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DE683301-1A36-4ED1-923E-9CE102F2566F}" xr6:coauthVersionLast="47" xr6:coauthVersionMax="47" xr10:uidLastSave="{00000000-0000-0000-0000-000000000000}"/>
  <bookViews>
    <workbookView xWindow="28680" yWindow="-120" windowWidth="29040" windowHeight="15720" activeTab="1" xr2:uid="{3E3D99E1-0E58-4319-91F3-4B1ACEE64BE4}"/>
  </bookViews>
  <sheets>
    <sheet name="SubSector Analysis" sheetId="3" r:id="rId1"/>
    <sheet name="Nifty 750 Analysis" sheetId="2" r:id="rId2"/>
    <sheet name="Price Filter_07_25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11" i="3"/>
  <c r="I13" i="3"/>
  <c r="I14" i="3"/>
  <c r="I9" i="3"/>
  <c r="I41" i="3"/>
  <c r="I21" i="3"/>
  <c r="I34" i="3"/>
  <c r="I35" i="3"/>
  <c r="I36" i="3"/>
  <c r="I44" i="3"/>
  <c r="I25" i="3"/>
  <c r="I46" i="3"/>
  <c r="I20" i="3"/>
  <c r="I39" i="3"/>
  <c r="I52" i="3"/>
  <c r="I30" i="3"/>
  <c r="I58" i="3"/>
  <c r="I23" i="3"/>
  <c r="I54" i="3"/>
  <c r="I29" i="3"/>
  <c r="I49" i="3"/>
  <c r="I71" i="3"/>
  <c r="I56" i="3"/>
  <c r="I57" i="3"/>
  <c r="I89" i="3"/>
  <c r="I77" i="3"/>
  <c r="I48" i="3"/>
  <c r="I93" i="3"/>
  <c r="I91" i="3"/>
  <c r="I82" i="3"/>
  <c r="I87" i="3"/>
  <c r="I73" i="3"/>
  <c r="I55" i="3"/>
  <c r="I95" i="3"/>
  <c r="I97" i="3"/>
  <c r="I80" i="3"/>
  <c r="I84" i="3"/>
  <c r="I60" i="3"/>
  <c r="I107" i="3"/>
  <c r="I94" i="3"/>
  <c r="I74" i="3"/>
  <c r="I61" i="3"/>
  <c r="I112" i="3"/>
  <c r="I66" i="3"/>
  <c r="I85" i="3"/>
  <c r="I86" i="3"/>
  <c r="I99" i="3"/>
  <c r="I106" i="3"/>
  <c r="I118" i="3"/>
  <c r="I116" i="3"/>
  <c r="I121" i="3"/>
  <c r="I108" i="3"/>
  <c r="I122" i="3"/>
  <c r="B58" i="3"/>
  <c r="B21" i="3"/>
  <c r="B91" i="3"/>
  <c r="F91" i="3" s="1"/>
  <c r="B29" i="3"/>
  <c r="H29" i="3" s="1"/>
  <c r="B36" i="3"/>
  <c r="D36" i="3" s="1"/>
  <c r="B52" i="3"/>
  <c r="G52" i="3" s="1"/>
  <c r="B94" i="3"/>
  <c r="G94" i="3" s="1"/>
  <c r="B19" i="3"/>
  <c r="I19" i="3" s="1"/>
  <c r="B53" i="3"/>
  <c r="I53" i="3" s="1"/>
  <c r="B5" i="3"/>
  <c r="E5" i="3" s="1"/>
  <c r="B68" i="3"/>
  <c r="I68" i="3" s="1"/>
  <c r="B30" i="3"/>
  <c r="B77" i="3"/>
  <c r="B3" i="3"/>
  <c r="E3" i="3" s="1"/>
  <c r="B46" i="3"/>
  <c r="B20" i="3"/>
  <c r="D20" i="3" s="1"/>
  <c r="B96" i="3"/>
  <c r="F96" i="3" s="1"/>
  <c r="B33" i="3"/>
  <c r="F33" i="3" s="1"/>
  <c r="B69" i="3"/>
  <c r="I69" i="3" s="1"/>
  <c r="B10" i="3"/>
  <c r="I10" i="3" s="1"/>
  <c r="B15" i="3"/>
  <c r="I15" i="3" s="1"/>
  <c r="B70" i="3"/>
  <c r="F70" i="3" s="1"/>
  <c r="B47" i="3"/>
  <c r="G47" i="3" s="1"/>
  <c r="B35" i="3"/>
  <c r="H35" i="3" s="1"/>
  <c r="B87" i="3"/>
  <c r="E87" i="3" s="1"/>
  <c r="B48" i="3"/>
  <c r="G48" i="3" s="1"/>
  <c r="B24" i="3"/>
  <c r="G24" i="3" s="1"/>
  <c r="B114" i="3"/>
  <c r="G114" i="3" s="1"/>
  <c r="B32" i="3"/>
  <c r="I32" i="3" s="1"/>
  <c r="B34" i="3"/>
  <c r="G34" i="3" s="1"/>
  <c r="B31" i="3"/>
  <c r="G31" i="3" s="1"/>
  <c r="B22" i="3"/>
  <c r="F22" i="3" s="1"/>
  <c r="B43" i="3"/>
  <c r="E43" i="3" s="1"/>
  <c r="B88" i="3"/>
  <c r="D88" i="3" s="1"/>
  <c r="B92" i="3"/>
  <c r="I92" i="3" s="1"/>
  <c r="B28" i="3"/>
  <c r="D28" i="3" s="1"/>
  <c r="B40" i="3"/>
  <c r="I40" i="3" s="1"/>
  <c r="B85" i="3"/>
  <c r="D85" i="3" s="1"/>
  <c r="B38" i="3"/>
  <c r="H38" i="3" s="1"/>
  <c r="B49" i="3"/>
  <c r="B106" i="3"/>
  <c r="B95" i="3"/>
  <c r="B7" i="3"/>
  <c r="I7" i="3" s="1"/>
  <c r="B42" i="3"/>
  <c r="G42" i="3" s="1"/>
  <c r="B12" i="3"/>
  <c r="I12" i="3" s="1"/>
  <c r="B79" i="3"/>
  <c r="D79" i="3" s="1"/>
  <c r="B50" i="3"/>
  <c r="F50" i="3" s="1"/>
  <c r="B89" i="3"/>
  <c r="D89" i="3" s="1"/>
  <c r="B97" i="3"/>
  <c r="F97" i="3" s="1"/>
  <c r="B11" i="3"/>
  <c r="F11" i="3" s="1"/>
  <c r="B71" i="3"/>
  <c r="E71" i="3" s="1"/>
  <c r="B80" i="3"/>
  <c r="F80" i="3" s="1"/>
  <c r="B105" i="3"/>
  <c r="I105" i="3" s="1"/>
  <c r="B9" i="3"/>
  <c r="B26" i="3"/>
  <c r="D26" i="3" s="1"/>
  <c r="B78" i="3"/>
  <c r="Q78" i="3" s="1"/>
  <c r="B72" i="3"/>
  <c r="E72" i="3" s="1"/>
  <c r="B75" i="3"/>
  <c r="E75" i="3" s="1"/>
  <c r="B54" i="3"/>
  <c r="G54" i="3" s="1"/>
  <c r="B41" i="3"/>
  <c r="E41" i="3" s="1"/>
  <c r="B13" i="3"/>
  <c r="B51" i="3"/>
  <c r="I51" i="3" s="1"/>
  <c r="B98" i="3"/>
  <c r="D98" i="3" s="1"/>
  <c r="B14" i="3"/>
  <c r="H14" i="3" s="1"/>
  <c r="B56" i="3"/>
  <c r="F56" i="3" s="1"/>
  <c r="B76" i="3"/>
  <c r="E76" i="3" s="1"/>
  <c r="B39" i="3"/>
  <c r="B83" i="3"/>
  <c r="I83" i="3" s="1"/>
  <c r="B37" i="3"/>
  <c r="I37" i="3" s="1"/>
  <c r="B6" i="3"/>
  <c r="E6" i="3" s="1"/>
  <c r="B8" i="3"/>
  <c r="F8" i="3" s="1"/>
  <c r="B116" i="3"/>
  <c r="B73" i="3"/>
  <c r="E73" i="3" s="1"/>
  <c r="B25" i="3"/>
  <c r="D25" i="3" s="1"/>
  <c r="B81" i="3"/>
  <c r="I81" i="3" s="1"/>
  <c r="B115" i="3"/>
  <c r="F115" i="3" s="1"/>
  <c r="B2" i="3"/>
  <c r="I2" i="3" s="1"/>
  <c r="B23" i="3"/>
  <c r="F23" i="3" s="1"/>
  <c r="B117" i="3"/>
  <c r="H117" i="3" s="1"/>
  <c r="B93" i="3"/>
  <c r="F93" i="3" s="1"/>
  <c r="B90" i="3"/>
  <c r="D90" i="3" s="1"/>
  <c r="B67" i="3"/>
  <c r="D67" i="3" s="1"/>
  <c r="B100" i="3"/>
  <c r="I100" i="3" s="1"/>
  <c r="B84" i="3"/>
  <c r="Q84" i="3" s="1"/>
  <c r="B17" i="3"/>
  <c r="I17" i="3" s="1"/>
  <c r="B118" i="3"/>
  <c r="E118" i="3" s="1"/>
  <c r="B111" i="3"/>
  <c r="E111" i="3" s="1"/>
  <c r="B44" i="3"/>
  <c r="B99" i="3"/>
  <c r="B45" i="3"/>
  <c r="I45" i="3" s="1"/>
  <c r="B16" i="3"/>
  <c r="I16" i="3" s="1"/>
  <c r="B119" i="3"/>
  <c r="I119" i="3" s="1"/>
  <c r="B27" i="3"/>
  <c r="I27" i="3" s="1"/>
  <c r="B64" i="3"/>
  <c r="U64" i="3" s="1"/>
  <c r="B113" i="3"/>
  <c r="U113" i="3" s="1"/>
  <c r="B112" i="3"/>
  <c r="U112" i="3" s="1"/>
  <c r="B57" i="3"/>
  <c r="B60" i="3"/>
  <c r="P60" i="3" s="1"/>
  <c r="B18" i="3"/>
  <c r="I18" i="3" s="1"/>
  <c r="B82" i="3"/>
  <c r="H82" i="3" s="1"/>
  <c r="B4" i="3"/>
  <c r="I4" i="3" s="1"/>
  <c r="B86" i="3"/>
  <c r="F86" i="3" s="1"/>
  <c r="B107" i="3"/>
  <c r="D107" i="3" s="1"/>
  <c r="B108" i="3"/>
  <c r="F108" i="3" s="1"/>
  <c r="B65" i="3"/>
  <c r="I65" i="3" s="1"/>
  <c r="B59" i="3"/>
  <c r="D59" i="3" s="1"/>
  <c r="B101" i="3"/>
  <c r="G101" i="3" s="1"/>
  <c r="B66" i="3"/>
  <c r="D66" i="3" s="1"/>
  <c r="B122" i="3"/>
  <c r="E122" i="3" s="1"/>
  <c r="B121" i="3"/>
  <c r="D121" i="3" s="1"/>
  <c r="B120" i="3"/>
  <c r="I120" i="3" s="1"/>
  <c r="B61" i="3"/>
  <c r="H61" i="3" s="1"/>
  <c r="B103" i="3"/>
  <c r="H103" i="3" s="1"/>
  <c r="B55" i="3"/>
  <c r="F55" i="3" s="1"/>
  <c r="B62" i="3"/>
  <c r="I62" i="3" s="1"/>
  <c r="B102" i="3"/>
  <c r="E102" i="3" s="1"/>
  <c r="B63" i="3"/>
  <c r="D63" i="3" s="1"/>
  <c r="B104" i="3"/>
  <c r="D104" i="3" s="1"/>
  <c r="B109" i="3"/>
  <c r="F109" i="3" s="1"/>
  <c r="B74" i="3"/>
  <c r="D74" i="3" s="1"/>
  <c r="B110" i="3"/>
  <c r="D110" i="3" s="1"/>
  <c r="AQ490" i="2"/>
  <c r="AQ518" i="2"/>
  <c r="AQ642" i="2"/>
  <c r="AQ179" i="2"/>
  <c r="AQ406" i="2"/>
  <c r="AQ244" i="2"/>
  <c r="AQ551" i="2"/>
  <c r="AQ290" i="2"/>
  <c r="AQ605" i="2"/>
  <c r="AQ433" i="2"/>
  <c r="AQ372" i="2"/>
  <c r="AQ480" i="2"/>
  <c r="AQ109" i="2"/>
  <c r="AQ699" i="2"/>
  <c r="AQ143" i="2"/>
  <c r="AQ268" i="2"/>
  <c r="AQ356" i="2"/>
  <c r="AQ134" i="2"/>
  <c r="AQ462" i="2"/>
  <c r="AQ684" i="2"/>
  <c r="AQ475" i="2"/>
  <c r="AQ62" i="2"/>
  <c r="AQ326" i="2"/>
  <c r="AQ443" i="2"/>
  <c r="AQ15" i="2"/>
  <c r="AQ173" i="2"/>
  <c r="AQ156" i="2"/>
  <c r="AU156" i="2" s="1"/>
  <c r="AQ124" i="2"/>
  <c r="AQ534" i="2"/>
  <c r="AQ329" i="2"/>
  <c r="AQ704" i="2"/>
  <c r="AQ86" i="2"/>
  <c r="AQ603" i="2"/>
  <c r="AQ193" i="2"/>
  <c r="AQ144" i="2"/>
  <c r="AQ677" i="2"/>
  <c r="AQ206" i="2"/>
  <c r="AQ77" i="2"/>
  <c r="AQ153" i="2"/>
  <c r="AQ627" i="2"/>
  <c r="AQ30" i="2"/>
  <c r="AQ89" i="2"/>
  <c r="AQ616" i="2"/>
  <c r="AQ383" i="2"/>
  <c r="AQ304" i="2"/>
  <c r="AQ510" i="2"/>
  <c r="AQ123" i="2"/>
  <c r="AQ10" i="2"/>
  <c r="AQ246" i="2"/>
  <c r="AQ81" i="2"/>
  <c r="AQ139" i="2"/>
  <c r="AQ410" i="2"/>
  <c r="AQ242" i="2"/>
  <c r="AQ343" i="2"/>
  <c r="AQ611" i="2"/>
  <c r="AQ83" i="2"/>
  <c r="AQ55" i="2"/>
  <c r="AQ520" i="2"/>
  <c r="AQ128" i="2"/>
  <c r="AQ363" i="2"/>
  <c r="AQ146" i="2"/>
  <c r="AQ496" i="2"/>
  <c r="AQ596" i="2"/>
  <c r="AQ420" i="2"/>
  <c r="AQ264" i="2"/>
  <c r="AQ473" i="2"/>
  <c r="AQ160" i="2"/>
  <c r="AQ182" i="2"/>
  <c r="AQ252" i="2"/>
  <c r="AQ175" i="2"/>
  <c r="AQ223" i="2"/>
  <c r="AQ368" i="2"/>
  <c r="AQ101" i="2"/>
  <c r="AQ142" i="2"/>
  <c r="AQ441" i="2"/>
  <c r="AQ513" i="2"/>
  <c r="AQ3" i="2"/>
  <c r="AQ538" i="2"/>
  <c r="AQ453" i="2"/>
  <c r="AQ130" i="2"/>
  <c r="AQ140" i="2"/>
  <c r="AQ380" i="2"/>
  <c r="AQ313" i="2"/>
  <c r="AQ100" i="2"/>
  <c r="AQ497" i="2"/>
  <c r="AQ589" i="2"/>
  <c r="AQ60" i="2"/>
  <c r="AQ232" i="2"/>
  <c r="AQ41" i="2"/>
  <c r="AQ263" i="2"/>
  <c r="AQ640" i="2"/>
  <c r="AQ336" i="2"/>
  <c r="AQ371" i="2"/>
  <c r="AQ272" i="2"/>
  <c r="AQ127" i="2"/>
  <c r="AQ145" i="2"/>
  <c r="AQ203" i="2"/>
  <c r="AQ442" i="2"/>
  <c r="AQ360" i="2"/>
  <c r="AQ345" i="2"/>
  <c r="AQ47" i="2"/>
  <c r="AQ655" i="2"/>
  <c r="AQ8" i="2"/>
  <c r="AQ560" i="2"/>
  <c r="AQ396" i="2"/>
  <c r="AQ167" i="2"/>
  <c r="AQ63" i="2"/>
  <c r="AQ273" i="2"/>
  <c r="AQ31" i="2"/>
  <c r="AQ14" i="2"/>
  <c r="AQ533" i="2"/>
  <c r="AQ314" i="2"/>
  <c r="AQ231" i="2"/>
  <c r="AQ154" i="2"/>
  <c r="AQ481" i="2"/>
  <c r="AQ385" i="2"/>
  <c r="AQ207" i="2"/>
  <c r="AQ576" i="2"/>
  <c r="AQ267" i="2"/>
  <c r="AQ27" i="2"/>
  <c r="AQ275" i="2"/>
  <c r="AQ342" i="2"/>
  <c r="AQ205" i="2"/>
  <c r="AQ379" i="2"/>
  <c r="AQ388" i="2"/>
  <c r="AQ436" i="2"/>
  <c r="AQ170" i="2"/>
  <c r="AQ24" i="2"/>
  <c r="AQ189" i="2"/>
  <c r="AQ57" i="2"/>
  <c r="AQ210" i="2"/>
  <c r="AQ185" i="2"/>
  <c r="AQ594" i="2"/>
  <c r="AQ478" i="2"/>
  <c r="AQ716" i="2"/>
  <c r="AQ117" i="2"/>
  <c r="AQ330" i="2"/>
  <c r="AQ316" i="2"/>
  <c r="AQ158" i="2"/>
  <c r="AQ251" i="2"/>
  <c r="AQ174" i="2"/>
  <c r="AQ137" i="2"/>
  <c r="AQ328" i="2"/>
  <c r="AQ58" i="2"/>
  <c r="AQ172" i="2"/>
  <c r="AQ2" i="2"/>
  <c r="AQ7" i="2"/>
  <c r="AQ277" i="2"/>
  <c r="AQ200" i="2"/>
  <c r="AQ52" i="2"/>
  <c r="AQ519" i="2"/>
  <c r="AQ355" i="2"/>
  <c r="AQ710" i="2"/>
  <c r="AQ90" i="2"/>
  <c r="AQ444" i="2"/>
  <c r="AQ508" i="2"/>
  <c r="AQ509" i="2"/>
  <c r="AQ516" i="2"/>
  <c r="AQ12" i="2"/>
  <c r="AQ446" i="2"/>
  <c r="AQ482" i="2"/>
  <c r="AQ485" i="2"/>
  <c r="AQ152" i="2"/>
  <c r="AQ364" i="2"/>
  <c r="AQ614" i="2"/>
  <c r="AQ641" i="2"/>
  <c r="AQ454" i="2"/>
  <c r="AQ95" i="2"/>
  <c r="AQ113" i="2"/>
  <c r="AQ556" i="2"/>
  <c r="AQ236" i="2"/>
  <c r="AQ217" i="2"/>
  <c r="AQ507" i="2"/>
  <c r="AQ554" i="2"/>
  <c r="AQ586" i="2"/>
  <c r="AQ578" i="2"/>
  <c r="AQ29" i="2"/>
  <c r="AQ180" i="2"/>
  <c r="AQ16" i="2"/>
  <c r="AQ281" i="2"/>
  <c r="AQ570" i="2"/>
  <c r="AQ235" i="2"/>
  <c r="AQ159" i="2"/>
  <c r="AQ225" i="2"/>
  <c r="AQ422" i="2"/>
  <c r="AQ164" i="2"/>
  <c r="AQ705" i="2"/>
  <c r="AQ572" i="2"/>
  <c r="AQ53" i="2"/>
  <c r="AQ271" i="2"/>
  <c r="AQ526" i="2"/>
  <c r="AQ148" i="2"/>
  <c r="AQ390" i="2"/>
  <c r="AQ423" i="2"/>
  <c r="AQ624" i="2"/>
  <c r="AQ297" i="2"/>
  <c r="AQ452" i="2"/>
  <c r="AQ195" i="2"/>
  <c r="AQ557" i="2"/>
  <c r="AQ687" i="2"/>
  <c r="AQ449" i="2"/>
  <c r="AQ579" i="2"/>
  <c r="AQ255" i="2"/>
  <c r="AQ331" i="2"/>
  <c r="AQ135" i="2"/>
  <c r="AQ434" i="2"/>
  <c r="AQ104" i="2"/>
  <c r="AQ711" i="2"/>
  <c r="AQ147" i="2"/>
  <c r="AQ471" i="2"/>
  <c r="AQ129" i="2"/>
  <c r="AQ591" i="2"/>
  <c r="AQ332" i="2"/>
  <c r="AQ126" i="2"/>
  <c r="AQ487" i="2"/>
  <c r="AQ515" i="2"/>
  <c r="AQ97" i="2"/>
  <c r="AQ339" i="2"/>
  <c r="AQ648" i="2"/>
  <c r="AQ530" i="2"/>
  <c r="AQ378" i="2"/>
  <c r="AQ212" i="2"/>
  <c r="AQ567" i="2"/>
  <c r="AQ116" i="2"/>
  <c r="AQ51" i="2"/>
  <c r="AQ402" i="2"/>
  <c r="AQ511" i="2"/>
  <c r="AQ204" i="2"/>
  <c r="AQ112" i="2"/>
  <c r="AQ722" i="2"/>
  <c r="AQ549" i="2"/>
  <c r="AQ319" i="2"/>
  <c r="AQ194" i="2"/>
  <c r="AQ397" i="2"/>
  <c r="AQ435" i="2"/>
  <c r="AQ369" i="2"/>
  <c r="AQ44" i="2"/>
  <c r="AQ69" i="2"/>
  <c r="AQ470" i="2"/>
  <c r="AQ50" i="2"/>
  <c r="AQ585" i="2"/>
  <c r="AQ514" i="2"/>
  <c r="AQ333" i="2"/>
  <c r="AQ403" i="2"/>
  <c r="AQ727" i="2"/>
  <c r="AQ373" i="2"/>
  <c r="AQ249" i="2"/>
  <c r="AQ498" i="2"/>
  <c r="AQ460" i="2"/>
  <c r="AQ731" i="2"/>
  <c r="AQ374" i="2"/>
  <c r="AQ310" i="2"/>
  <c r="AQ18" i="2"/>
  <c r="AQ501" i="2"/>
  <c r="AQ361" i="2"/>
  <c r="AQ367" i="2"/>
  <c r="AQ74" i="2"/>
  <c r="AQ456" i="2"/>
  <c r="AQ121" i="2"/>
  <c r="AQ597" i="2"/>
  <c r="AQ707" i="2"/>
  <c r="AQ214" i="2"/>
  <c r="AQ413" i="2"/>
  <c r="AQ157" i="2"/>
  <c r="AQ84" i="2"/>
  <c r="AQ573" i="2"/>
  <c r="AQ216" i="2"/>
  <c r="AQ13" i="2"/>
  <c r="AQ122" i="2"/>
  <c r="AQ115" i="2"/>
  <c r="AQ669" i="2"/>
  <c r="AQ4" i="2"/>
  <c r="AQ398" i="2"/>
  <c r="AQ472" i="2"/>
  <c r="AQ65" i="2"/>
  <c r="AQ183" i="2"/>
  <c r="AQ467" i="2"/>
  <c r="AQ499" i="2"/>
  <c r="AQ547" i="2"/>
  <c r="AQ500" i="2"/>
  <c r="AQ351" i="2"/>
  <c r="AQ636" i="2"/>
  <c r="AQ292" i="2"/>
  <c r="AQ269" i="2"/>
  <c r="AQ300" i="2"/>
  <c r="AQ191" i="2"/>
  <c r="AQ581" i="2"/>
  <c r="AQ468" i="2"/>
  <c r="AQ219" i="2"/>
  <c r="AQ569" i="2"/>
  <c r="AQ125" i="2"/>
  <c r="AQ258" i="2"/>
  <c r="AQ37" i="2"/>
  <c r="AQ728" i="2"/>
  <c r="AQ184" i="2"/>
  <c r="AQ26" i="2"/>
  <c r="AQ376" i="2"/>
  <c r="AQ102" i="2"/>
  <c r="AQ327" i="2"/>
  <c r="AQ399" i="2"/>
  <c r="AQ587" i="2"/>
  <c r="AQ612" i="2"/>
  <c r="AQ40" i="2"/>
  <c r="AQ64" i="2"/>
  <c r="AQ61" i="2"/>
  <c r="AQ136" i="2"/>
  <c r="AQ622" i="2"/>
  <c r="AQ80" i="2"/>
  <c r="AQ660" i="2"/>
  <c r="AQ38" i="2"/>
  <c r="AQ503" i="2"/>
  <c r="AQ211" i="2"/>
  <c r="AQ362" i="2"/>
  <c r="AQ652" i="2"/>
  <c r="AQ577" i="2"/>
  <c r="AQ625" i="2"/>
  <c r="AQ283" i="2"/>
  <c r="AQ384" i="2"/>
  <c r="AQ202" i="2"/>
  <c r="AQ296" i="2"/>
  <c r="AQ149" i="2"/>
  <c r="AQ432" i="2"/>
  <c r="AQ209" i="2"/>
  <c r="AQ226" i="2"/>
  <c r="AQ431" i="2"/>
  <c r="AQ250" i="2"/>
  <c r="AQ421" i="2"/>
  <c r="AQ9" i="2"/>
  <c r="AQ196" i="2"/>
  <c r="AQ132" i="2"/>
  <c r="AQ656" i="2"/>
  <c r="AQ544" i="2"/>
  <c r="AQ150" i="2"/>
  <c r="AQ415" i="2"/>
  <c r="AQ79" i="2"/>
  <c r="AQ726" i="2"/>
  <c r="AQ580" i="2"/>
  <c r="AQ78" i="2"/>
  <c r="AQ666" i="2"/>
  <c r="AQ527" i="2"/>
  <c r="AQ32" i="2"/>
  <c r="AQ71" i="2"/>
  <c r="AQ224" i="2"/>
  <c r="AQ582" i="2"/>
  <c r="AQ540" i="2"/>
  <c r="AQ400" i="2"/>
  <c r="AQ347" i="2"/>
  <c r="AQ298" i="2"/>
  <c r="AQ25" i="2"/>
  <c r="AQ21" i="2"/>
  <c r="AQ254" i="2"/>
  <c r="AQ19" i="2"/>
  <c r="AQ46" i="2"/>
  <c r="AQ674" i="2"/>
  <c r="AQ197" i="2"/>
  <c r="AQ301" i="2"/>
  <c r="AQ59" i="2"/>
  <c r="AQ459" i="2"/>
  <c r="AQ321" i="2"/>
  <c r="AQ609" i="2"/>
  <c r="AQ293" i="2"/>
  <c r="AQ546" i="2"/>
  <c r="AQ335" i="2"/>
  <c r="AQ338" i="2"/>
  <c r="AQ188" i="2"/>
  <c r="AQ56" i="2"/>
  <c r="AQ199" i="2"/>
  <c r="AQ588" i="2"/>
  <c r="AQ512" i="2"/>
  <c r="AQ424" i="2"/>
  <c r="AQ395" i="2"/>
  <c r="AQ105" i="2"/>
  <c r="AQ286" i="2"/>
  <c r="AQ419" i="2"/>
  <c r="AQ558" i="2"/>
  <c r="AQ623" i="2"/>
  <c r="AQ492" i="2"/>
  <c r="AQ311" i="2"/>
  <c r="AQ665" i="2"/>
  <c r="AQ592" i="2"/>
  <c r="AQ171" i="2"/>
  <c r="AQ198" i="2"/>
  <c r="AQ192" i="2"/>
  <c r="AQ391" i="2"/>
  <c r="AQ370" i="2"/>
  <c r="AQ602" i="2"/>
  <c r="AQ70" i="2"/>
  <c r="AQ274" i="2"/>
  <c r="AQ337" i="2"/>
  <c r="AQ85" i="2"/>
  <c r="AQ138" i="2"/>
  <c r="AQ366" i="2"/>
  <c r="AQ647" i="2"/>
  <c r="AQ457" i="2"/>
  <c r="AQ265" i="2"/>
  <c r="AQ161" i="2"/>
  <c r="AQ599" i="2"/>
  <c r="AQ307" i="2"/>
  <c r="AQ630" i="2"/>
  <c r="AQ33" i="2"/>
  <c r="AQ340" i="2"/>
  <c r="AQ416" i="2"/>
  <c r="AQ308" i="2"/>
  <c r="AQ201" i="2"/>
  <c r="AQ719" i="2"/>
  <c r="AQ178" i="2"/>
  <c r="AQ278" i="2"/>
  <c r="AQ166" i="2"/>
  <c r="AQ87" i="2"/>
  <c r="AQ237" i="2"/>
  <c r="AQ306" i="2"/>
  <c r="AQ350" i="2"/>
  <c r="AQ539" i="2"/>
  <c r="AQ529" i="2"/>
  <c r="AQ99" i="2"/>
  <c r="AQ218" i="2"/>
  <c r="AQ49" i="2"/>
  <c r="AQ257" i="2"/>
  <c r="AQ610" i="2"/>
  <c r="AQ155" i="2"/>
  <c r="AQ685" i="2"/>
  <c r="AQ566" i="2"/>
  <c r="AQ409" i="2"/>
  <c r="AQ693" i="2"/>
  <c r="AQ28" i="2"/>
  <c r="AQ717" i="2"/>
  <c r="AQ17" i="2"/>
  <c r="AQ633" i="2"/>
  <c r="AQ639" i="2"/>
  <c r="AQ22" i="2"/>
  <c r="AQ334" i="2"/>
  <c r="AQ106" i="2"/>
  <c r="AQ407" i="2"/>
  <c r="AQ561" i="2"/>
  <c r="AQ5" i="2"/>
  <c r="AQ45" i="2"/>
  <c r="AQ495" i="2"/>
  <c r="AQ284" i="2"/>
  <c r="AQ322" i="2"/>
  <c r="AQ522" i="2"/>
  <c r="AQ243" i="2"/>
  <c r="AQ575" i="2"/>
  <c r="AQ381" i="2"/>
  <c r="AQ358" i="2"/>
  <c r="AQ488" i="2"/>
  <c r="AQ20" i="2"/>
  <c r="AQ262" i="2"/>
  <c r="AQ213" i="2"/>
  <c r="AQ713" i="2"/>
  <c r="AQ93" i="2"/>
  <c r="AQ6" i="2"/>
  <c r="AQ401" i="2"/>
  <c r="AQ247" i="2"/>
  <c r="AQ559" i="2"/>
  <c r="AQ266" i="2"/>
  <c r="AQ528" i="2"/>
  <c r="AQ389" i="2"/>
  <c r="AQ608" i="2"/>
  <c r="AQ94" i="2"/>
  <c r="AQ553" i="2"/>
  <c r="AQ276" i="2"/>
  <c r="AQ541" i="2"/>
  <c r="AQ348" i="2"/>
  <c r="AQ439" i="2"/>
  <c r="AQ568" i="2"/>
  <c r="AQ312" i="2"/>
  <c r="AQ230" i="2"/>
  <c r="AQ448" i="2"/>
  <c r="AQ725" i="2"/>
  <c r="AQ294" i="2"/>
  <c r="AQ280" i="2"/>
  <c r="AQ11" i="2"/>
  <c r="AQ208" i="2"/>
  <c r="AQ637" i="2"/>
  <c r="AQ651" i="2"/>
  <c r="AQ108" i="2"/>
  <c r="AQ151" i="2"/>
  <c r="AQ659" i="2"/>
  <c r="AQ523" i="2"/>
  <c r="AQ119" i="2"/>
  <c r="AQ36" i="2"/>
  <c r="AQ418" i="2"/>
  <c r="AQ98" i="2"/>
  <c r="AQ619" i="2"/>
  <c r="AQ562" i="2"/>
  <c r="AQ260" i="2"/>
  <c r="AQ320" i="2"/>
  <c r="AQ287" i="2"/>
  <c r="AQ253" i="2"/>
  <c r="AQ317" i="2"/>
  <c r="AQ620" i="2"/>
  <c r="AQ600" i="2"/>
  <c r="AQ393" i="2"/>
  <c r="AQ724" i="2"/>
  <c r="AQ429" i="2"/>
  <c r="AQ525" i="2"/>
  <c r="AQ344" i="2"/>
  <c r="AQ486" i="2"/>
  <c r="AQ162" i="2"/>
  <c r="AQ233" i="2"/>
  <c r="AQ67" i="2"/>
  <c r="AQ555" i="2"/>
  <c r="AQ73" i="2"/>
  <c r="AQ387" i="2"/>
  <c r="AQ54" i="2"/>
  <c r="AQ455" i="2"/>
  <c r="AQ176" i="2"/>
  <c r="AQ66" i="2"/>
  <c r="AQ352" i="2"/>
  <c r="AQ521" i="2"/>
  <c r="AQ282" i="2"/>
  <c r="AQ469" i="2"/>
  <c r="AQ663" i="2"/>
  <c r="AQ23" i="2"/>
  <c r="AQ295" i="2"/>
  <c r="AQ461" i="2"/>
  <c r="AQ715" i="2"/>
  <c r="AQ458" i="2"/>
  <c r="AQ42" i="2"/>
  <c r="AQ359" i="2"/>
  <c r="AQ632" i="2"/>
  <c r="AQ638" i="2"/>
  <c r="AQ394" i="2"/>
  <c r="AQ451" i="2"/>
  <c r="AQ425" i="2"/>
  <c r="AQ671" i="2"/>
  <c r="AQ598" i="2"/>
  <c r="AQ550" i="2"/>
  <c r="AQ34" i="2"/>
  <c r="AQ240" i="2"/>
  <c r="AQ417" i="2"/>
  <c r="AQ494" i="2"/>
  <c r="AQ626" i="2"/>
  <c r="AQ325" i="2"/>
  <c r="AQ721" i="2"/>
  <c r="AQ601" i="2"/>
  <c r="AQ186" i="2"/>
  <c r="AQ404" i="2"/>
  <c r="AQ365" i="2"/>
  <c r="AQ107" i="2"/>
  <c r="AQ39" i="2"/>
  <c r="AQ88" i="2"/>
  <c r="AQ68" i="2"/>
  <c r="AQ377" i="2"/>
  <c r="AQ168" i="2"/>
  <c r="AQ437" i="2"/>
  <c r="AQ542" i="2"/>
  <c r="AQ318" i="2"/>
  <c r="AQ285" i="2"/>
  <c r="AQ629" i="2"/>
  <c r="AQ593" i="2"/>
  <c r="AQ43" i="2"/>
  <c r="AQ291" i="2"/>
  <c r="AQ259" i="2"/>
  <c r="AQ354" i="2"/>
  <c r="AQ667" i="2"/>
  <c r="AQ696" i="2"/>
  <c r="AQ681" i="2"/>
  <c r="AQ75" i="2"/>
  <c r="AQ82" i="2"/>
  <c r="AQ248" i="2"/>
  <c r="AQ288" i="2"/>
  <c r="AQ644" i="2"/>
  <c r="AQ92" i="2"/>
  <c r="AQ621" i="2"/>
  <c r="AQ680" i="2"/>
  <c r="AQ234" i="2"/>
  <c r="AQ181" i="2"/>
  <c r="AQ111" i="2"/>
  <c r="AQ690" i="2"/>
  <c r="AQ673" i="2"/>
  <c r="AQ595" i="2"/>
  <c r="AQ703" i="2"/>
  <c r="AQ438" i="2"/>
  <c r="AQ238" i="2"/>
  <c r="AQ48" i="2"/>
  <c r="AQ552" i="2"/>
  <c r="AQ35" i="2"/>
  <c r="AQ427" i="2"/>
  <c r="AQ241" i="2"/>
  <c r="AQ476" i="2"/>
  <c r="AQ708" i="2"/>
  <c r="AQ346" i="2"/>
  <c r="AQ302" i="2"/>
  <c r="AQ227" i="2"/>
  <c r="AQ464" i="2"/>
  <c r="AQ386" i="2"/>
  <c r="AQ324" i="2"/>
  <c r="AQ506" i="2"/>
  <c r="AQ141" i="2"/>
  <c r="AQ682" i="2"/>
  <c r="AQ215" i="2"/>
  <c r="AQ72" i="2"/>
  <c r="AQ479" i="2"/>
  <c r="AQ447" i="2"/>
  <c r="AQ631" i="2"/>
  <c r="AQ305" i="2"/>
  <c r="AQ408" i="2"/>
  <c r="AQ229" i="2"/>
  <c r="AQ110" i="2"/>
  <c r="AQ256" i="2"/>
  <c r="AQ645" i="2"/>
  <c r="AQ165" i="2"/>
  <c r="AQ412" i="2"/>
  <c r="AQ661" i="2"/>
  <c r="AQ120" i="2"/>
  <c r="AQ634" i="2"/>
  <c r="AQ221" i="2"/>
  <c r="AQ133" i="2"/>
  <c r="AQ653" i="2"/>
  <c r="AQ440" i="2"/>
  <c r="AQ536" i="2"/>
  <c r="AQ564" i="2"/>
  <c r="AQ517" i="2"/>
  <c r="AQ279" i="2"/>
  <c r="AQ103" i="2"/>
  <c r="AQ76" i="2"/>
  <c r="AQ190" i="2"/>
  <c r="AQ730" i="2"/>
  <c r="AQ565" i="2"/>
  <c r="AQ466" i="2"/>
  <c r="AQ664" i="2"/>
  <c r="AQ706" i="2"/>
  <c r="AQ96" i="2"/>
  <c r="AQ118" i="2"/>
  <c r="AQ428" i="2"/>
  <c r="AQ714" i="2"/>
  <c r="AQ604" i="2"/>
  <c r="AQ537" i="2"/>
  <c r="AQ414" i="2"/>
  <c r="AQ654" i="2"/>
  <c r="AQ357" i="2"/>
  <c r="AQ341" i="2"/>
  <c r="AQ289" i="2"/>
  <c r="AQ606" i="2"/>
  <c r="AQ483" i="2"/>
  <c r="AQ477" i="2"/>
  <c r="AQ635" i="2"/>
  <c r="AQ303" i="2"/>
  <c r="AQ701" i="2"/>
  <c r="AQ261" i="2"/>
  <c r="AQ131" i="2"/>
  <c r="AQ245" i="2"/>
  <c r="AQ270" i="2"/>
  <c r="AQ375" i="2"/>
  <c r="AQ163" i="2"/>
  <c r="AQ169" i="2"/>
  <c r="AQ675" i="2"/>
  <c r="AQ91" i="2"/>
  <c r="AQ445" i="2"/>
  <c r="AQ688" i="2"/>
  <c r="AQ405" i="2"/>
  <c r="AQ700" i="2"/>
  <c r="AQ584" i="2"/>
  <c r="AQ222" i="2"/>
  <c r="AQ502" i="2"/>
  <c r="AQ532" i="2"/>
  <c r="AQ491" i="2"/>
  <c r="AQ349" i="2"/>
  <c r="AQ548" i="2"/>
  <c r="AQ668" i="2"/>
  <c r="AQ430" i="2"/>
  <c r="AQ489" i="2"/>
  <c r="AQ450" i="2"/>
  <c r="AQ493" i="2"/>
  <c r="AQ649" i="2"/>
  <c r="AQ187" i="2"/>
  <c r="AQ239" i="2"/>
  <c r="AQ694" i="2"/>
  <c r="AQ583" i="2"/>
  <c r="AQ505" i="2"/>
  <c r="AQ474" i="2"/>
  <c r="AQ114" i="2"/>
  <c r="AQ353" i="2"/>
  <c r="AQ617" i="2"/>
  <c r="AQ531" i="2"/>
  <c r="AQ535" i="2"/>
  <c r="AQ177" i="2"/>
  <c r="AQ615" i="2"/>
  <c r="AQ382" i="2"/>
  <c r="AQ220" i="2"/>
  <c r="AQ299" i="2"/>
  <c r="AQ323" i="2"/>
  <c r="AQ411" i="2"/>
  <c r="AQ545" i="2"/>
  <c r="AQ702" i="2"/>
  <c r="AQ309" i="2"/>
  <c r="AQ709" i="2"/>
  <c r="AQ563" i="2"/>
  <c r="AQ315" i="2"/>
  <c r="AQ228" i="2"/>
  <c r="AQ646" i="2"/>
  <c r="AQ613" i="2"/>
  <c r="AQ618" i="2"/>
  <c r="AQ676" i="2"/>
  <c r="AQ650" i="2"/>
  <c r="AQ392" i="2"/>
  <c r="AQ463" i="2"/>
  <c r="AQ657" i="2"/>
  <c r="AQ465" i="2"/>
  <c r="AQ607" i="2"/>
  <c r="AQ504" i="2"/>
  <c r="AQ426" i="2"/>
  <c r="AQ484" i="2"/>
  <c r="AQ679" i="2"/>
  <c r="AQ543" i="2"/>
  <c r="AQ712" i="2"/>
  <c r="AQ729" i="2"/>
  <c r="AQ697" i="2"/>
  <c r="AQ662" i="2"/>
  <c r="AQ524" i="2"/>
  <c r="AQ678" i="2"/>
  <c r="AQ695" i="2"/>
  <c r="AQ691" i="2"/>
  <c r="AQ643" i="2"/>
  <c r="AQ689" i="2"/>
  <c r="AQ658" i="2"/>
  <c r="AQ571" i="2"/>
  <c r="AQ590" i="2"/>
  <c r="AQ698" i="2"/>
  <c r="AQ692" i="2"/>
  <c r="AQ628" i="2"/>
  <c r="AQ718" i="2"/>
  <c r="AQ670" i="2"/>
  <c r="AQ672" i="2"/>
  <c r="AQ686" i="2"/>
  <c r="AQ574" i="2"/>
  <c r="AQ723" i="2"/>
  <c r="AQ683" i="2"/>
  <c r="AQ720" i="2"/>
  <c r="AK490" i="2"/>
  <c r="AK518" i="2"/>
  <c r="AK642" i="2"/>
  <c r="AK179" i="2"/>
  <c r="AK406" i="2"/>
  <c r="AK244" i="2"/>
  <c r="AK551" i="2"/>
  <c r="AK290" i="2"/>
  <c r="AK605" i="2"/>
  <c r="AK433" i="2"/>
  <c r="AK372" i="2"/>
  <c r="AK480" i="2"/>
  <c r="AK109" i="2"/>
  <c r="AK699" i="2"/>
  <c r="AR699" i="2" s="1"/>
  <c r="AK143" i="2"/>
  <c r="AK268" i="2"/>
  <c r="AK356" i="2"/>
  <c r="AK134" i="2"/>
  <c r="AK462" i="2"/>
  <c r="AK684" i="2"/>
  <c r="AK475" i="2"/>
  <c r="AR475" i="2" s="1"/>
  <c r="AK62" i="2"/>
  <c r="AK326" i="2"/>
  <c r="AK443" i="2"/>
  <c r="AK15" i="2"/>
  <c r="AK173" i="2"/>
  <c r="AK156" i="2"/>
  <c r="AK124" i="2"/>
  <c r="AK534" i="2"/>
  <c r="AR534" i="2" s="1"/>
  <c r="AK329" i="2"/>
  <c r="AR329" i="2" s="1"/>
  <c r="AK704" i="2"/>
  <c r="AR704" i="2" s="1"/>
  <c r="AK86" i="2"/>
  <c r="AK603" i="2"/>
  <c r="AK193" i="2"/>
  <c r="AK144" i="2"/>
  <c r="C39" i="3" s="1"/>
  <c r="AK677" i="2"/>
  <c r="AK206" i="2"/>
  <c r="AK77" i="2"/>
  <c r="AK153" i="2"/>
  <c r="AK627" i="2"/>
  <c r="AK30" i="2"/>
  <c r="AK89" i="2"/>
  <c r="AK616" i="2"/>
  <c r="AK383" i="2"/>
  <c r="AR383" i="2" s="1"/>
  <c r="AK304" i="2"/>
  <c r="AR304" i="2" s="1"/>
  <c r="AK510" i="2"/>
  <c r="AR510" i="2" s="1"/>
  <c r="AK123" i="2"/>
  <c r="AK10" i="2"/>
  <c r="AR10" i="2" s="1"/>
  <c r="AK246" i="2"/>
  <c r="AK81" i="2"/>
  <c r="AK139" i="2"/>
  <c r="AR139" i="2" s="1"/>
  <c r="AK410" i="2"/>
  <c r="AK242" i="2"/>
  <c r="AK343" i="2"/>
  <c r="AK611" i="2"/>
  <c r="AK83" i="2"/>
  <c r="AK55" i="2"/>
  <c r="AK520" i="2"/>
  <c r="AK128" i="2"/>
  <c r="AK363" i="2"/>
  <c r="AK146" i="2"/>
  <c r="AK496" i="2"/>
  <c r="AK596" i="2"/>
  <c r="AK420" i="2"/>
  <c r="AK264" i="2"/>
  <c r="AK473" i="2"/>
  <c r="AK160" i="2"/>
  <c r="AK182" i="2"/>
  <c r="AR182" i="2" s="1"/>
  <c r="AK252" i="2"/>
  <c r="AK175" i="2"/>
  <c r="AK223" i="2"/>
  <c r="AR223" i="2" s="1"/>
  <c r="AK368" i="2"/>
  <c r="AR368" i="2" s="1"/>
  <c r="AK101" i="2"/>
  <c r="AK142" i="2"/>
  <c r="AK441" i="2"/>
  <c r="AK513" i="2"/>
  <c r="AK3" i="2"/>
  <c r="AK538" i="2"/>
  <c r="AR538" i="2" s="1"/>
  <c r="AK453" i="2"/>
  <c r="AK130" i="2"/>
  <c r="AK140" i="2"/>
  <c r="AK380" i="2"/>
  <c r="AK313" i="2"/>
  <c r="AK100" i="2"/>
  <c r="AK497" i="2"/>
  <c r="AK589" i="2"/>
  <c r="AK60" i="2"/>
  <c r="AK232" i="2"/>
  <c r="AK41" i="2"/>
  <c r="AK263" i="2"/>
  <c r="AK640" i="2"/>
  <c r="AR640" i="2" s="1"/>
  <c r="AK336" i="2"/>
  <c r="AK371" i="2"/>
  <c r="AK272" i="2"/>
  <c r="AK127" i="2"/>
  <c r="AK145" i="2"/>
  <c r="AK203" i="2"/>
  <c r="AR203" i="2" s="1"/>
  <c r="AK442" i="2"/>
  <c r="AK360" i="2"/>
  <c r="AR360" i="2" s="1"/>
  <c r="AK345" i="2"/>
  <c r="AK47" i="2"/>
  <c r="AK655" i="2"/>
  <c r="AK8" i="2"/>
  <c r="AK560" i="2"/>
  <c r="AR560" i="2" s="1"/>
  <c r="AK396" i="2"/>
  <c r="AK167" i="2"/>
  <c r="AK63" i="2"/>
  <c r="AK273" i="2"/>
  <c r="AR273" i="2" s="1"/>
  <c r="AK31" i="2"/>
  <c r="AK14" i="2"/>
  <c r="AK533" i="2"/>
  <c r="AK314" i="2"/>
  <c r="AK231" i="2"/>
  <c r="AR231" i="2" s="1"/>
  <c r="AK154" i="2"/>
  <c r="AK481" i="2"/>
  <c r="AK385" i="2"/>
  <c r="AK207" i="2"/>
  <c r="AK576" i="2"/>
  <c r="AR576" i="2" s="1"/>
  <c r="AK267" i="2"/>
  <c r="AK27" i="2"/>
  <c r="AK275" i="2"/>
  <c r="AK342" i="2"/>
  <c r="AK205" i="2"/>
  <c r="AK379" i="2"/>
  <c r="AK388" i="2"/>
  <c r="AR388" i="2" s="1"/>
  <c r="AK436" i="2"/>
  <c r="AK170" i="2"/>
  <c r="AK24" i="2"/>
  <c r="AK189" i="2"/>
  <c r="AK57" i="2"/>
  <c r="C31" i="3" s="1"/>
  <c r="AK210" i="2"/>
  <c r="AK185" i="2"/>
  <c r="AK594" i="2"/>
  <c r="AR594" i="2" s="1"/>
  <c r="AK478" i="2"/>
  <c r="AK716" i="2"/>
  <c r="AR716" i="2" s="1"/>
  <c r="AK117" i="2"/>
  <c r="AK330" i="2"/>
  <c r="AK316" i="2"/>
  <c r="AR316" i="2" s="1"/>
  <c r="AK158" i="2"/>
  <c r="AK251" i="2"/>
  <c r="AK174" i="2"/>
  <c r="AK137" i="2"/>
  <c r="AK328" i="2"/>
  <c r="AK58" i="2"/>
  <c r="AK172" i="2"/>
  <c r="AK2" i="2"/>
  <c r="C58" i="3" s="1"/>
  <c r="AK7" i="2"/>
  <c r="AK277" i="2"/>
  <c r="AR277" i="2" s="1"/>
  <c r="AK200" i="2"/>
  <c r="AK52" i="2"/>
  <c r="AK519" i="2"/>
  <c r="AK355" i="2"/>
  <c r="AK710" i="2"/>
  <c r="AR710" i="2" s="1"/>
  <c r="AK90" i="2"/>
  <c r="AK444" i="2"/>
  <c r="AK508" i="2"/>
  <c r="AK509" i="2"/>
  <c r="AK516" i="2"/>
  <c r="AK12" i="2"/>
  <c r="AK446" i="2"/>
  <c r="AR446" i="2" s="1"/>
  <c r="AK482" i="2"/>
  <c r="AK485" i="2"/>
  <c r="AK152" i="2"/>
  <c r="AK364" i="2"/>
  <c r="AK614" i="2"/>
  <c r="AK641" i="2"/>
  <c r="AR641" i="2" s="1"/>
  <c r="AK454" i="2"/>
  <c r="AK95" i="2"/>
  <c r="AK113" i="2"/>
  <c r="AK556" i="2"/>
  <c r="AK236" i="2"/>
  <c r="AK217" i="2"/>
  <c r="AR217" i="2" s="1"/>
  <c r="AK507" i="2"/>
  <c r="AR507" i="2" s="1"/>
  <c r="AK554" i="2"/>
  <c r="AK586" i="2"/>
  <c r="AK578" i="2"/>
  <c r="C62" i="3" s="1"/>
  <c r="AK29" i="2"/>
  <c r="AK180" i="2"/>
  <c r="AK16" i="2"/>
  <c r="AK281" i="2"/>
  <c r="AR281" i="2" s="1"/>
  <c r="AK570" i="2"/>
  <c r="AK235" i="2"/>
  <c r="AK159" i="2"/>
  <c r="AK225" i="2"/>
  <c r="AK422" i="2"/>
  <c r="AK164" i="2"/>
  <c r="AK705" i="2"/>
  <c r="AR705" i="2" s="1"/>
  <c r="AK572" i="2"/>
  <c r="AK53" i="2"/>
  <c r="AK271" i="2"/>
  <c r="AK526" i="2"/>
  <c r="AK148" i="2"/>
  <c r="AK390" i="2"/>
  <c r="AK423" i="2"/>
  <c r="AK624" i="2"/>
  <c r="AR624" i="2" s="1"/>
  <c r="AK297" i="2"/>
  <c r="AK452" i="2"/>
  <c r="AK195" i="2"/>
  <c r="AK557" i="2"/>
  <c r="AK687" i="2"/>
  <c r="AR687" i="2" s="1"/>
  <c r="AK449" i="2"/>
  <c r="AK579" i="2"/>
  <c r="AR579" i="2" s="1"/>
  <c r="AK255" i="2"/>
  <c r="AK331" i="2"/>
  <c r="AK135" i="2"/>
  <c r="AK434" i="2"/>
  <c r="AK104" i="2"/>
  <c r="AK711" i="2"/>
  <c r="AR711" i="2" s="1"/>
  <c r="AK147" i="2"/>
  <c r="AK471" i="2"/>
  <c r="AK129" i="2"/>
  <c r="AK591" i="2"/>
  <c r="AK332" i="2"/>
  <c r="AK126" i="2"/>
  <c r="AK487" i="2"/>
  <c r="AK515" i="2"/>
  <c r="AK97" i="2"/>
  <c r="AK339" i="2"/>
  <c r="AK648" i="2"/>
  <c r="AR648" i="2" s="1"/>
  <c r="AK530" i="2"/>
  <c r="AK378" i="2"/>
  <c r="AK212" i="2"/>
  <c r="AK567" i="2"/>
  <c r="AR567" i="2" s="1"/>
  <c r="AK116" i="2"/>
  <c r="AR116" i="2" s="1"/>
  <c r="AK51" i="2"/>
  <c r="AK402" i="2"/>
  <c r="AK511" i="2"/>
  <c r="AK204" i="2"/>
  <c r="AK112" i="2"/>
  <c r="AR112" i="2" s="1"/>
  <c r="AK722" i="2"/>
  <c r="AR722" i="2" s="1"/>
  <c r="AK549" i="2"/>
  <c r="AK319" i="2"/>
  <c r="AR319" i="2" s="1"/>
  <c r="AK194" i="2"/>
  <c r="AK397" i="2"/>
  <c r="AK435" i="2"/>
  <c r="AR435" i="2" s="1"/>
  <c r="AK369" i="2"/>
  <c r="AK44" i="2"/>
  <c r="AK69" i="2"/>
  <c r="AR69" i="2" s="1"/>
  <c r="AK470" i="2"/>
  <c r="AK50" i="2"/>
  <c r="AK585" i="2"/>
  <c r="AK514" i="2"/>
  <c r="AR514" i="2" s="1"/>
  <c r="AK333" i="2"/>
  <c r="AK403" i="2"/>
  <c r="AK727" i="2"/>
  <c r="AR727" i="2" s="1"/>
  <c r="AK373" i="2"/>
  <c r="AK249" i="2"/>
  <c r="AR249" i="2" s="1"/>
  <c r="AK498" i="2"/>
  <c r="AK460" i="2"/>
  <c r="AK731" i="2"/>
  <c r="AR731" i="2" s="1"/>
  <c r="AK374" i="2"/>
  <c r="AK310" i="2"/>
  <c r="AK18" i="2"/>
  <c r="AK501" i="2"/>
  <c r="AK361" i="2"/>
  <c r="AK367" i="2"/>
  <c r="AK74" i="2"/>
  <c r="AK456" i="2"/>
  <c r="AK121" i="2"/>
  <c r="AK597" i="2"/>
  <c r="AR597" i="2" s="1"/>
  <c r="AK707" i="2"/>
  <c r="AR707" i="2" s="1"/>
  <c r="AK214" i="2"/>
  <c r="AK413" i="2"/>
  <c r="AK157" i="2"/>
  <c r="AK84" i="2"/>
  <c r="AK573" i="2"/>
  <c r="AR573" i="2" s="1"/>
  <c r="AK216" i="2"/>
  <c r="AK13" i="2"/>
  <c r="AK122" i="2"/>
  <c r="AK115" i="2"/>
  <c r="AR115" i="2" s="1"/>
  <c r="AK669" i="2"/>
  <c r="AR669" i="2" s="1"/>
  <c r="AK4" i="2"/>
  <c r="AK398" i="2"/>
  <c r="AK472" i="2"/>
  <c r="AK65" i="2"/>
  <c r="AK183" i="2"/>
  <c r="AK467" i="2"/>
  <c r="AK499" i="2"/>
  <c r="AK547" i="2"/>
  <c r="AK500" i="2"/>
  <c r="AK351" i="2"/>
  <c r="AK636" i="2"/>
  <c r="AK292" i="2"/>
  <c r="AK269" i="2"/>
  <c r="AK300" i="2"/>
  <c r="AK191" i="2"/>
  <c r="AK581" i="2"/>
  <c r="AK468" i="2"/>
  <c r="AK219" i="2"/>
  <c r="AK569" i="2"/>
  <c r="AK125" i="2"/>
  <c r="AK258" i="2"/>
  <c r="AK37" i="2"/>
  <c r="AK728" i="2"/>
  <c r="AR728" i="2" s="1"/>
  <c r="AK184" i="2"/>
  <c r="AK26" i="2"/>
  <c r="AK376" i="2"/>
  <c r="AK102" i="2"/>
  <c r="AK327" i="2"/>
  <c r="AK399" i="2"/>
  <c r="AK587" i="2"/>
  <c r="AR587" i="2" s="1"/>
  <c r="AK612" i="2"/>
  <c r="AK40" i="2"/>
  <c r="AK64" i="2"/>
  <c r="AK61" i="2"/>
  <c r="AK136" i="2"/>
  <c r="AK622" i="2"/>
  <c r="AK80" i="2"/>
  <c r="AK660" i="2"/>
  <c r="AR660" i="2" s="1"/>
  <c r="AK38" i="2"/>
  <c r="AK503" i="2"/>
  <c r="AR503" i="2" s="1"/>
  <c r="AK211" i="2"/>
  <c r="AK362" i="2"/>
  <c r="AR362" i="2" s="1"/>
  <c r="AK652" i="2"/>
  <c r="AR652" i="2" s="1"/>
  <c r="AK577" i="2"/>
  <c r="AK625" i="2"/>
  <c r="AR625" i="2" s="1"/>
  <c r="AK283" i="2"/>
  <c r="AK384" i="2"/>
  <c r="AK202" i="2"/>
  <c r="AK296" i="2"/>
  <c r="AK149" i="2"/>
  <c r="AK432" i="2"/>
  <c r="AR432" i="2" s="1"/>
  <c r="AK209" i="2"/>
  <c r="AK226" i="2"/>
  <c r="AK431" i="2"/>
  <c r="AK250" i="2"/>
  <c r="AK421" i="2"/>
  <c r="AK9" i="2"/>
  <c r="AK196" i="2"/>
  <c r="AK132" i="2"/>
  <c r="AK656" i="2"/>
  <c r="AR656" i="2" s="1"/>
  <c r="AK544" i="2"/>
  <c r="AR544" i="2" s="1"/>
  <c r="AK150" i="2"/>
  <c r="AK415" i="2"/>
  <c r="AK79" i="2"/>
  <c r="AK726" i="2"/>
  <c r="AR726" i="2" s="1"/>
  <c r="AK580" i="2"/>
  <c r="AR580" i="2" s="1"/>
  <c r="AK78" i="2"/>
  <c r="AK666" i="2"/>
  <c r="AR666" i="2" s="1"/>
  <c r="AK527" i="2"/>
  <c r="AK32" i="2"/>
  <c r="AK71" i="2"/>
  <c r="AK224" i="2"/>
  <c r="AK582" i="2"/>
  <c r="AK540" i="2"/>
  <c r="AR540" i="2" s="1"/>
  <c r="AK400" i="2"/>
  <c r="AK347" i="2"/>
  <c r="AK298" i="2"/>
  <c r="AK25" i="2"/>
  <c r="AK21" i="2"/>
  <c r="AK254" i="2"/>
  <c r="AK19" i="2"/>
  <c r="AK46" i="2"/>
  <c r="AK674" i="2"/>
  <c r="AR674" i="2" s="1"/>
  <c r="AK197" i="2"/>
  <c r="AK301" i="2"/>
  <c r="AK59" i="2"/>
  <c r="AK459" i="2"/>
  <c r="AK321" i="2"/>
  <c r="AK609" i="2"/>
  <c r="AR609" i="2" s="1"/>
  <c r="AK293" i="2"/>
  <c r="AK546" i="2"/>
  <c r="AK335" i="2"/>
  <c r="AK338" i="2"/>
  <c r="AK188" i="2"/>
  <c r="AK56" i="2"/>
  <c r="AR56" i="2" s="1"/>
  <c r="AK199" i="2"/>
  <c r="AR199" i="2" s="1"/>
  <c r="AK588" i="2"/>
  <c r="AR588" i="2" s="1"/>
  <c r="AK512" i="2"/>
  <c r="AR512" i="2" s="1"/>
  <c r="AK424" i="2"/>
  <c r="AK395" i="2"/>
  <c r="AK105" i="2"/>
  <c r="AK286" i="2"/>
  <c r="AK419" i="2"/>
  <c r="AK558" i="2"/>
  <c r="AR558" i="2" s="1"/>
  <c r="AK623" i="2"/>
  <c r="AK492" i="2"/>
  <c r="AK311" i="2"/>
  <c r="AK665" i="2"/>
  <c r="AR665" i="2" s="1"/>
  <c r="AK592" i="2"/>
  <c r="AK171" i="2"/>
  <c r="AK198" i="2"/>
  <c r="AK192" i="2"/>
  <c r="AK391" i="2"/>
  <c r="AK370" i="2"/>
  <c r="AK602" i="2"/>
  <c r="AK70" i="2"/>
  <c r="AR70" i="2" s="1"/>
  <c r="AK274" i="2"/>
  <c r="AR274" i="2" s="1"/>
  <c r="AK337" i="2"/>
  <c r="AK85" i="2"/>
  <c r="AK138" i="2"/>
  <c r="AK366" i="2"/>
  <c r="AK647" i="2"/>
  <c r="AR647" i="2" s="1"/>
  <c r="AK457" i="2"/>
  <c r="AK265" i="2"/>
  <c r="AK161" i="2"/>
  <c r="AK599" i="2"/>
  <c r="AK307" i="2"/>
  <c r="AK630" i="2"/>
  <c r="AR630" i="2" s="1"/>
  <c r="AK33" i="2"/>
  <c r="AK340" i="2"/>
  <c r="AR340" i="2" s="1"/>
  <c r="AK416" i="2"/>
  <c r="AK308" i="2"/>
  <c r="AK201" i="2"/>
  <c r="AK719" i="2"/>
  <c r="AR719" i="2" s="1"/>
  <c r="AK178" i="2"/>
  <c r="AK278" i="2"/>
  <c r="AK166" i="2"/>
  <c r="AR166" i="2" s="1"/>
  <c r="AK87" i="2"/>
  <c r="AK237" i="2"/>
  <c r="AK306" i="2"/>
  <c r="AK350" i="2"/>
  <c r="AK539" i="2"/>
  <c r="AR539" i="2" s="1"/>
  <c r="AK529" i="2"/>
  <c r="AK99" i="2"/>
  <c r="AK218" i="2"/>
  <c r="AK49" i="2"/>
  <c r="AK257" i="2"/>
  <c r="AK610" i="2"/>
  <c r="AK155" i="2"/>
  <c r="AR155" i="2" s="1"/>
  <c r="AK685" i="2"/>
  <c r="AR685" i="2" s="1"/>
  <c r="AK566" i="2"/>
  <c r="AK409" i="2"/>
  <c r="AK693" i="2"/>
  <c r="AK28" i="2"/>
  <c r="AK717" i="2"/>
  <c r="AR717" i="2" s="1"/>
  <c r="AK17" i="2"/>
  <c r="AK633" i="2"/>
  <c r="AR633" i="2" s="1"/>
  <c r="AK639" i="2"/>
  <c r="AK22" i="2"/>
  <c r="AK334" i="2"/>
  <c r="AK106" i="2"/>
  <c r="AK407" i="2"/>
  <c r="AR407" i="2" s="1"/>
  <c r="AK561" i="2"/>
  <c r="AK5" i="2"/>
  <c r="AK45" i="2"/>
  <c r="AK495" i="2"/>
  <c r="AR495" i="2" s="1"/>
  <c r="AK284" i="2"/>
  <c r="AK322" i="2"/>
  <c r="AK522" i="2"/>
  <c r="AK243" i="2"/>
  <c r="AK575" i="2"/>
  <c r="AK381" i="2"/>
  <c r="AK358" i="2"/>
  <c r="AK488" i="2"/>
  <c r="AK20" i="2"/>
  <c r="AK262" i="2"/>
  <c r="AK213" i="2"/>
  <c r="AK713" i="2"/>
  <c r="AR713" i="2" s="1"/>
  <c r="AK93" i="2"/>
  <c r="AK6" i="2"/>
  <c r="AK401" i="2"/>
  <c r="AK247" i="2"/>
  <c r="AR247" i="2" s="1"/>
  <c r="AK559" i="2"/>
  <c r="AK266" i="2"/>
  <c r="AK528" i="2"/>
  <c r="AK389" i="2"/>
  <c r="AK608" i="2"/>
  <c r="AK94" i="2"/>
  <c r="AK553" i="2"/>
  <c r="AK276" i="2"/>
  <c r="AK541" i="2"/>
  <c r="AK348" i="2"/>
  <c r="AK439" i="2"/>
  <c r="AK568" i="2"/>
  <c r="AK312" i="2"/>
  <c r="AK230" i="2"/>
  <c r="AK448" i="2"/>
  <c r="AK725" i="2"/>
  <c r="AR725" i="2" s="1"/>
  <c r="AK294" i="2"/>
  <c r="AK280" i="2"/>
  <c r="AK11" i="2"/>
  <c r="AK208" i="2"/>
  <c r="AK637" i="2"/>
  <c r="AR637" i="2" s="1"/>
  <c r="AK651" i="2"/>
  <c r="AK108" i="2"/>
  <c r="AK151" i="2"/>
  <c r="AK659" i="2"/>
  <c r="AR659" i="2" s="1"/>
  <c r="AK523" i="2"/>
  <c r="AK119" i="2"/>
  <c r="AK36" i="2"/>
  <c r="AK418" i="2"/>
  <c r="AR418" i="2" s="1"/>
  <c r="AK98" i="2"/>
  <c r="AK619" i="2"/>
  <c r="AK562" i="2"/>
  <c r="AK260" i="2"/>
  <c r="AK320" i="2"/>
  <c r="AK287" i="2"/>
  <c r="AK253" i="2"/>
  <c r="AK317" i="2"/>
  <c r="AK620" i="2"/>
  <c r="AK600" i="2"/>
  <c r="AK393" i="2"/>
  <c r="AK724" i="2"/>
  <c r="AR724" i="2" s="1"/>
  <c r="AK429" i="2"/>
  <c r="AK525" i="2"/>
  <c r="AK344" i="2"/>
  <c r="AK486" i="2"/>
  <c r="AK162" i="2"/>
  <c r="AK233" i="2"/>
  <c r="AK67" i="2"/>
  <c r="AK555" i="2"/>
  <c r="AK73" i="2"/>
  <c r="AK387" i="2"/>
  <c r="AR387" i="2" s="1"/>
  <c r="AK54" i="2"/>
  <c r="AK455" i="2"/>
  <c r="AK176" i="2"/>
  <c r="AK66" i="2"/>
  <c r="AK352" i="2"/>
  <c r="AK521" i="2"/>
  <c r="AR521" i="2" s="1"/>
  <c r="AK282" i="2"/>
  <c r="AK469" i="2"/>
  <c r="AK663" i="2"/>
  <c r="AR663" i="2" s="1"/>
  <c r="AK23" i="2"/>
  <c r="AK295" i="2"/>
  <c r="AK461" i="2"/>
  <c r="AK715" i="2"/>
  <c r="AR715" i="2" s="1"/>
  <c r="AK458" i="2"/>
  <c r="AR458" i="2" s="1"/>
  <c r="AK42" i="2"/>
  <c r="AK359" i="2"/>
  <c r="AR359" i="2" s="1"/>
  <c r="AK632" i="2"/>
  <c r="AR632" i="2" s="1"/>
  <c r="AK638" i="2"/>
  <c r="AR638" i="2" s="1"/>
  <c r="AK394" i="2"/>
  <c r="AK451" i="2"/>
  <c r="AK425" i="2"/>
  <c r="AK671" i="2"/>
  <c r="AR671" i="2" s="1"/>
  <c r="AK598" i="2"/>
  <c r="AK550" i="2"/>
  <c r="AK34" i="2"/>
  <c r="AK240" i="2"/>
  <c r="AK417" i="2"/>
  <c r="AK494" i="2"/>
  <c r="AR494" i="2" s="1"/>
  <c r="AK626" i="2"/>
  <c r="AR626" i="2" s="1"/>
  <c r="AK325" i="2"/>
  <c r="AK721" i="2"/>
  <c r="AR721" i="2" s="1"/>
  <c r="AK601" i="2"/>
  <c r="AK186" i="2"/>
  <c r="AK404" i="2"/>
  <c r="AR404" i="2" s="1"/>
  <c r="AK365" i="2"/>
  <c r="AK107" i="2"/>
  <c r="AK39" i="2"/>
  <c r="AK88" i="2"/>
  <c r="AK68" i="2"/>
  <c r="AK377" i="2"/>
  <c r="AK168" i="2"/>
  <c r="AK437" i="2"/>
  <c r="AR437" i="2" s="1"/>
  <c r="AK542" i="2"/>
  <c r="AR542" i="2" s="1"/>
  <c r="AK318" i="2"/>
  <c r="AR318" i="2" s="1"/>
  <c r="AK285" i="2"/>
  <c r="AK629" i="2"/>
  <c r="AR629" i="2" s="1"/>
  <c r="AK593" i="2"/>
  <c r="AR593" i="2" s="1"/>
  <c r="AK43" i="2"/>
  <c r="AK291" i="2"/>
  <c r="AK259" i="2"/>
  <c r="AK354" i="2"/>
  <c r="AR354" i="2" s="1"/>
  <c r="AK667" i="2"/>
  <c r="AK696" i="2"/>
  <c r="AR696" i="2" s="1"/>
  <c r="AK681" i="2"/>
  <c r="AK75" i="2"/>
  <c r="AK82" i="2"/>
  <c r="AK248" i="2"/>
  <c r="AK288" i="2"/>
  <c r="AK644" i="2"/>
  <c r="AR644" i="2" s="1"/>
  <c r="AK92" i="2"/>
  <c r="AK621" i="2"/>
  <c r="AK680" i="2"/>
  <c r="AR680" i="2" s="1"/>
  <c r="AK234" i="2"/>
  <c r="AK181" i="2"/>
  <c r="AK111" i="2"/>
  <c r="AK690" i="2"/>
  <c r="AK673" i="2"/>
  <c r="AR673" i="2" s="1"/>
  <c r="AK595" i="2"/>
  <c r="AK703" i="2"/>
  <c r="AR703" i="2" s="1"/>
  <c r="AK438" i="2"/>
  <c r="AR438" i="2" s="1"/>
  <c r="AK238" i="2"/>
  <c r="AK48" i="2"/>
  <c r="AK552" i="2"/>
  <c r="AK35" i="2"/>
  <c r="AK427" i="2"/>
  <c r="AK241" i="2"/>
  <c r="AK476" i="2"/>
  <c r="AK708" i="2"/>
  <c r="AR708" i="2" s="1"/>
  <c r="AK346" i="2"/>
  <c r="AK302" i="2"/>
  <c r="AK227" i="2"/>
  <c r="AK464" i="2"/>
  <c r="AK386" i="2"/>
  <c r="AK324" i="2"/>
  <c r="AK506" i="2"/>
  <c r="AK141" i="2"/>
  <c r="AK682" i="2"/>
  <c r="AR682" i="2" s="1"/>
  <c r="AK215" i="2"/>
  <c r="AK72" i="2"/>
  <c r="AK479" i="2"/>
  <c r="AR479" i="2" s="1"/>
  <c r="AK447" i="2"/>
  <c r="AK631" i="2"/>
  <c r="AR631" i="2" s="1"/>
  <c r="AK305" i="2"/>
  <c r="AK408" i="2"/>
  <c r="AK229" i="2"/>
  <c r="AK110" i="2"/>
  <c r="AK256" i="2"/>
  <c r="AK645" i="2"/>
  <c r="AR645" i="2" s="1"/>
  <c r="AK165" i="2"/>
  <c r="AK412" i="2"/>
  <c r="AK661" i="2"/>
  <c r="AR661" i="2" s="1"/>
  <c r="AK120" i="2"/>
  <c r="AK634" i="2"/>
  <c r="AK221" i="2"/>
  <c r="AK133" i="2"/>
  <c r="AK653" i="2"/>
  <c r="AR653" i="2" s="1"/>
  <c r="AK440" i="2"/>
  <c r="AK536" i="2"/>
  <c r="AK564" i="2"/>
  <c r="AR564" i="2" s="1"/>
  <c r="AK517" i="2"/>
  <c r="AK279" i="2"/>
  <c r="AK103" i="2"/>
  <c r="AK76" i="2"/>
  <c r="AK190" i="2"/>
  <c r="AK730" i="2"/>
  <c r="AR730" i="2" s="1"/>
  <c r="AK565" i="2"/>
  <c r="AK466" i="2"/>
  <c r="AK664" i="2"/>
  <c r="AR664" i="2" s="1"/>
  <c r="AK706" i="2"/>
  <c r="AR706" i="2" s="1"/>
  <c r="AK96" i="2"/>
  <c r="AK118" i="2"/>
  <c r="AK428" i="2"/>
  <c r="AR428" i="2" s="1"/>
  <c r="AK714" i="2"/>
  <c r="AR714" i="2" s="1"/>
  <c r="AK604" i="2"/>
  <c r="AK537" i="2"/>
  <c r="AK414" i="2"/>
  <c r="AK654" i="2"/>
  <c r="AR654" i="2" s="1"/>
  <c r="AK357" i="2"/>
  <c r="AK341" i="2"/>
  <c r="AK289" i="2"/>
  <c r="AR289" i="2" s="1"/>
  <c r="AK606" i="2"/>
  <c r="AK483" i="2"/>
  <c r="AK477" i="2"/>
  <c r="AK635" i="2"/>
  <c r="AR635" i="2" s="1"/>
  <c r="AK303" i="2"/>
  <c r="AK701" i="2"/>
  <c r="AR701" i="2" s="1"/>
  <c r="AK261" i="2"/>
  <c r="AK131" i="2"/>
  <c r="AK245" i="2"/>
  <c r="AK270" i="2"/>
  <c r="AK375" i="2"/>
  <c r="AR375" i="2" s="1"/>
  <c r="AK163" i="2"/>
  <c r="AK169" i="2"/>
  <c r="AK675" i="2"/>
  <c r="AK91" i="2"/>
  <c r="AR91" i="2" s="1"/>
  <c r="AK445" i="2"/>
  <c r="AK688" i="2"/>
  <c r="AK405" i="2"/>
  <c r="AK700" i="2"/>
  <c r="AR700" i="2" s="1"/>
  <c r="AK584" i="2"/>
  <c r="AK222" i="2"/>
  <c r="AK502" i="2"/>
  <c r="AK532" i="2"/>
  <c r="AK491" i="2"/>
  <c r="AK349" i="2"/>
  <c r="AR349" i="2" s="1"/>
  <c r="AK548" i="2"/>
  <c r="AK668" i="2"/>
  <c r="AR668" i="2" s="1"/>
  <c r="AK430" i="2"/>
  <c r="AK489" i="2"/>
  <c r="AK450" i="2"/>
  <c r="AK493" i="2"/>
  <c r="AK649" i="2"/>
  <c r="AK187" i="2"/>
  <c r="AK239" i="2"/>
  <c r="AK694" i="2"/>
  <c r="AR694" i="2" s="1"/>
  <c r="AK583" i="2"/>
  <c r="AR583" i="2" s="1"/>
  <c r="AK505" i="2"/>
  <c r="AK474" i="2"/>
  <c r="AK114" i="2"/>
  <c r="AK353" i="2"/>
  <c r="AK617" i="2"/>
  <c r="AK531" i="2"/>
  <c r="AK535" i="2"/>
  <c r="AK177" i="2"/>
  <c r="AK615" i="2"/>
  <c r="AR615" i="2" s="1"/>
  <c r="AK382" i="2"/>
  <c r="AK220" i="2"/>
  <c r="AK299" i="2"/>
  <c r="AK323" i="2"/>
  <c r="AK411" i="2"/>
  <c r="AK545" i="2"/>
  <c r="AK702" i="2"/>
  <c r="AR702" i="2" s="1"/>
  <c r="AK309" i="2"/>
  <c r="AK709" i="2"/>
  <c r="AR709" i="2" s="1"/>
  <c r="AK563" i="2"/>
  <c r="AK315" i="2"/>
  <c r="AK228" i="2"/>
  <c r="AK646" i="2"/>
  <c r="AK613" i="2"/>
  <c r="AR613" i="2" s="1"/>
  <c r="AK618" i="2"/>
  <c r="AR618" i="2" s="1"/>
  <c r="AK676" i="2"/>
  <c r="AR676" i="2" s="1"/>
  <c r="AK650" i="2"/>
  <c r="AR650" i="2" s="1"/>
  <c r="AK392" i="2"/>
  <c r="AK463" i="2"/>
  <c r="AK657" i="2"/>
  <c r="AK465" i="2"/>
  <c r="AK607" i="2"/>
  <c r="AR607" i="2" s="1"/>
  <c r="AK504" i="2"/>
  <c r="AR504" i="2" s="1"/>
  <c r="AK426" i="2"/>
  <c r="AK484" i="2"/>
  <c r="AK679" i="2"/>
  <c r="AK543" i="2"/>
  <c r="AR543" i="2" s="1"/>
  <c r="AK712" i="2"/>
  <c r="AR712" i="2" s="1"/>
  <c r="AK729" i="2"/>
  <c r="AR729" i="2" s="1"/>
  <c r="AK697" i="2"/>
  <c r="AR697" i="2" s="1"/>
  <c r="AK662" i="2"/>
  <c r="AR662" i="2" s="1"/>
  <c r="AK524" i="2"/>
  <c r="AK678" i="2"/>
  <c r="AR678" i="2" s="1"/>
  <c r="AK695" i="2"/>
  <c r="AR695" i="2" s="1"/>
  <c r="AK691" i="2"/>
  <c r="AK643" i="2"/>
  <c r="AR643" i="2" s="1"/>
  <c r="AK689" i="2"/>
  <c r="AR689" i="2" s="1"/>
  <c r="AK658" i="2"/>
  <c r="AR658" i="2" s="1"/>
  <c r="AK571" i="2"/>
  <c r="AR571" i="2" s="1"/>
  <c r="AK590" i="2"/>
  <c r="AK698" i="2"/>
  <c r="AR698" i="2" s="1"/>
  <c r="AK692" i="2"/>
  <c r="AR692" i="2" s="1"/>
  <c r="AK628" i="2"/>
  <c r="AR628" i="2" s="1"/>
  <c r="AK718" i="2"/>
  <c r="AR718" i="2" s="1"/>
  <c r="AK670" i="2"/>
  <c r="AR670" i="2" s="1"/>
  <c r="AK672" i="2"/>
  <c r="AR672" i="2" s="1"/>
  <c r="AK686" i="2"/>
  <c r="AR686" i="2" s="1"/>
  <c r="AK574" i="2"/>
  <c r="AK723" i="2"/>
  <c r="AR723" i="2" s="1"/>
  <c r="AK683" i="2"/>
  <c r="AR683" i="2" s="1"/>
  <c r="AK720" i="2"/>
  <c r="AR720" i="2" s="1"/>
  <c r="AH490" i="2"/>
  <c r="AH518" i="2"/>
  <c r="AH642" i="2"/>
  <c r="AH179" i="2"/>
  <c r="AH406" i="2"/>
  <c r="AH244" i="2"/>
  <c r="AH551" i="2"/>
  <c r="AH290" i="2"/>
  <c r="AH605" i="2"/>
  <c r="AH433" i="2"/>
  <c r="AH372" i="2"/>
  <c r="AH480" i="2"/>
  <c r="AH109" i="2"/>
  <c r="AH699" i="2"/>
  <c r="AH143" i="2"/>
  <c r="AH268" i="2"/>
  <c r="AH356" i="2"/>
  <c r="AH134" i="2"/>
  <c r="AH462" i="2"/>
  <c r="AH684" i="2"/>
  <c r="AH475" i="2"/>
  <c r="AH62" i="2"/>
  <c r="AH326" i="2"/>
  <c r="AH443" i="2"/>
  <c r="AH15" i="2"/>
  <c r="AH173" i="2"/>
  <c r="AH156" i="2"/>
  <c r="AH124" i="2"/>
  <c r="AH534" i="2"/>
  <c r="AH329" i="2"/>
  <c r="AH704" i="2"/>
  <c r="AH86" i="2"/>
  <c r="AH603" i="2"/>
  <c r="AH193" i="2"/>
  <c r="AH144" i="2"/>
  <c r="AH677" i="2"/>
  <c r="AH206" i="2"/>
  <c r="AH77" i="2"/>
  <c r="AH153" i="2"/>
  <c r="AH627" i="2"/>
  <c r="AH30" i="2"/>
  <c r="AH89" i="2"/>
  <c r="AH616" i="2"/>
  <c r="AH383" i="2"/>
  <c r="AH304" i="2"/>
  <c r="AH510" i="2"/>
  <c r="AH123" i="2"/>
  <c r="AH10" i="2"/>
  <c r="AH246" i="2"/>
  <c r="AH81" i="2"/>
  <c r="AH139" i="2"/>
  <c r="AH410" i="2"/>
  <c r="AH242" i="2"/>
  <c r="AH343" i="2"/>
  <c r="AH611" i="2"/>
  <c r="AH83" i="2"/>
  <c r="AH55" i="2"/>
  <c r="AH520" i="2"/>
  <c r="AH128" i="2"/>
  <c r="AH363" i="2"/>
  <c r="AH146" i="2"/>
  <c r="AH496" i="2"/>
  <c r="AH596" i="2"/>
  <c r="AH420" i="2"/>
  <c r="AH264" i="2"/>
  <c r="AH473" i="2"/>
  <c r="AH160" i="2"/>
  <c r="AH182" i="2"/>
  <c r="AH252" i="2"/>
  <c r="AH175" i="2"/>
  <c r="AH223" i="2"/>
  <c r="AH368" i="2"/>
  <c r="AH101" i="2"/>
  <c r="AH142" i="2"/>
  <c r="AH441" i="2"/>
  <c r="AH513" i="2"/>
  <c r="AH3" i="2"/>
  <c r="AH538" i="2"/>
  <c r="AH453" i="2"/>
  <c r="AH130" i="2"/>
  <c r="AH140" i="2"/>
  <c r="AH380" i="2"/>
  <c r="AH313" i="2"/>
  <c r="AH100" i="2"/>
  <c r="AH497" i="2"/>
  <c r="AH589" i="2"/>
  <c r="AH60" i="2"/>
  <c r="AH232" i="2"/>
  <c r="AH41" i="2"/>
  <c r="AH263" i="2"/>
  <c r="AH640" i="2"/>
  <c r="AH336" i="2"/>
  <c r="AH371" i="2"/>
  <c r="AH272" i="2"/>
  <c r="AH127" i="2"/>
  <c r="AH145" i="2"/>
  <c r="AH203" i="2"/>
  <c r="AH442" i="2"/>
  <c r="AH360" i="2"/>
  <c r="AH345" i="2"/>
  <c r="AH47" i="2"/>
  <c r="AH655" i="2"/>
  <c r="AH8" i="2"/>
  <c r="AH560" i="2"/>
  <c r="AH396" i="2"/>
  <c r="AH167" i="2"/>
  <c r="AH63" i="2"/>
  <c r="AH273" i="2"/>
  <c r="AH31" i="2"/>
  <c r="AH14" i="2"/>
  <c r="AH533" i="2"/>
  <c r="AH314" i="2"/>
  <c r="AH231" i="2"/>
  <c r="AH154" i="2"/>
  <c r="AH481" i="2"/>
  <c r="AH385" i="2"/>
  <c r="AH207" i="2"/>
  <c r="AH576" i="2"/>
  <c r="AH267" i="2"/>
  <c r="AH27" i="2"/>
  <c r="AH275" i="2"/>
  <c r="AH342" i="2"/>
  <c r="AH205" i="2"/>
  <c r="AH379" i="2"/>
  <c r="AH388" i="2"/>
  <c r="AH436" i="2"/>
  <c r="AH170" i="2"/>
  <c r="AH24" i="2"/>
  <c r="AH189" i="2"/>
  <c r="AH57" i="2"/>
  <c r="AH210" i="2"/>
  <c r="AH185" i="2"/>
  <c r="AH594" i="2"/>
  <c r="AH478" i="2"/>
  <c r="AH716" i="2"/>
  <c r="AH117" i="2"/>
  <c r="AH330" i="2"/>
  <c r="AH316" i="2"/>
  <c r="AH158" i="2"/>
  <c r="AH251" i="2"/>
  <c r="AH174" i="2"/>
  <c r="AH137" i="2"/>
  <c r="AH328" i="2"/>
  <c r="AH58" i="2"/>
  <c r="AH172" i="2"/>
  <c r="AH2" i="2"/>
  <c r="AH7" i="2"/>
  <c r="AH277" i="2"/>
  <c r="AH200" i="2"/>
  <c r="AH52" i="2"/>
  <c r="AH519" i="2"/>
  <c r="AH355" i="2"/>
  <c r="AH710" i="2"/>
  <c r="AH90" i="2"/>
  <c r="AH444" i="2"/>
  <c r="AH508" i="2"/>
  <c r="AH509" i="2"/>
  <c r="AH516" i="2"/>
  <c r="AH12" i="2"/>
  <c r="AH446" i="2"/>
  <c r="AH482" i="2"/>
  <c r="AH485" i="2"/>
  <c r="AH152" i="2"/>
  <c r="AH364" i="2"/>
  <c r="AH614" i="2"/>
  <c r="AH641" i="2"/>
  <c r="AH454" i="2"/>
  <c r="AH95" i="2"/>
  <c r="AH113" i="2"/>
  <c r="AH556" i="2"/>
  <c r="AH236" i="2"/>
  <c r="AH217" i="2"/>
  <c r="AH507" i="2"/>
  <c r="AH554" i="2"/>
  <c r="AH586" i="2"/>
  <c r="AH578" i="2"/>
  <c r="AH29" i="2"/>
  <c r="AH180" i="2"/>
  <c r="AH16" i="2"/>
  <c r="AH281" i="2"/>
  <c r="AH570" i="2"/>
  <c r="AH235" i="2"/>
  <c r="AH159" i="2"/>
  <c r="AH225" i="2"/>
  <c r="AH422" i="2"/>
  <c r="AH164" i="2"/>
  <c r="AH705" i="2"/>
  <c r="AH572" i="2"/>
  <c r="AH53" i="2"/>
  <c r="AH271" i="2"/>
  <c r="AH526" i="2"/>
  <c r="AH148" i="2"/>
  <c r="AH390" i="2"/>
  <c r="AH423" i="2"/>
  <c r="AH624" i="2"/>
  <c r="AH297" i="2"/>
  <c r="AH452" i="2"/>
  <c r="AH195" i="2"/>
  <c r="AH557" i="2"/>
  <c r="AH687" i="2"/>
  <c r="AH449" i="2"/>
  <c r="AH579" i="2"/>
  <c r="AH255" i="2"/>
  <c r="AH331" i="2"/>
  <c r="AH135" i="2"/>
  <c r="AH434" i="2"/>
  <c r="AH104" i="2"/>
  <c r="AH711" i="2"/>
  <c r="AH147" i="2"/>
  <c r="AH471" i="2"/>
  <c r="AH129" i="2"/>
  <c r="AH591" i="2"/>
  <c r="AH332" i="2"/>
  <c r="AH126" i="2"/>
  <c r="AH487" i="2"/>
  <c r="AH515" i="2"/>
  <c r="AH97" i="2"/>
  <c r="AH339" i="2"/>
  <c r="AH648" i="2"/>
  <c r="AH530" i="2"/>
  <c r="AH378" i="2"/>
  <c r="AH212" i="2"/>
  <c r="AH567" i="2"/>
  <c r="AH116" i="2"/>
  <c r="AH51" i="2"/>
  <c r="AH402" i="2"/>
  <c r="AH511" i="2"/>
  <c r="AH204" i="2"/>
  <c r="AH112" i="2"/>
  <c r="AH722" i="2"/>
  <c r="AH549" i="2"/>
  <c r="AH319" i="2"/>
  <c r="AH194" i="2"/>
  <c r="AH397" i="2"/>
  <c r="AH435" i="2"/>
  <c r="AH369" i="2"/>
  <c r="AH44" i="2"/>
  <c r="AH69" i="2"/>
  <c r="AH470" i="2"/>
  <c r="AH50" i="2"/>
  <c r="AH585" i="2"/>
  <c r="AH514" i="2"/>
  <c r="AH333" i="2"/>
  <c r="AH403" i="2"/>
  <c r="AH727" i="2"/>
  <c r="AH373" i="2"/>
  <c r="AH249" i="2"/>
  <c r="AH498" i="2"/>
  <c r="AH460" i="2"/>
  <c r="AH731" i="2"/>
  <c r="AH374" i="2"/>
  <c r="AH310" i="2"/>
  <c r="AH18" i="2"/>
  <c r="AH501" i="2"/>
  <c r="AH361" i="2"/>
  <c r="AH367" i="2"/>
  <c r="AH74" i="2"/>
  <c r="AH456" i="2"/>
  <c r="AH121" i="2"/>
  <c r="AH597" i="2"/>
  <c r="AH707" i="2"/>
  <c r="AH214" i="2"/>
  <c r="AH413" i="2"/>
  <c r="AH157" i="2"/>
  <c r="AH84" i="2"/>
  <c r="AH573" i="2"/>
  <c r="AH216" i="2"/>
  <c r="AH13" i="2"/>
  <c r="AH122" i="2"/>
  <c r="AH115" i="2"/>
  <c r="AH669" i="2"/>
  <c r="AH4" i="2"/>
  <c r="AH398" i="2"/>
  <c r="AH472" i="2"/>
  <c r="AH65" i="2"/>
  <c r="AH183" i="2"/>
  <c r="AH467" i="2"/>
  <c r="AH499" i="2"/>
  <c r="AH547" i="2"/>
  <c r="AH500" i="2"/>
  <c r="AH351" i="2"/>
  <c r="AH636" i="2"/>
  <c r="AH292" i="2"/>
  <c r="AH269" i="2"/>
  <c r="AH300" i="2"/>
  <c r="AH191" i="2"/>
  <c r="AH581" i="2"/>
  <c r="AH468" i="2"/>
  <c r="AH219" i="2"/>
  <c r="AH569" i="2"/>
  <c r="AH125" i="2"/>
  <c r="AH258" i="2"/>
  <c r="AH37" i="2"/>
  <c r="AH728" i="2"/>
  <c r="AH184" i="2"/>
  <c r="AH26" i="2"/>
  <c r="AH376" i="2"/>
  <c r="AH102" i="2"/>
  <c r="AH327" i="2"/>
  <c r="AH399" i="2"/>
  <c r="AH587" i="2"/>
  <c r="AH612" i="2"/>
  <c r="AH40" i="2"/>
  <c r="AH64" i="2"/>
  <c r="AH61" i="2"/>
  <c r="AH136" i="2"/>
  <c r="AH622" i="2"/>
  <c r="AH80" i="2"/>
  <c r="AH660" i="2"/>
  <c r="AH38" i="2"/>
  <c r="AH503" i="2"/>
  <c r="AH211" i="2"/>
  <c r="AH362" i="2"/>
  <c r="AH652" i="2"/>
  <c r="AH577" i="2"/>
  <c r="AH625" i="2"/>
  <c r="AH283" i="2"/>
  <c r="AH384" i="2"/>
  <c r="AH202" i="2"/>
  <c r="AH296" i="2"/>
  <c r="AH149" i="2"/>
  <c r="AH432" i="2"/>
  <c r="AH209" i="2"/>
  <c r="AH226" i="2"/>
  <c r="AH431" i="2"/>
  <c r="AH250" i="2"/>
  <c r="AH421" i="2"/>
  <c r="AH9" i="2"/>
  <c r="AH196" i="2"/>
  <c r="AH132" i="2"/>
  <c r="AH656" i="2"/>
  <c r="AH544" i="2"/>
  <c r="AH150" i="2"/>
  <c r="AH415" i="2"/>
  <c r="AH79" i="2"/>
  <c r="AH726" i="2"/>
  <c r="AH580" i="2"/>
  <c r="AH78" i="2"/>
  <c r="AH666" i="2"/>
  <c r="AH527" i="2"/>
  <c r="AH32" i="2"/>
  <c r="AH71" i="2"/>
  <c r="AH224" i="2"/>
  <c r="AH582" i="2"/>
  <c r="AH540" i="2"/>
  <c r="AH400" i="2"/>
  <c r="AH347" i="2"/>
  <c r="AH298" i="2"/>
  <c r="AH25" i="2"/>
  <c r="AH21" i="2"/>
  <c r="AH254" i="2"/>
  <c r="AH19" i="2"/>
  <c r="AH46" i="2"/>
  <c r="AH674" i="2"/>
  <c r="AH197" i="2"/>
  <c r="AH301" i="2"/>
  <c r="AH59" i="2"/>
  <c r="AH459" i="2"/>
  <c r="AH321" i="2"/>
  <c r="AH609" i="2"/>
  <c r="AH293" i="2"/>
  <c r="AH546" i="2"/>
  <c r="AH335" i="2"/>
  <c r="AH338" i="2"/>
  <c r="AH188" i="2"/>
  <c r="AH56" i="2"/>
  <c r="AH199" i="2"/>
  <c r="AH588" i="2"/>
  <c r="AH512" i="2"/>
  <c r="AH424" i="2"/>
  <c r="AH395" i="2"/>
  <c r="AH105" i="2"/>
  <c r="AH286" i="2"/>
  <c r="AH419" i="2"/>
  <c r="AH558" i="2"/>
  <c r="AH623" i="2"/>
  <c r="AH492" i="2"/>
  <c r="AH311" i="2"/>
  <c r="AH665" i="2"/>
  <c r="AH592" i="2"/>
  <c r="AH171" i="2"/>
  <c r="AH198" i="2"/>
  <c r="AH192" i="2"/>
  <c r="AH391" i="2"/>
  <c r="AH370" i="2"/>
  <c r="AH602" i="2"/>
  <c r="AH70" i="2"/>
  <c r="AH274" i="2"/>
  <c r="AH337" i="2"/>
  <c r="AH85" i="2"/>
  <c r="AH138" i="2"/>
  <c r="AH366" i="2"/>
  <c r="AH647" i="2"/>
  <c r="AH457" i="2"/>
  <c r="AH265" i="2"/>
  <c r="AH161" i="2"/>
  <c r="AH599" i="2"/>
  <c r="AH307" i="2"/>
  <c r="AH630" i="2"/>
  <c r="AH33" i="2"/>
  <c r="AH340" i="2"/>
  <c r="AH416" i="2"/>
  <c r="AH308" i="2"/>
  <c r="AH201" i="2"/>
  <c r="AH719" i="2"/>
  <c r="AH178" i="2"/>
  <c r="AH278" i="2"/>
  <c r="AH166" i="2"/>
  <c r="AH87" i="2"/>
  <c r="AH237" i="2"/>
  <c r="AH306" i="2"/>
  <c r="AH350" i="2"/>
  <c r="AH539" i="2"/>
  <c r="AH529" i="2"/>
  <c r="AH99" i="2"/>
  <c r="AH218" i="2"/>
  <c r="AH49" i="2"/>
  <c r="AH257" i="2"/>
  <c r="AH610" i="2"/>
  <c r="AH155" i="2"/>
  <c r="AH685" i="2"/>
  <c r="AH566" i="2"/>
  <c r="AH409" i="2"/>
  <c r="AH693" i="2"/>
  <c r="AH28" i="2"/>
  <c r="AH717" i="2"/>
  <c r="AH17" i="2"/>
  <c r="AH633" i="2"/>
  <c r="AH639" i="2"/>
  <c r="AH22" i="2"/>
  <c r="AH334" i="2"/>
  <c r="AH106" i="2"/>
  <c r="AH407" i="2"/>
  <c r="AH561" i="2"/>
  <c r="AH5" i="2"/>
  <c r="AH45" i="2"/>
  <c r="AH495" i="2"/>
  <c r="AH284" i="2"/>
  <c r="AH322" i="2"/>
  <c r="AH522" i="2"/>
  <c r="AH243" i="2"/>
  <c r="AH575" i="2"/>
  <c r="AH381" i="2"/>
  <c r="AH358" i="2"/>
  <c r="AH488" i="2"/>
  <c r="AH20" i="2"/>
  <c r="AH262" i="2"/>
  <c r="AH213" i="2"/>
  <c r="AH713" i="2"/>
  <c r="AH93" i="2"/>
  <c r="AH6" i="2"/>
  <c r="AH401" i="2"/>
  <c r="AH247" i="2"/>
  <c r="AH559" i="2"/>
  <c r="AH266" i="2"/>
  <c r="AH528" i="2"/>
  <c r="AH389" i="2"/>
  <c r="AH608" i="2"/>
  <c r="AH94" i="2"/>
  <c r="AH553" i="2"/>
  <c r="AH276" i="2"/>
  <c r="AH541" i="2"/>
  <c r="AH348" i="2"/>
  <c r="AH439" i="2"/>
  <c r="AH568" i="2"/>
  <c r="AH312" i="2"/>
  <c r="AH230" i="2"/>
  <c r="AH448" i="2"/>
  <c r="AH725" i="2"/>
  <c r="AH294" i="2"/>
  <c r="AH280" i="2"/>
  <c r="AH11" i="2"/>
  <c r="AH208" i="2"/>
  <c r="AH637" i="2"/>
  <c r="AH651" i="2"/>
  <c r="AH108" i="2"/>
  <c r="AH151" i="2"/>
  <c r="AH659" i="2"/>
  <c r="AH523" i="2"/>
  <c r="AH119" i="2"/>
  <c r="AH36" i="2"/>
  <c r="AH418" i="2"/>
  <c r="AH98" i="2"/>
  <c r="AH619" i="2"/>
  <c r="AH562" i="2"/>
  <c r="AH260" i="2"/>
  <c r="AH320" i="2"/>
  <c r="AH287" i="2"/>
  <c r="AH253" i="2"/>
  <c r="AH317" i="2"/>
  <c r="AH620" i="2"/>
  <c r="AH600" i="2"/>
  <c r="AH393" i="2"/>
  <c r="AH724" i="2"/>
  <c r="AH429" i="2"/>
  <c r="AH525" i="2"/>
  <c r="AH344" i="2"/>
  <c r="AH486" i="2"/>
  <c r="AH162" i="2"/>
  <c r="AH233" i="2"/>
  <c r="AH67" i="2"/>
  <c r="AH555" i="2"/>
  <c r="AH73" i="2"/>
  <c r="AH387" i="2"/>
  <c r="AH54" i="2"/>
  <c r="AH455" i="2"/>
  <c r="AH176" i="2"/>
  <c r="AH66" i="2"/>
  <c r="AH352" i="2"/>
  <c r="AH521" i="2"/>
  <c r="AH282" i="2"/>
  <c r="AH469" i="2"/>
  <c r="AH663" i="2"/>
  <c r="AH23" i="2"/>
  <c r="AH295" i="2"/>
  <c r="AH461" i="2"/>
  <c r="AH715" i="2"/>
  <c r="AH458" i="2"/>
  <c r="AH42" i="2"/>
  <c r="AH359" i="2"/>
  <c r="AH632" i="2"/>
  <c r="AH638" i="2"/>
  <c r="AH394" i="2"/>
  <c r="AH451" i="2"/>
  <c r="AH425" i="2"/>
  <c r="AH671" i="2"/>
  <c r="AH598" i="2"/>
  <c r="AH550" i="2"/>
  <c r="AH34" i="2"/>
  <c r="AH240" i="2"/>
  <c r="AH417" i="2"/>
  <c r="AH494" i="2"/>
  <c r="AH626" i="2"/>
  <c r="AH325" i="2"/>
  <c r="AH721" i="2"/>
  <c r="AH601" i="2"/>
  <c r="AH186" i="2"/>
  <c r="AH404" i="2"/>
  <c r="AH365" i="2"/>
  <c r="AH107" i="2"/>
  <c r="AH39" i="2"/>
  <c r="AH88" i="2"/>
  <c r="AH68" i="2"/>
  <c r="AH377" i="2"/>
  <c r="AH168" i="2"/>
  <c r="AH437" i="2"/>
  <c r="AH542" i="2"/>
  <c r="AH318" i="2"/>
  <c r="AH285" i="2"/>
  <c r="AH629" i="2"/>
  <c r="AH593" i="2"/>
  <c r="AH43" i="2"/>
  <c r="AH291" i="2"/>
  <c r="AH259" i="2"/>
  <c r="AH354" i="2"/>
  <c r="AH667" i="2"/>
  <c r="AH696" i="2"/>
  <c r="AH681" i="2"/>
  <c r="AH75" i="2"/>
  <c r="AH82" i="2"/>
  <c r="AH248" i="2"/>
  <c r="AH288" i="2"/>
  <c r="AH644" i="2"/>
  <c r="AH92" i="2"/>
  <c r="AH621" i="2"/>
  <c r="AH680" i="2"/>
  <c r="AH234" i="2"/>
  <c r="AH181" i="2"/>
  <c r="AH111" i="2"/>
  <c r="AH690" i="2"/>
  <c r="AH673" i="2"/>
  <c r="AH595" i="2"/>
  <c r="AH703" i="2"/>
  <c r="AH438" i="2"/>
  <c r="AH238" i="2"/>
  <c r="AH48" i="2"/>
  <c r="AH552" i="2"/>
  <c r="AH35" i="2"/>
  <c r="AH427" i="2"/>
  <c r="AH241" i="2"/>
  <c r="AH476" i="2"/>
  <c r="AH708" i="2"/>
  <c r="AH346" i="2"/>
  <c r="AH302" i="2"/>
  <c r="AH227" i="2"/>
  <c r="AH464" i="2"/>
  <c r="AH386" i="2"/>
  <c r="AH324" i="2"/>
  <c r="AH506" i="2"/>
  <c r="AH141" i="2"/>
  <c r="AH682" i="2"/>
  <c r="AH215" i="2"/>
  <c r="AH72" i="2"/>
  <c r="AH479" i="2"/>
  <c r="AH447" i="2"/>
  <c r="AH631" i="2"/>
  <c r="AH305" i="2"/>
  <c r="AH408" i="2"/>
  <c r="AH229" i="2"/>
  <c r="AH110" i="2"/>
  <c r="AH256" i="2"/>
  <c r="AH645" i="2"/>
  <c r="AH165" i="2"/>
  <c r="AH412" i="2"/>
  <c r="AH661" i="2"/>
  <c r="AH120" i="2"/>
  <c r="AH634" i="2"/>
  <c r="AH221" i="2"/>
  <c r="AH133" i="2"/>
  <c r="AH653" i="2"/>
  <c r="AH440" i="2"/>
  <c r="AH536" i="2"/>
  <c r="AH564" i="2"/>
  <c r="AH517" i="2"/>
  <c r="AH279" i="2"/>
  <c r="AH103" i="2"/>
  <c r="AH76" i="2"/>
  <c r="AH190" i="2"/>
  <c r="AH730" i="2"/>
  <c r="AH565" i="2"/>
  <c r="AH466" i="2"/>
  <c r="AH664" i="2"/>
  <c r="AH706" i="2"/>
  <c r="AH96" i="2"/>
  <c r="AH118" i="2"/>
  <c r="O75" i="3" s="1"/>
  <c r="AH428" i="2"/>
  <c r="AH714" i="2"/>
  <c r="AH604" i="2"/>
  <c r="AH537" i="2"/>
  <c r="AH414" i="2"/>
  <c r="AH654" i="2"/>
  <c r="AH357" i="2"/>
  <c r="AH341" i="2"/>
  <c r="AH289" i="2"/>
  <c r="AH606" i="2"/>
  <c r="AH483" i="2"/>
  <c r="AH477" i="2"/>
  <c r="AH635" i="2"/>
  <c r="AH303" i="2"/>
  <c r="AH701" i="2"/>
  <c r="AH261" i="2"/>
  <c r="AH131" i="2"/>
  <c r="AH245" i="2"/>
  <c r="AH270" i="2"/>
  <c r="AH375" i="2"/>
  <c r="AH163" i="2"/>
  <c r="AH169" i="2"/>
  <c r="AH675" i="2"/>
  <c r="AH91" i="2"/>
  <c r="AH445" i="2"/>
  <c r="AH688" i="2"/>
  <c r="AH405" i="2"/>
  <c r="AH700" i="2"/>
  <c r="AH584" i="2"/>
  <c r="AH222" i="2"/>
  <c r="AH502" i="2"/>
  <c r="AH532" i="2"/>
  <c r="AH491" i="2"/>
  <c r="AH349" i="2"/>
  <c r="AH548" i="2"/>
  <c r="AH668" i="2"/>
  <c r="AH430" i="2"/>
  <c r="AH489" i="2"/>
  <c r="AH450" i="2"/>
  <c r="AH493" i="2"/>
  <c r="AH649" i="2"/>
  <c r="AH187" i="2"/>
  <c r="AH239" i="2"/>
  <c r="AH694" i="2"/>
  <c r="AH583" i="2"/>
  <c r="AH505" i="2"/>
  <c r="AH474" i="2"/>
  <c r="AH114" i="2"/>
  <c r="AH353" i="2"/>
  <c r="AH617" i="2"/>
  <c r="AH531" i="2"/>
  <c r="AH535" i="2"/>
  <c r="AH177" i="2"/>
  <c r="AH615" i="2"/>
  <c r="AH382" i="2"/>
  <c r="AH220" i="2"/>
  <c r="AH299" i="2"/>
  <c r="AH323" i="2"/>
  <c r="AH411" i="2"/>
  <c r="AH545" i="2"/>
  <c r="AH702" i="2"/>
  <c r="AH309" i="2"/>
  <c r="AH709" i="2"/>
  <c r="AH563" i="2"/>
  <c r="AH315" i="2"/>
  <c r="AH228" i="2"/>
  <c r="AH646" i="2"/>
  <c r="AH613" i="2"/>
  <c r="AH618" i="2"/>
  <c r="AH676" i="2"/>
  <c r="AH650" i="2"/>
  <c r="AH392" i="2"/>
  <c r="AH463" i="2"/>
  <c r="AH657" i="2"/>
  <c r="AH465" i="2"/>
  <c r="AH607" i="2"/>
  <c r="AH504" i="2"/>
  <c r="AH426" i="2"/>
  <c r="AH484" i="2"/>
  <c r="AH679" i="2"/>
  <c r="AH543" i="2"/>
  <c r="AH712" i="2"/>
  <c r="AH729" i="2"/>
  <c r="AH697" i="2"/>
  <c r="AH662" i="2"/>
  <c r="AH524" i="2"/>
  <c r="AH678" i="2"/>
  <c r="AH695" i="2"/>
  <c r="AH691" i="2"/>
  <c r="AH643" i="2"/>
  <c r="AH689" i="2"/>
  <c r="AH658" i="2"/>
  <c r="AH571" i="2"/>
  <c r="AH590" i="2"/>
  <c r="AH698" i="2"/>
  <c r="AH692" i="2"/>
  <c r="AH628" i="2"/>
  <c r="AH718" i="2"/>
  <c r="AH670" i="2"/>
  <c r="AH672" i="2"/>
  <c r="AH686" i="2"/>
  <c r="AH574" i="2"/>
  <c r="AH723" i="2"/>
  <c r="AH683" i="2"/>
  <c r="AH720" i="2"/>
  <c r="AG490" i="2"/>
  <c r="AG518" i="2"/>
  <c r="AG642" i="2"/>
  <c r="AG179" i="2"/>
  <c r="AG406" i="2"/>
  <c r="AG244" i="2"/>
  <c r="AG551" i="2"/>
  <c r="AG290" i="2"/>
  <c r="AG605" i="2"/>
  <c r="AG433" i="2"/>
  <c r="AG372" i="2"/>
  <c r="AG480" i="2"/>
  <c r="AG109" i="2"/>
  <c r="AG699" i="2"/>
  <c r="AG143" i="2"/>
  <c r="AG268" i="2"/>
  <c r="AG356" i="2"/>
  <c r="AG134" i="2"/>
  <c r="AG462" i="2"/>
  <c r="AG684" i="2"/>
  <c r="AG475" i="2"/>
  <c r="AG62" i="2"/>
  <c r="AG326" i="2"/>
  <c r="AG443" i="2"/>
  <c r="AG15" i="2"/>
  <c r="AG173" i="2"/>
  <c r="AG156" i="2"/>
  <c r="AG124" i="2"/>
  <c r="AG534" i="2"/>
  <c r="AG329" i="2"/>
  <c r="AG704" i="2"/>
  <c r="AG86" i="2"/>
  <c r="AG603" i="2"/>
  <c r="AG193" i="2"/>
  <c r="AG144" i="2"/>
  <c r="AG677" i="2"/>
  <c r="AG206" i="2"/>
  <c r="AG77" i="2"/>
  <c r="AG153" i="2"/>
  <c r="AG627" i="2"/>
  <c r="AG30" i="2"/>
  <c r="AG89" i="2"/>
  <c r="AG616" i="2"/>
  <c r="AG383" i="2"/>
  <c r="AG304" i="2"/>
  <c r="AG510" i="2"/>
  <c r="AG123" i="2"/>
  <c r="AG10" i="2"/>
  <c r="AG246" i="2"/>
  <c r="AG81" i="2"/>
  <c r="AG139" i="2"/>
  <c r="AG410" i="2"/>
  <c r="AG242" i="2"/>
  <c r="AG343" i="2"/>
  <c r="AG611" i="2"/>
  <c r="AG83" i="2"/>
  <c r="AG55" i="2"/>
  <c r="AG520" i="2"/>
  <c r="AG128" i="2"/>
  <c r="AG363" i="2"/>
  <c r="AG146" i="2"/>
  <c r="AG496" i="2"/>
  <c r="AG596" i="2"/>
  <c r="AG420" i="2"/>
  <c r="AG264" i="2"/>
  <c r="AG473" i="2"/>
  <c r="AG160" i="2"/>
  <c r="AG182" i="2"/>
  <c r="AG252" i="2"/>
  <c r="AG175" i="2"/>
  <c r="AG223" i="2"/>
  <c r="AG368" i="2"/>
  <c r="AG101" i="2"/>
  <c r="AG142" i="2"/>
  <c r="AG441" i="2"/>
  <c r="AG513" i="2"/>
  <c r="AG3" i="2"/>
  <c r="AG538" i="2"/>
  <c r="AG453" i="2"/>
  <c r="AG130" i="2"/>
  <c r="AG140" i="2"/>
  <c r="AG380" i="2"/>
  <c r="AG313" i="2"/>
  <c r="AG100" i="2"/>
  <c r="AG497" i="2"/>
  <c r="AG589" i="2"/>
  <c r="AG60" i="2"/>
  <c r="AG232" i="2"/>
  <c r="AG41" i="2"/>
  <c r="AG263" i="2"/>
  <c r="AG640" i="2"/>
  <c r="AG336" i="2"/>
  <c r="AG371" i="2"/>
  <c r="AG272" i="2"/>
  <c r="AG127" i="2"/>
  <c r="AG145" i="2"/>
  <c r="AG203" i="2"/>
  <c r="AG442" i="2"/>
  <c r="AG360" i="2"/>
  <c r="AG345" i="2"/>
  <c r="AG47" i="2"/>
  <c r="AG655" i="2"/>
  <c r="AG8" i="2"/>
  <c r="AG560" i="2"/>
  <c r="AG396" i="2"/>
  <c r="AG167" i="2"/>
  <c r="AG63" i="2"/>
  <c r="AG273" i="2"/>
  <c r="AG31" i="2"/>
  <c r="AG14" i="2"/>
  <c r="AG533" i="2"/>
  <c r="AG314" i="2"/>
  <c r="AG231" i="2"/>
  <c r="AG154" i="2"/>
  <c r="AG481" i="2"/>
  <c r="AG385" i="2"/>
  <c r="AG207" i="2"/>
  <c r="AG576" i="2"/>
  <c r="AG267" i="2"/>
  <c r="AG27" i="2"/>
  <c r="AG275" i="2"/>
  <c r="AG342" i="2"/>
  <c r="AG205" i="2"/>
  <c r="AG379" i="2"/>
  <c r="AG388" i="2"/>
  <c r="AG436" i="2"/>
  <c r="AG170" i="2"/>
  <c r="AG24" i="2"/>
  <c r="AG189" i="2"/>
  <c r="AG57" i="2"/>
  <c r="AG210" i="2"/>
  <c r="AG185" i="2"/>
  <c r="AG594" i="2"/>
  <c r="AG478" i="2"/>
  <c r="AG716" i="2"/>
  <c r="AG117" i="2"/>
  <c r="AG330" i="2"/>
  <c r="AG316" i="2"/>
  <c r="AG158" i="2"/>
  <c r="AG251" i="2"/>
  <c r="AG174" i="2"/>
  <c r="AG137" i="2"/>
  <c r="AG328" i="2"/>
  <c r="AG58" i="2"/>
  <c r="AG172" i="2"/>
  <c r="AG2" i="2"/>
  <c r="AG7" i="2"/>
  <c r="AG277" i="2"/>
  <c r="AG200" i="2"/>
  <c r="AG52" i="2"/>
  <c r="AG519" i="2"/>
  <c r="AG355" i="2"/>
  <c r="AG710" i="2"/>
  <c r="AG90" i="2"/>
  <c r="AG444" i="2"/>
  <c r="AG508" i="2"/>
  <c r="AG509" i="2"/>
  <c r="AG516" i="2"/>
  <c r="AG12" i="2"/>
  <c r="AG446" i="2"/>
  <c r="AG482" i="2"/>
  <c r="AG485" i="2"/>
  <c r="AG152" i="2"/>
  <c r="AG364" i="2"/>
  <c r="AG614" i="2"/>
  <c r="AG641" i="2"/>
  <c r="AG454" i="2"/>
  <c r="AG95" i="2"/>
  <c r="AG113" i="2"/>
  <c r="AG556" i="2"/>
  <c r="AG236" i="2"/>
  <c r="AG217" i="2"/>
  <c r="AG507" i="2"/>
  <c r="AG554" i="2"/>
  <c r="AG586" i="2"/>
  <c r="AG578" i="2"/>
  <c r="AG29" i="2"/>
  <c r="AG180" i="2"/>
  <c r="AG16" i="2"/>
  <c r="AG281" i="2"/>
  <c r="AG570" i="2"/>
  <c r="AG235" i="2"/>
  <c r="AG159" i="2"/>
  <c r="AG225" i="2"/>
  <c r="AG422" i="2"/>
  <c r="AG164" i="2"/>
  <c r="AG705" i="2"/>
  <c r="AG572" i="2"/>
  <c r="AG53" i="2"/>
  <c r="AG271" i="2"/>
  <c r="AG526" i="2"/>
  <c r="AG148" i="2"/>
  <c r="AG390" i="2"/>
  <c r="AG423" i="2"/>
  <c r="AG624" i="2"/>
  <c r="AG297" i="2"/>
  <c r="AG452" i="2"/>
  <c r="AG195" i="2"/>
  <c r="AG557" i="2"/>
  <c r="AG687" i="2"/>
  <c r="AG449" i="2"/>
  <c r="AG579" i="2"/>
  <c r="AG255" i="2"/>
  <c r="AG331" i="2"/>
  <c r="AG135" i="2"/>
  <c r="AG434" i="2"/>
  <c r="AG104" i="2"/>
  <c r="AG711" i="2"/>
  <c r="AG147" i="2"/>
  <c r="AG471" i="2"/>
  <c r="AG129" i="2"/>
  <c r="AG591" i="2"/>
  <c r="AG332" i="2"/>
  <c r="AG126" i="2"/>
  <c r="AG487" i="2"/>
  <c r="AG515" i="2"/>
  <c r="AG97" i="2"/>
  <c r="AG339" i="2"/>
  <c r="AG648" i="2"/>
  <c r="AG530" i="2"/>
  <c r="AG378" i="2"/>
  <c r="AG212" i="2"/>
  <c r="AG567" i="2"/>
  <c r="AG116" i="2"/>
  <c r="AG51" i="2"/>
  <c r="AG402" i="2"/>
  <c r="AG511" i="2"/>
  <c r="AG204" i="2"/>
  <c r="AG112" i="2"/>
  <c r="AG722" i="2"/>
  <c r="AG549" i="2"/>
  <c r="AG319" i="2"/>
  <c r="AG194" i="2"/>
  <c r="AG397" i="2"/>
  <c r="AG435" i="2"/>
  <c r="AG369" i="2"/>
  <c r="AG44" i="2"/>
  <c r="N87" i="3" s="1"/>
  <c r="AG69" i="2"/>
  <c r="AG470" i="2"/>
  <c r="AG50" i="2"/>
  <c r="AG585" i="2"/>
  <c r="AG514" i="2"/>
  <c r="AG333" i="2"/>
  <c r="AG403" i="2"/>
  <c r="AG727" i="2"/>
  <c r="AG373" i="2"/>
  <c r="AG249" i="2"/>
  <c r="AG498" i="2"/>
  <c r="AG460" i="2"/>
  <c r="AG731" i="2"/>
  <c r="AG374" i="2"/>
  <c r="AG310" i="2"/>
  <c r="AG18" i="2"/>
  <c r="AG501" i="2"/>
  <c r="AG361" i="2"/>
  <c r="AG367" i="2"/>
  <c r="AG74" i="2"/>
  <c r="AG456" i="2"/>
  <c r="AG121" i="2"/>
  <c r="AG597" i="2"/>
  <c r="AG707" i="2"/>
  <c r="AG214" i="2"/>
  <c r="AG413" i="2"/>
  <c r="AG157" i="2"/>
  <c r="AG84" i="2"/>
  <c r="AG573" i="2"/>
  <c r="AG216" i="2"/>
  <c r="AG13" i="2"/>
  <c r="AG122" i="2"/>
  <c r="AG115" i="2"/>
  <c r="AG669" i="2"/>
  <c r="AG4" i="2"/>
  <c r="AG398" i="2"/>
  <c r="AG472" i="2"/>
  <c r="AG65" i="2"/>
  <c r="AG183" i="2"/>
  <c r="AG467" i="2"/>
  <c r="AG499" i="2"/>
  <c r="AG547" i="2"/>
  <c r="AG500" i="2"/>
  <c r="AG351" i="2"/>
  <c r="AG636" i="2"/>
  <c r="AG292" i="2"/>
  <c r="AG269" i="2"/>
  <c r="AG300" i="2"/>
  <c r="AG191" i="2"/>
  <c r="AG581" i="2"/>
  <c r="AG468" i="2"/>
  <c r="AG219" i="2"/>
  <c r="AG569" i="2"/>
  <c r="AG125" i="2"/>
  <c r="AG258" i="2"/>
  <c r="AG37" i="2"/>
  <c r="AG728" i="2"/>
  <c r="AG184" i="2"/>
  <c r="AG26" i="2"/>
  <c r="AG376" i="2"/>
  <c r="AG102" i="2"/>
  <c r="AG327" i="2"/>
  <c r="AG399" i="2"/>
  <c r="AG587" i="2"/>
  <c r="AG612" i="2"/>
  <c r="AG40" i="2"/>
  <c r="AG64" i="2"/>
  <c r="AG61" i="2"/>
  <c r="AG136" i="2"/>
  <c r="AG622" i="2"/>
  <c r="AG80" i="2"/>
  <c r="AG660" i="2"/>
  <c r="AG38" i="2"/>
  <c r="AG503" i="2"/>
  <c r="AG211" i="2"/>
  <c r="AG362" i="2"/>
  <c r="AG652" i="2"/>
  <c r="AG577" i="2"/>
  <c r="AG625" i="2"/>
  <c r="AG283" i="2"/>
  <c r="AG384" i="2"/>
  <c r="AG202" i="2"/>
  <c r="AG296" i="2"/>
  <c r="AG149" i="2"/>
  <c r="AG432" i="2"/>
  <c r="AG209" i="2"/>
  <c r="AG226" i="2"/>
  <c r="AG431" i="2"/>
  <c r="AG250" i="2"/>
  <c r="AG421" i="2"/>
  <c r="AG9" i="2"/>
  <c r="AG196" i="2"/>
  <c r="AG132" i="2"/>
  <c r="AG656" i="2"/>
  <c r="AG544" i="2"/>
  <c r="AG150" i="2"/>
  <c r="AG415" i="2"/>
  <c r="AG79" i="2"/>
  <c r="AG726" i="2"/>
  <c r="AG580" i="2"/>
  <c r="AG78" i="2"/>
  <c r="AG666" i="2"/>
  <c r="AG527" i="2"/>
  <c r="AG32" i="2"/>
  <c r="AG71" i="2"/>
  <c r="AG224" i="2"/>
  <c r="AG582" i="2"/>
  <c r="AG540" i="2"/>
  <c r="AG400" i="2"/>
  <c r="AG347" i="2"/>
  <c r="AG298" i="2"/>
  <c r="AG25" i="2"/>
  <c r="AG21" i="2"/>
  <c r="AG254" i="2"/>
  <c r="AG19" i="2"/>
  <c r="AG46" i="2"/>
  <c r="AG674" i="2"/>
  <c r="AG197" i="2"/>
  <c r="AG301" i="2"/>
  <c r="AG59" i="2"/>
  <c r="AG459" i="2"/>
  <c r="AG321" i="2"/>
  <c r="AG609" i="2"/>
  <c r="AG293" i="2"/>
  <c r="AG546" i="2"/>
  <c r="AG335" i="2"/>
  <c r="AG338" i="2"/>
  <c r="AG188" i="2"/>
  <c r="AG56" i="2"/>
  <c r="AG199" i="2"/>
  <c r="AG588" i="2"/>
  <c r="AG512" i="2"/>
  <c r="AG424" i="2"/>
  <c r="AG395" i="2"/>
  <c r="AG105" i="2"/>
  <c r="AG286" i="2"/>
  <c r="AG419" i="2"/>
  <c r="AG558" i="2"/>
  <c r="AG623" i="2"/>
  <c r="AG492" i="2"/>
  <c r="AG311" i="2"/>
  <c r="AG665" i="2"/>
  <c r="AG592" i="2"/>
  <c r="AG171" i="2"/>
  <c r="AG198" i="2"/>
  <c r="AG192" i="2"/>
  <c r="AG391" i="2"/>
  <c r="AG370" i="2"/>
  <c r="AG602" i="2"/>
  <c r="AG70" i="2"/>
  <c r="AG274" i="2"/>
  <c r="AG337" i="2"/>
  <c r="AG85" i="2"/>
  <c r="AG138" i="2"/>
  <c r="AG366" i="2"/>
  <c r="AG647" i="2"/>
  <c r="AG457" i="2"/>
  <c r="AG265" i="2"/>
  <c r="AG161" i="2"/>
  <c r="AG599" i="2"/>
  <c r="AG307" i="2"/>
  <c r="AG630" i="2"/>
  <c r="AG33" i="2"/>
  <c r="AG340" i="2"/>
  <c r="AG416" i="2"/>
  <c r="AG308" i="2"/>
  <c r="AG201" i="2"/>
  <c r="AG719" i="2"/>
  <c r="AG178" i="2"/>
  <c r="AG278" i="2"/>
  <c r="AG166" i="2"/>
  <c r="AG87" i="2"/>
  <c r="AG237" i="2"/>
  <c r="AG306" i="2"/>
  <c r="AG350" i="2"/>
  <c r="AG539" i="2"/>
  <c r="AG529" i="2"/>
  <c r="AG99" i="2"/>
  <c r="AG218" i="2"/>
  <c r="AG49" i="2"/>
  <c r="AG257" i="2"/>
  <c r="AG610" i="2"/>
  <c r="AG155" i="2"/>
  <c r="AG685" i="2"/>
  <c r="AG566" i="2"/>
  <c r="AG409" i="2"/>
  <c r="AG693" i="2"/>
  <c r="AG28" i="2"/>
  <c r="AG717" i="2"/>
  <c r="AG17" i="2"/>
  <c r="AG633" i="2"/>
  <c r="AG639" i="2"/>
  <c r="AG22" i="2"/>
  <c r="AG334" i="2"/>
  <c r="AG106" i="2"/>
  <c r="AG407" i="2"/>
  <c r="AG561" i="2"/>
  <c r="AG5" i="2"/>
  <c r="AG45" i="2"/>
  <c r="N48" i="3" s="1"/>
  <c r="AG495" i="2"/>
  <c r="AG284" i="2"/>
  <c r="AG322" i="2"/>
  <c r="AG522" i="2"/>
  <c r="AG243" i="2"/>
  <c r="AG575" i="2"/>
  <c r="AG381" i="2"/>
  <c r="AG358" i="2"/>
  <c r="AG488" i="2"/>
  <c r="AG20" i="2"/>
  <c r="AG262" i="2"/>
  <c r="AG213" i="2"/>
  <c r="AG713" i="2"/>
  <c r="AG93" i="2"/>
  <c r="AG6" i="2"/>
  <c r="AG401" i="2"/>
  <c r="AG247" i="2"/>
  <c r="AG559" i="2"/>
  <c r="AG266" i="2"/>
  <c r="AG528" i="2"/>
  <c r="AG389" i="2"/>
  <c r="AG608" i="2"/>
  <c r="AG94" i="2"/>
  <c r="AG553" i="2"/>
  <c r="AG276" i="2"/>
  <c r="AG541" i="2"/>
  <c r="AG348" i="2"/>
  <c r="AG439" i="2"/>
  <c r="AG568" i="2"/>
  <c r="AG312" i="2"/>
  <c r="AG230" i="2"/>
  <c r="AG448" i="2"/>
  <c r="AG725" i="2"/>
  <c r="AG294" i="2"/>
  <c r="AG280" i="2"/>
  <c r="AG11" i="2"/>
  <c r="AG208" i="2"/>
  <c r="AG637" i="2"/>
  <c r="AG651" i="2"/>
  <c r="AG108" i="2"/>
  <c r="AG151" i="2"/>
  <c r="AG659" i="2"/>
  <c r="AG523" i="2"/>
  <c r="AG119" i="2"/>
  <c r="AG36" i="2"/>
  <c r="AG418" i="2"/>
  <c r="AG98" i="2"/>
  <c r="AG619" i="2"/>
  <c r="AG562" i="2"/>
  <c r="AG260" i="2"/>
  <c r="AG320" i="2"/>
  <c r="AG287" i="2"/>
  <c r="AG253" i="2"/>
  <c r="AG317" i="2"/>
  <c r="AG620" i="2"/>
  <c r="AG600" i="2"/>
  <c r="AG393" i="2"/>
  <c r="AG724" i="2"/>
  <c r="AG429" i="2"/>
  <c r="AG525" i="2"/>
  <c r="AG344" i="2"/>
  <c r="AG486" i="2"/>
  <c r="AG162" i="2"/>
  <c r="AG233" i="2"/>
  <c r="AG67" i="2"/>
  <c r="AG555" i="2"/>
  <c r="AG73" i="2"/>
  <c r="AG387" i="2"/>
  <c r="AG54" i="2"/>
  <c r="AG455" i="2"/>
  <c r="AG176" i="2"/>
  <c r="AG66" i="2"/>
  <c r="AG352" i="2"/>
  <c r="AG521" i="2"/>
  <c r="AG282" i="2"/>
  <c r="AG469" i="2"/>
  <c r="AG663" i="2"/>
  <c r="AG23" i="2"/>
  <c r="AG295" i="2"/>
  <c r="AG461" i="2"/>
  <c r="AG715" i="2"/>
  <c r="AG458" i="2"/>
  <c r="AG42" i="2"/>
  <c r="AG359" i="2"/>
  <c r="AG632" i="2"/>
  <c r="AG638" i="2"/>
  <c r="AG394" i="2"/>
  <c r="AG451" i="2"/>
  <c r="AG425" i="2"/>
  <c r="AG671" i="2"/>
  <c r="AG598" i="2"/>
  <c r="AG550" i="2"/>
  <c r="AG34" i="2"/>
  <c r="AG240" i="2"/>
  <c r="AG417" i="2"/>
  <c r="AG494" i="2"/>
  <c r="AG626" i="2"/>
  <c r="AG325" i="2"/>
  <c r="AG721" i="2"/>
  <c r="AG601" i="2"/>
  <c r="AG186" i="2"/>
  <c r="AG404" i="2"/>
  <c r="AG365" i="2"/>
  <c r="AG107" i="2"/>
  <c r="AG39" i="2"/>
  <c r="AG88" i="2"/>
  <c r="AG68" i="2"/>
  <c r="AG377" i="2"/>
  <c r="AG168" i="2"/>
  <c r="AG437" i="2"/>
  <c r="AG542" i="2"/>
  <c r="AG318" i="2"/>
  <c r="AG285" i="2"/>
  <c r="AG629" i="2"/>
  <c r="AG593" i="2"/>
  <c r="AG43" i="2"/>
  <c r="AG291" i="2"/>
  <c r="AG259" i="2"/>
  <c r="AG354" i="2"/>
  <c r="AG667" i="2"/>
  <c r="AG696" i="2"/>
  <c r="AG681" i="2"/>
  <c r="AG75" i="2"/>
  <c r="AG82" i="2"/>
  <c r="AG248" i="2"/>
  <c r="AG288" i="2"/>
  <c r="AG644" i="2"/>
  <c r="AG92" i="2"/>
  <c r="AG621" i="2"/>
  <c r="AG680" i="2"/>
  <c r="AG234" i="2"/>
  <c r="AG181" i="2"/>
  <c r="AG111" i="2"/>
  <c r="AG690" i="2"/>
  <c r="AG673" i="2"/>
  <c r="AG595" i="2"/>
  <c r="AG703" i="2"/>
  <c r="AG438" i="2"/>
  <c r="AG238" i="2"/>
  <c r="AG48" i="2"/>
  <c r="AG552" i="2"/>
  <c r="AG35" i="2"/>
  <c r="AG427" i="2"/>
  <c r="AG241" i="2"/>
  <c r="AG476" i="2"/>
  <c r="AG708" i="2"/>
  <c r="AG346" i="2"/>
  <c r="AG302" i="2"/>
  <c r="AG227" i="2"/>
  <c r="AG464" i="2"/>
  <c r="AG386" i="2"/>
  <c r="AG324" i="2"/>
  <c r="AG506" i="2"/>
  <c r="AG141" i="2"/>
  <c r="AG682" i="2"/>
  <c r="AG215" i="2"/>
  <c r="AG72" i="2"/>
  <c r="AG479" i="2"/>
  <c r="AG447" i="2"/>
  <c r="AG631" i="2"/>
  <c r="AG305" i="2"/>
  <c r="AG408" i="2"/>
  <c r="AG229" i="2"/>
  <c r="AG110" i="2"/>
  <c r="AG256" i="2"/>
  <c r="AG645" i="2"/>
  <c r="AG165" i="2"/>
  <c r="AG412" i="2"/>
  <c r="AG661" i="2"/>
  <c r="AG120" i="2"/>
  <c r="AG634" i="2"/>
  <c r="AG221" i="2"/>
  <c r="AG133" i="2"/>
  <c r="AG653" i="2"/>
  <c r="AG440" i="2"/>
  <c r="AG536" i="2"/>
  <c r="AG564" i="2"/>
  <c r="AG517" i="2"/>
  <c r="AG279" i="2"/>
  <c r="AG103" i="2"/>
  <c r="AG76" i="2"/>
  <c r="AG190" i="2"/>
  <c r="AG730" i="2"/>
  <c r="AG565" i="2"/>
  <c r="AG466" i="2"/>
  <c r="AG664" i="2"/>
  <c r="AG706" i="2"/>
  <c r="AG96" i="2"/>
  <c r="AG118" i="2"/>
  <c r="AG428" i="2"/>
  <c r="AG714" i="2"/>
  <c r="AG604" i="2"/>
  <c r="AG537" i="2"/>
  <c r="AG414" i="2"/>
  <c r="AG654" i="2"/>
  <c r="AG357" i="2"/>
  <c r="AG341" i="2"/>
  <c r="AG289" i="2"/>
  <c r="AG606" i="2"/>
  <c r="AG483" i="2"/>
  <c r="AG477" i="2"/>
  <c r="AG635" i="2"/>
  <c r="AG303" i="2"/>
  <c r="N64" i="3" s="1"/>
  <c r="AG701" i="2"/>
  <c r="AG261" i="2"/>
  <c r="AG131" i="2"/>
  <c r="AG245" i="2"/>
  <c r="AG270" i="2"/>
  <c r="AG375" i="2"/>
  <c r="AG163" i="2"/>
  <c r="AG169" i="2"/>
  <c r="AG675" i="2"/>
  <c r="AG91" i="2"/>
  <c r="AG445" i="2"/>
  <c r="AG688" i="2"/>
  <c r="AG405" i="2"/>
  <c r="AG700" i="2"/>
  <c r="AG584" i="2"/>
  <c r="AG222" i="2"/>
  <c r="AG502" i="2"/>
  <c r="AG532" i="2"/>
  <c r="AG491" i="2"/>
  <c r="AG349" i="2"/>
  <c r="AG548" i="2"/>
  <c r="AG668" i="2"/>
  <c r="AG430" i="2"/>
  <c r="AG489" i="2"/>
  <c r="AG450" i="2"/>
  <c r="AG493" i="2"/>
  <c r="AG649" i="2"/>
  <c r="AG187" i="2"/>
  <c r="AG239" i="2"/>
  <c r="AG694" i="2"/>
  <c r="AG583" i="2"/>
  <c r="AG505" i="2"/>
  <c r="AG474" i="2"/>
  <c r="AG114" i="2"/>
  <c r="AG353" i="2"/>
  <c r="AG617" i="2"/>
  <c r="AG531" i="2"/>
  <c r="AG535" i="2"/>
  <c r="AG177" i="2"/>
  <c r="AG615" i="2"/>
  <c r="AG382" i="2"/>
  <c r="AG220" i="2"/>
  <c r="AG299" i="2"/>
  <c r="AG323" i="2"/>
  <c r="AG411" i="2"/>
  <c r="AG545" i="2"/>
  <c r="AG702" i="2"/>
  <c r="AG309" i="2"/>
  <c r="AG709" i="2"/>
  <c r="AG563" i="2"/>
  <c r="AG315" i="2"/>
  <c r="AG228" i="2"/>
  <c r="AG646" i="2"/>
  <c r="AG613" i="2"/>
  <c r="AG618" i="2"/>
  <c r="AG676" i="2"/>
  <c r="AG650" i="2"/>
  <c r="AG392" i="2"/>
  <c r="AG463" i="2"/>
  <c r="AG657" i="2"/>
  <c r="AG465" i="2"/>
  <c r="AG607" i="2"/>
  <c r="AG504" i="2"/>
  <c r="AG426" i="2"/>
  <c r="AG484" i="2"/>
  <c r="AG679" i="2"/>
  <c r="AG543" i="2"/>
  <c r="AG712" i="2"/>
  <c r="AG729" i="2"/>
  <c r="AG697" i="2"/>
  <c r="AG662" i="2"/>
  <c r="AG524" i="2"/>
  <c r="AG678" i="2"/>
  <c r="AG695" i="2"/>
  <c r="AG691" i="2"/>
  <c r="AG643" i="2"/>
  <c r="AG689" i="2"/>
  <c r="AG658" i="2"/>
  <c r="AG571" i="2"/>
  <c r="AG590" i="2"/>
  <c r="AG698" i="2"/>
  <c r="AG692" i="2"/>
  <c r="AG628" i="2"/>
  <c r="AG718" i="2"/>
  <c r="AG670" i="2"/>
  <c r="AG672" i="2"/>
  <c r="AG686" i="2"/>
  <c r="AG574" i="2"/>
  <c r="AG723" i="2"/>
  <c r="AG683" i="2"/>
  <c r="AG720" i="2"/>
  <c r="AF490" i="2"/>
  <c r="AF518" i="2"/>
  <c r="AF642" i="2"/>
  <c r="AF179" i="2"/>
  <c r="AF406" i="2"/>
  <c r="AF244" i="2"/>
  <c r="AF551" i="2"/>
  <c r="AF290" i="2"/>
  <c r="AF605" i="2"/>
  <c r="AF433" i="2"/>
  <c r="AF372" i="2"/>
  <c r="AF480" i="2"/>
  <c r="AF109" i="2"/>
  <c r="AF699" i="2"/>
  <c r="AF143" i="2"/>
  <c r="AF268" i="2"/>
  <c r="AF356" i="2"/>
  <c r="AF134" i="2"/>
  <c r="AF462" i="2"/>
  <c r="AF684" i="2"/>
  <c r="AF475" i="2"/>
  <c r="AF62" i="2"/>
  <c r="AF326" i="2"/>
  <c r="AF443" i="2"/>
  <c r="AF15" i="2"/>
  <c r="AF173" i="2"/>
  <c r="AF156" i="2"/>
  <c r="AF124" i="2"/>
  <c r="AF534" i="2"/>
  <c r="AF329" i="2"/>
  <c r="AF704" i="2"/>
  <c r="AF86" i="2"/>
  <c r="AF603" i="2"/>
  <c r="AF193" i="2"/>
  <c r="AF144" i="2"/>
  <c r="AF677" i="2"/>
  <c r="AF206" i="2"/>
  <c r="AF77" i="2"/>
  <c r="AF153" i="2"/>
  <c r="AF627" i="2"/>
  <c r="AF30" i="2"/>
  <c r="AF89" i="2"/>
  <c r="AF616" i="2"/>
  <c r="AF383" i="2"/>
  <c r="AF304" i="2"/>
  <c r="AF510" i="2"/>
  <c r="AF123" i="2"/>
  <c r="AF10" i="2"/>
  <c r="AF246" i="2"/>
  <c r="AF81" i="2"/>
  <c r="AF139" i="2"/>
  <c r="AF410" i="2"/>
  <c r="AF242" i="2"/>
  <c r="AF343" i="2"/>
  <c r="AF611" i="2"/>
  <c r="AF83" i="2"/>
  <c r="AF55" i="2"/>
  <c r="AF520" i="2"/>
  <c r="AF128" i="2"/>
  <c r="AF363" i="2"/>
  <c r="AF146" i="2"/>
  <c r="AF496" i="2"/>
  <c r="AF596" i="2"/>
  <c r="AF420" i="2"/>
  <c r="AF264" i="2"/>
  <c r="AF473" i="2"/>
  <c r="AF160" i="2"/>
  <c r="AF182" i="2"/>
  <c r="AF252" i="2"/>
  <c r="AF175" i="2"/>
  <c r="AF223" i="2"/>
  <c r="AF368" i="2"/>
  <c r="AF101" i="2"/>
  <c r="AF142" i="2"/>
  <c r="AF441" i="2"/>
  <c r="AF513" i="2"/>
  <c r="AF3" i="2"/>
  <c r="AF538" i="2"/>
  <c r="AF453" i="2"/>
  <c r="AF130" i="2"/>
  <c r="AF140" i="2"/>
  <c r="AF380" i="2"/>
  <c r="AF313" i="2"/>
  <c r="AF100" i="2"/>
  <c r="AF497" i="2"/>
  <c r="AF589" i="2"/>
  <c r="AF60" i="2"/>
  <c r="AF232" i="2"/>
  <c r="AF41" i="2"/>
  <c r="AF263" i="2"/>
  <c r="AF640" i="2"/>
  <c r="AF336" i="2"/>
  <c r="AF371" i="2"/>
  <c r="AF272" i="2"/>
  <c r="AF127" i="2"/>
  <c r="AF145" i="2"/>
  <c r="AF203" i="2"/>
  <c r="AF442" i="2"/>
  <c r="AF360" i="2"/>
  <c r="AF345" i="2"/>
  <c r="AF47" i="2"/>
  <c r="AF655" i="2"/>
  <c r="AF8" i="2"/>
  <c r="AF560" i="2"/>
  <c r="AF396" i="2"/>
  <c r="AF167" i="2"/>
  <c r="AF63" i="2"/>
  <c r="AF273" i="2"/>
  <c r="AF31" i="2"/>
  <c r="AF14" i="2"/>
  <c r="AF533" i="2"/>
  <c r="AF314" i="2"/>
  <c r="AF231" i="2"/>
  <c r="AF154" i="2"/>
  <c r="AF481" i="2"/>
  <c r="AF385" i="2"/>
  <c r="AF207" i="2"/>
  <c r="AF576" i="2"/>
  <c r="AF267" i="2"/>
  <c r="AF27" i="2"/>
  <c r="AF275" i="2"/>
  <c r="AF342" i="2"/>
  <c r="AF205" i="2"/>
  <c r="AF379" i="2"/>
  <c r="AF388" i="2"/>
  <c r="AF436" i="2"/>
  <c r="AF170" i="2"/>
  <c r="AF24" i="2"/>
  <c r="AF189" i="2"/>
  <c r="AF57" i="2"/>
  <c r="AF210" i="2"/>
  <c r="AF185" i="2"/>
  <c r="AF594" i="2"/>
  <c r="AF478" i="2"/>
  <c r="AF716" i="2"/>
  <c r="AF117" i="2"/>
  <c r="AF330" i="2"/>
  <c r="AF316" i="2"/>
  <c r="AF158" i="2"/>
  <c r="AF251" i="2"/>
  <c r="AF174" i="2"/>
  <c r="AF137" i="2"/>
  <c r="AF328" i="2"/>
  <c r="AF58" i="2"/>
  <c r="AF172" i="2"/>
  <c r="AF2" i="2"/>
  <c r="AF7" i="2"/>
  <c r="AF277" i="2"/>
  <c r="AF200" i="2"/>
  <c r="AF52" i="2"/>
  <c r="AF519" i="2"/>
  <c r="AF355" i="2"/>
  <c r="AF710" i="2"/>
  <c r="AF90" i="2"/>
  <c r="AF444" i="2"/>
  <c r="AF508" i="2"/>
  <c r="AF509" i="2"/>
  <c r="AF516" i="2"/>
  <c r="AF12" i="2"/>
  <c r="AF446" i="2"/>
  <c r="AF482" i="2"/>
  <c r="AF485" i="2"/>
  <c r="AF152" i="2"/>
  <c r="AF364" i="2"/>
  <c r="AF614" i="2"/>
  <c r="AF641" i="2"/>
  <c r="AF454" i="2"/>
  <c r="AF95" i="2"/>
  <c r="AF113" i="2"/>
  <c r="AF556" i="2"/>
  <c r="AF236" i="2"/>
  <c r="AF217" i="2"/>
  <c r="AF507" i="2"/>
  <c r="AF554" i="2"/>
  <c r="AF586" i="2"/>
  <c r="AF578" i="2"/>
  <c r="AF29" i="2"/>
  <c r="AF180" i="2"/>
  <c r="AF16" i="2"/>
  <c r="AF281" i="2"/>
  <c r="AF570" i="2"/>
  <c r="AF235" i="2"/>
  <c r="AF159" i="2"/>
  <c r="AF225" i="2"/>
  <c r="AF422" i="2"/>
  <c r="AF164" i="2"/>
  <c r="AF705" i="2"/>
  <c r="AF572" i="2"/>
  <c r="AF53" i="2"/>
  <c r="AF271" i="2"/>
  <c r="AF526" i="2"/>
  <c r="AF148" i="2"/>
  <c r="AF390" i="2"/>
  <c r="AF423" i="2"/>
  <c r="AF624" i="2"/>
  <c r="AF297" i="2"/>
  <c r="AF452" i="2"/>
  <c r="AF195" i="2"/>
  <c r="AF557" i="2"/>
  <c r="AF687" i="2"/>
  <c r="AF449" i="2"/>
  <c r="AF579" i="2"/>
  <c r="AF255" i="2"/>
  <c r="AF331" i="2"/>
  <c r="AF135" i="2"/>
  <c r="AF434" i="2"/>
  <c r="AF104" i="2"/>
  <c r="AF711" i="2"/>
  <c r="AF147" i="2"/>
  <c r="AF471" i="2"/>
  <c r="AF129" i="2"/>
  <c r="AF591" i="2"/>
  <c r="AF332" i="2"/>
  <c r="AF126" i="2"/>
  <c r="AF487" i="2"/>
  <c r="AF515" i="2"/>
  <c r="AF97" i="2"/>
  <c r="AF339" i="2"/>
  <c r="AF648" i="2"/>
  <c r="AF530" i="2"/>
  <c r="AF378" i="2"/>
  <c r="AF212" i="2"/>
  <c r="AF567" i="2"/>
  <c r="AF116" i="2"/>
  <c r="AF51" i="2"/>
  <c r="AF402" i="2"/>
  <c r="AF511" i="2"/>
  <c r="AF204" i="2"/>
  <c r="AF112" i="2"/>
  <c r="AF722" i="2"/>
  <c r="AF549" i="2"/>
  <c r="AF319" i="2"/>
  <c r="AF194" i="2"/>
  <c r="AF397" i="2"/>
  <c r="AF435" i="2"/>
  <c r="AF369" i="2"/>
  <c r="AF44" i="2"/>
  <c r="AF69" i="2"/>
  <c r="AF470" i="2"/>
  <c r="AF50" i="2"/>
  <c r="AF585" i="2"/>
  <c r="AF514" i="2"/>
  <c r="AF333" i="2"/>
  <c r="AF403" i="2"/>
  <c r="AF727" i="2"/>
  <c r="AF373" i="2"/>
  <c r="AF249" i="2"/>
  <c r="AF498" i="2"/>
  <c r="AF460" i="2"/>
  <c r="AF731" i="2"/>
  <c r="AF374" i="2"/>
  <c r="AF310" i="2"/>
  <c r="AF18" i="2"/>
  <c r="AF501" i="2"/>
  <c r="AF361" i="2"/>
  <c r="AF367" i="2"/>
  <c r="AF74" i="2"/>
  <c r="AF456" i="2"/>
  <c r="AF121" i="2"/>
  <c r="AF597" i="2"/>
  <c r="AF707" i="2"/>
  <c r="AF214" i="2"/>
  <c r="AF413" i="2"/>
  <c r="AF157" i="2"/>
  <c r="AF84" i="2"/>
  <c r="AF573" i="2"/>
  <c r="AF216" i="2"/>
  <c r="AF13" i="2"/>
  <c r="AF122" i="2"/>
  <c r="AF115" i="2"/>
  <c r="AF669" i="2"/>
  <c r="AF4" i="2"/>
  <c r="AF398" i="2"/>
  <c r="AF472" i="2"/>
  <c r="AF65" i="2"/>
  <c r="AF183" i="2"/>
  <c r="AF467" i="2"/>
  <c r="AF499" i="2"/>
  <c r="AF547" i="2"/>
  <c r="AF500" i="2"/>
  <c r="AF351" i="2"/>
  <c r="AF636" i="2"/>
  <c r="AF292" i="2"/>
  <c r="AF269" i="2"/>
  <c r="AF300" i="2"/>
  <c r="AF191" i="2"/>
  <c r="AF581" i="2"/>
  <c r="AF468" i="2"/>
  <c r="AF219" i="2"/>
  <c r="AF569" i="2"/>
  <c r="AF125" i="2"/>
  <c r="AF258" i="2"/>
  <c r="AF37" i="2"/>
  <c r="AF728" i="2"/>
  <c r="AF184" i="2"/>
  <c r="AF26" i="2"/>
  <c r="AF376" i="2"/>
  <c r="AF102" i="2"/>
  <c r="AF327" i="2"/>
  <c r="AF399" i="2"/>
  <c r="AF587" i="2"/>
  <c r="AF612" i="2"/>
  <c r="AF40" i="2"/>
  <c r="AF64" i="2"/>
  <c r="AF61" i="2"/>
  <c r="AF136" i="2"/>
  <c r="AF622" i="2"/>
  <c r="AF80" i="2"/>
  <c r="AF660" i="2"/>
  <c r="AF38" i="2"/>
  <c r="AF503" i="2"/>
  <c r="AF211" i="2"/>
  <c r="AF362" i="2"/>
  <c r="AF652" i="2"/>
  <c r="AF577" i="2"/>
  <c r="AF625" i="2"/>
  <c r="AF283" i="2"/>
  <c r="AF384" i="2"/>
  <c r="AF202" i="2"/>
  <c r="AF296" i="2"/>
  <c r="AF149" i="2"/>
  <c r="AF432" i="2"/>
  <c r="AF209" i="2"/>
  <c r="AF226" i="2"/>
  <c r="AF431" i="2"/>
  <c r="AF250" i="2"/>
  <c r="AF421" i="2"/>
  <c r="AF9" i="2"/>
  <c r="AF196" i="2"/>
  <c r="AF132" i="2"/>
  <c r="AF656" i="2"/>
  <c r="AF544" i="2"/>
  <c r="AF150" i="2"/>
  <c r="AF415" i="2"/>
  <c r="AF79" i="2"/>
  <c r="AF726" i="2"/>
  <c r="AF580" i="2"/>
  <c r="AF78" i="2"/>
  <c r="AF666" i="2"/>
  <c r="AF527" i="2"/>
  <c r="AF32" i="2"/>
  <c r="AF71" i="2"/>
  <c r="AF224" i="2"/>
  <c r="AF582" i="2"/>
  <c r="AF540" i="2"/>
  <c r="AF400" i="2"/>
  <c r="AF347" i="2"/>
  <c r="AF298" i="2"/>
  <c r="AF25" i="2"/>
  <c r="AF21" i="2"/>
  <c r="AF254" i="2"/>
  <c r="AF19" i="2"/>
  <c r="AF46" i="2"/>
  <c r="AF674" i="2"/>
  <c r="AF197" i="2"/>
  <c r="AF301" i="2"/>
  <c r="AF59" i="2"/>
  <c r="AF459" i="2"/>
  <c r="AF321" i="2"/>
  <c r="AF609" i="2"/>
  <c r="AF293" i="2"/>
  <c r="AF546" i="2"/>
  <c r="AF335" i="2"/>
  <c r="AF338" i="2"/>
  <c r="AF188" i="2"/>
  <c r="AF56" i="2"/>
  <c r="AF199" i="2"/>
  <c r="AF588" i="2"/>
  <c r="AF512" i="2"/>
  <c r="AF424" i="2"/>
  <c r="AF395" i="2"/>
  <c r="AF105" i="2"/>
  <c r="AF286" i="2"/>
  <c r="AF419" i="2"/>
  <c r="AF558" i="2"/>
  <c r="AF623" i="2"/>
  <c r="AF492" i="2"/>
  <c r="AF311" i="2"/>
  <c r="AF665" i="2"/>
  <c r="AF592" i="2"/>
  <c r="AF171" i="2"/>
  <c r="AF198" i="2"/>
  <c r="AF192" i="2"/>
  <c r="AF391" i="2"/>
  <c r="AF370" i="2"/>
  <c r="AF602" i="2"/>
  <c r="AF70" i="2"/>
  <c r="AF274" i="2"/>
  <c r="AF337" i="2"/>
  <c r="AF85" i="2"/>
  <c r="AF138" i="2"/>
  <c r="AF366" i="2"/>
  <c r="AF647" i="2"/>
  <c r="AF457" i="2"/>
  <c r="AF265" i="2"/>
  <c r="AF161" i="2"/>
  <c r="AF599" i="2"/>
  <c r="AF307" i="2"/>
  <c r="AF630" i="2"/>
  <c r="AF33" i="2"/>
  <c r="AF340" i="2"/>
  <c r="AF416" i="2"/>
  <c r="AF308" i="2"/>
  <c r="AF201" i="2"/>
  <c r="AF719" i="2"/>
  <c r="AF178" i="2"/>
  <c r="AF278" i="2"/>
  <c r="AF166" i="2"/>
  <c r="AF87" i="2"/>
  <c r="AF237" i="2"/>
  <c r="AF306" i="2"/>
  <c r="AF350" i="2"/>
  <c r="AF539" i="2"/>
  <c r="AF529" i="2"/>
  <c r="AF99" i="2"/>
  <c r="AF218" i="2"/>
  <c r="AF49" i="2"/>
  <c r="AF257" i="2"/>
  <c r="AF610" i="2"/>
  <c r="AF155" i="2"/>
  <c r="AF685" i="2"/>
  <c r="AF566" i="2"/>
  <c r="AF409" i="2"/>
  <c r="AF693" i="2"/>
  <c r="AF28" i="2"/>
  <c r="AF717" i="2"/>
  <c r="AF17" i="2"/>
  <c r="AF633" i="2"/>
  <c r="AF639" i="2"/>
  <c r="AF22" i="2"/>
  <c r="AF334" i="2"/>
  <c r="AF106" i="2"/>
  <c r="AF407" i="2"/>
  <c r="AF561" i="2"/>
  <c r="AF5" i="2"/>
  <c r="AF45" i="2"/>
  <c r="AF495" i="2"/>
  <c r="AF284" i="2"/>
  <c r="AF322" i="2"/>
  <c r="AF522" i="2"/>
  <c r="AF243" i="2"/>
  <c r="AF575" i="2"/>
  <c r="AF381" i="2"/>
  <c r="AF358" i="2"/>
  <c r="AF488" i="2"/>
  <c r="AF20" i="2"/>
  <c r="AF262" i="2"/>
  <c r="AF213" i="2"/>
  <c r="AF713" i="2"/>
  <c r="AF93" i="2"/>
  <c r="AF6" i="2"/>
  <c r="AF401" i="2"/>
  <c r="AF247" i="2"/>
  <c r="AF559" i="2"/>
  <c r="AF266" i="2"/>
  <c r="AF528" i="2"/>
  <c r="AF389" i="2"/>
  <c r="AF608" i="2"/>
  <c r="AF94" i="2"/>
  <c r="AF553" i="2"/>
  <c r="AF276" i="2"/>
  <c r="AF541" i="2"/>
  <c r="AF348" i="2"/>
  <c r="AF439" i="2"/>
  <c r="AF568" i="2"/>
  <c r="AF312" i="2"/>
  <c r="AF230" i="2"/>
  <c r="AF448" i="2"/>
  <c r="AF725" i="2"/>
  <c r="AF294" i="2"/>
  <c r="AF280" i="2"/>
  <c r="AF11" i="2"/>
  <c r="AF208" i="2"/>
  <c r="AF637" i="2"/>
  <c r="AF651" i="2"/>
  <c r="AF108" i="2"/>
  <c r="AF151" i="2"/>
  <c r="AF659" i="2"/>
  <c r="AF523" i="2"/>
  <c r="AF119" i="2"/>
  <c r="AF36" i="2"/>
  <c r="AF418" i="2"/>
  <c r="AF98" i="2"/>
  <c r="AF619" i="2"/>
  <c r="AF562" i="2"/>
  <c r="AF260" i="2"/>
  <c r="AF320" i="2"/>
  <c r="AF287" i="2"/>
  <c r="AF253" i="2"/>
  <c r="AF317" i="2"/>
  <c r="AF620" i="2"/>
  <c r="AF600" i="2"/>
  <c r="AF393" i="2"/>
  <c r="AF724" i="2"/>
  <c r="AF429" i="2"/>
  <c r="AF525" i="2"/>
  <c r="AF344" i="2"/>
  <c r="AF486" i="2"/>
  <c r="AF162" i="2"/>
  <c r="AF233" i="2"/>
  <c r="AF67" i="2"/>
  <c r="AF555" i="2"/>
  <c r="AF73" i="2"/>
  <c r="AF387" i="2"/>
  <c r="AF54" i="2"/>
  <c r="AF455" i="2"/>
  <c r="AF176" i="2"/>
  <c r="AF66" i="2"/>
  <c r="AF352" i="2"/>
  <c r="AF521" i="2"/>
  <c r="AF282" i="2"/>
  <c r="AF469" i="2"/>
  <c r="AF663" i="2"/>
  <c r="AF23" i="2"/>
  <c r="AF295" i="2"/>
  <c r="AF461" i="2"/>
  <c r="AF715" i="2"/>
  <c r="AF458" i="2"/>
  <c r="AF42" i="2"/>
  <c r="AF359" i="2"/>
  <c r="AF632" i="2"/>
  <c r="AF638" i="2"/>
  <c r="AF394" i="2"/>
  <c r="AF451" i="2"/>
  <c r="AF425" i="2"/>
  <c r="AF671" i="2"/>
  <c r="AF598" i="2"/>
  <c r="AF550" i="2"/>
  <c r="AF34" i="2"/>
  <c r="AF240" i="2"/>
  <c r="AF417" i="2"/>
  <c r="AF494" i="2"/>
  <c r="AF626" i="2"/>
  <c r="AF325" i="2"/>
  <c r="AF721" i="2"/>
  <c r="AF601" i="2"/>
  <c r="AF186" i="2"/>
  <c r="AF404" i="2"/>
  <c r="AF365" i="2"/>
  <c r="AF107" i="2"/>
  <c r="AF39" i="2"/>
  <c r="AF88" i="2"/>
  <c r="AF68" i="2"/>
  <c r="AF377" i="2"/>
  <c r="AF168" i="2"/>
  <c r="AF437" i="2"/>
  <c r="AF542" i="2"/>
  <c r="AF318" i="2"/>
  <c r="AF285" i="2"/>
  <c r="AF629" i="2"/>
  <c r="AF593" i="2"/>
  <c r="AF43" i="2"/>
  <c r="AF291" i="2"/>
  <c r="AF259" i="2"/>
  <c r="AF354" i="2"/>
  <c r="AF667" i="2"/>
  <c r="AF696" i="2"/>
  <c r="AF681" i="2"/>
  <c r="AF75" i="2"/>
  <c r="AF82" i="2"/>
  <c r="AF248" i="2"/>
  <c r="AF288" i="2"/>
  <c r="AF644" i="2"/>
  <c r="AF92" i="2"/>
  <c r="AF621" i="2"/>
  <c r="AF680" i="2"/>
  <c r="AF234" i="2"/>
  <c r="AF181" i="2"/>
  <c r="AF111" i="2"/>
  <c r="AF690" i="2"/>
  <c r="AF673" i="2"/>
  <c r="AF595" i="2"/>
  <c r="AF703" i="2"/>
  <c r="AF438" i="2"/>
  <c r="AF238" i="2"/>
  <c r="AF48" i="2"/>
  <c r="AF552" i="2"/>
  <c r="AF35" i="2"/>
  <c r="AF427" i="2"/>
  <c r="AF241" i="2"/>
  <c r="AF476" i="2"/>
  <c r="AF708" i="2"/>
  <c r="AF346" i="2"/>
  <c r="AF302" i="2"/>
  <c r="AF227" i="2"/>
  <c r="AF464" i="2"/>
  <c r="AF386" i="2"/>
  <c r="AF324" i="2"/>
  <c r="AF506" i="2"/>
  <c r="AF141" i="2"/>
  <c r="AF682" i="2"/>
  <c r="AF215" i="2"/>
  <c r="AF72" i="2"/>
  <c r="AF479" i="2"/>
  <c r="AF447" i="2"/>
  <c r="AF631" i="2"/>
  <c r="AF305" i="2"/>
  <c r="AF408" i="2"/>
  <c r="AF229" i="2"/>
  <c r="AF110" i="2"/>
  <c r="AF256" i="2"/>
  <c r="AF645" i="2"/>
  <c r="AF165" i="2"/>
  <c r="AF412" i="2"/>
  <c r="AF661" i="2"/>
  <c r="AF120" i="2"/>
  <c r="AF634" i="2"/>
  <c r="AF221" i="2"/>
  <c r="AF133" i="2"/>
  <c r="AF653" i="2"/>
  <c r="AF440" i="2"/>
  <c r="AF536" i="2"/>
  <c r="AF564" i="2"/>
  <c r="AF517" i="2"/>
  <c r="AF279" i="2"/>
  <c r="AF103" i="2"/>
  <c r="AF76" i="2"/>
  <c r="AF190" i="2"/>
  <c r="AF730" i="2"/>
  <c r="AF565" i="2"/>
  <c r="AF466" i="2"/>
  <c r="AF664" i="2"/>
  <c r="AF706" i="2"/>
  <c r="AF96" i="2"/>
  <c r="AF118" i="2"/>
  <c r="AF428" i="2"/>
  <c r="AF714" i="2"/>
  <c r="AF604" i="2"/>
  <c r="AF537" i="2"/>
  <c r="AF414" i="2"/>
  <c r="AF654" i="2"/>
  <c r="AF357" i="2"/>
  <c r="AF341" i="2"/>
  <c r="AF289" i="2"/>
  <c r="AF606" i="2"/>
  <c r="AF483" i="2"/>
  <c r="AF477" i="2"/>
  <c r="AF635" i="2"/>
  <c r="AF303" i="2"/>
  <c r="AF701" i="2"/>
  <c r="AF261" i="2"/>
  <c r="AF131" i="2"/>
  <c r="AF245" i="2"/>
  <c r="AF270" i="2"/>
  <c r="AF375" i="2"/>
  <c r="AF163" i="2"/>
  <c r="AF169" i="2"/>
  <c r="AF675" i="2"/>
  <c r="AF91" i="2"/>
  <c r="AF445" i="2"/>
  <c r="AF688" i="2"/>
  <c r="AF405" i="2"/>
  <c r="AF700" i="2"/>
  <c r="AF584" i="2"/>
  <c r="AF222" i="2"/>
  <c r="AF502" i="2"/>
  <c r="AF532" i="2"/>
  <c r="AF491" i="2"/>
  <c r="AF349" i="2"/>
  <c r="AF548" i="2"/>
  <c r="AF668" i="2"/>
  <c r="AF430" i="2"/>
  <c r="AF489" i="2"/>
  <c r="AF450" i="2"/>
  <c r="AF493" i="2"/>
  <c r="AF649" i="2"/>
  <c r="AF187" i="2"/>
  <c r="AF239" i="2"/>
  <c r="AF694" i="2"/>
  <c r="AF583" i="2"/>
  <c r="AF505" i="2"/>
  <c r="AF474" i="2"/>
  <c r="AF114" i="2"/>
  <c r="AF353" i="2"/>
  <c r="AF617" i="2"/>
  <c r="AF531" i="2"/>
  <c r="AF535" i="2"/>
  <c r="AF177" i="2"/>
  <c r="AF615" i="2"/>
  <c r="AF382" i="2"/>
  <c r="AF220" i="2"/>
  <c r="AF299" i="2"/>
  <c r="AF323" i="2"/>
  <c r="AF411" i="2"/>
  <c r="AF545" i="2"/>
  <c r="AF702" i="2"/>
  <c r="AF309" i="2"/>
  <c r="AF709" i="2"/>
  <c r="AF563" i="2"/>
  <c r="AF315" i="2"/>
  <c r="AF228" i="2"/>
  <c r="AF646" i="2"/>
  <c r="AF613" i="2"/>
  <c r="AF618" i="2"/>
  <c r="AF676" i="2"/>
  <c r="AF650" i="2"/>
  <c r="AF392" i="2"/>
  <c r="AF463" i="2"/>
  <c r="AF657" i="2"/>
  <c r="AF465" i="2"/>
  <c r="AF607" i="2"/>
  <c r="AF504" i="2"/>
  <c r="AF426" i="2"/>
  <c r="AF484" i="2"/>
  <c r="AF679" i="2"/>
  <c r="AF543" i="2"/>
  <c r="AF712" i="2"/>
  <c r="AF729" i="2"/>
  <c r="AF697" i="2"/>
  <c r="AF662" i="2"/>
  <c r="AF524" i="2"/>
  <c r="AF678" i="2"/>
  <c r="AF695" i="2"/>
  <c r="AF691" i="2"/>
  <c r="AF643" i="2"/>
  <c r="AF689" i="2"/>
  <c r="AF658" i="2"/>
  <c r="AF571" i="2"/>
  <c r="AF590" i="2"/>
  <c r="AF698" i="2"/>
  <c r="AF692" i="2"/>
  <c r="AF628" i="2"/>
  <c r="AF718" i="2"/>
  <c r="AF670" i="2"/>
  <c r="AF672" i="2"/>
  <c r="AF686" i="2"/>
  <c r="AF574" i="2"/>
  <c r="AF723" i="2"/>
  <c r="AF683" i="2"/>
  <c r="AF720" i="2"/>
  <c r="AE490" i="2"/>
  <c r="AE518" i="2"/>
  <c r="AE642" i="2"/>
  <c r="AE179" i="2"/>
  <c r="AE406" i="2"/>
  <c r="AE244" i="2"/>
  <c r="AE551" i="2"/>
  <c r="AE290" i="2"/>
  <c r="AE605" i="2"/>
  <c r="AE433" i="2"/>
  <c r="AE372" i="2"/>
  <c r="AE480" i="2"/>
  <c r="AE109" i="2"/>
  <c r="AE699" i="2"/>
  <c r="AE143" i="2"/>
  <c r="AE268" i="2"/>
  <c r="AE356" i="2"/>
  <c r="AE134" i="2"/>
  <c r="AE462" i="2"/>
  <c r="AE684" i="2"/>
  <c r="AE475" i="2"/>
  <c r="AE62" i="2"/>
  <c r="AE326" i="2"/>
  <c r="AE443" i="2"/>
  <c r="AE15" i="2"/>
  <c r="AE173" i="2"/>
  <c r="AE156" i="2"/>
  <c r="AE124" i="2"/>
  <c r="AE534" i="2"/>
  <c r="AE329" i="2"/>
  <c r="AE704" i="2"/>
  <c r="AE86" i="2"/>
  <c r="AE603" i="2"/>
  <c r="AE193" i="2"/>
  <c r="AE144" i="2"/>
  <c r="AE677" i="2"/>
  <c r="AE206" i="2"/>
  <c r="AE77" i="2"/>
  <c r="AE153" i="2"/>
  <c r="AE627" i="2"/>
  <c r="AE30" i="2"/>
  <c r="AE89" i="2"/>
  <c r="AE616" i="2"/>
  <c r="AE383" i="2"/>
  <c r="AE304" i="2"/>
  <c r="AE510" i="2"/>
  <c r="AE123" i="2"/>
  <c r="AE10" i="2"/>
  <c r="AE246" i="2"/>
  <c r="AE81" i="2"/>
  <c r="AE139" i="2"/>
  <c r="AE410" i="2"/>
  <c r="AE242" i="2"/>
  <c r="AE343" i="2"/>
  <c r="AE611" i="2"/>
  <c r="AE83" i="2"/>
  <c r="AE55" i="2"/>
  <c r="AE520" i="2"/>
  <c r="AE128" i="2"/>
  <c r="AE363" i="2"/>
  <c r="AE146" i="2"/>
  <c r="AE496" i="2"/>
  <c r="AE596" i="2"/>
  <c r="AE420" i="2"/>
  <c r="AE264" i="2"/>
  <c r="AE473" i="2"/>
  <c r="AE160" i="2"/>
  <c r="AE182" i="2"/>
  <c r="AE252" i="2"/>
  <c r="AE175" i="2"/>
  <c r="AE223" i="2"/>
  <c r="AE368" i="2"/>
  <c r="AE101" i="2"/>
  <c r="AE142" i="2"/>
  <c r="AE441" i="2"/>
  <c r="AE513" i="2"/>
  <c r="AE3" i="2"/>
  <c r="AE538" i="2"/>
  <c r="AE453" i="2"/>
  <c r="AE130" i="2"/>
  <c r="AE140" i="2"/>
  <c r="AE380" i="2"/>
  <c r="AE313" i="2"/>
  <c r="AE100" i="2"/>
  <c r="AE497" i="2"/>
  <c r="AE589" i="2"/>
  <c r="AE60" i="2"/>
  <c r="AE232" i="2"/>
  <c r="AE41" i="2"/>
  <c r="AE263" i="2"/>
  <c r="AE640" i="2"/>
  <c r="AE336" i="2"/>
  <c r="AE371" i="2"/>
  <c r="AE272" i="2"/>
  <c r="AE127" i="2"/>
  <c r="AE145" i="2"/>
  <c r="AE203" i="2"/>
  <c r="AE442" i="2"/>
  <c r="AE360" i="2"/>
  <c r="AE345" i="2"/>
  <c r="AE47" i="2"/>
  <c r="AE655" i="2"/>
  <c r="AE8" i="2"/>
  <c r="AE560" i="2"/>
  <c r="AE396" i="2"/>
  <c r="AE167" i="2"/>
  <c r="AE63" i="2"/>
  <c r="AE273" i="2"/>
  <c r="AE31" i="2"/>
  <c r="AE14" i="2"/>
  <c r="AE533" i="2"/>
  <c r="AE314" i="2"/>
  <c r="AE231" i="2"/>
  <c r="AE154" i="2"/>
  <c r="AE481" i="2"/>
  <c r="AE385" i="2"/>
  <c r="AE207" i="2"/>
  <c r="AE576" i="2"/>
  <c r="AE267" i="2"/>
  <c r="AE27" i="2"/>
  <c r="AE275" i="2"/>
  <c r="AE342" i="2"/>
  <c r="AE205" i="2"/>
  <c r="AE379" i="2"/>
  <c r="AE388" i="2"/>
  <c r="AE436" i="2"/>
  <c r="AE170" i="2"/>
  <c r="AE24" i="2"/>
  <c r="AE189" i="2"/>
  <c r="AE57" i="2"/>
  <c r="AE210" i="2"/>
  <c r="AE185" i="2"/>
  <c r="AE594" i="2"/>
  <c r="AE478" i="2"/>
  <c r="AE716" i="2"/>
  <c r="AE117" i="2"/>
  <c r="AE330" i="2"/>
  <c r="AE316" i="2"/>
  <c r="AE158" i="2"/>
  <c r="AE251" i="2"/>
  <c r="AE174" i="2"/>
  <c r="AE137" i="2"/>
  <c r="AE328" i="2"/>
  <c r="AE58" i="2"/>
  <c r="AE172" i="2"/>
  <c r="AE2" i="2"/>
  <c r="AE7" i="2"/>
  <c r="AE277" i="2"/>
  <c r="AE200" i="2"/>
  <c r="AE52" i="2"/>
  <c r="AE519" i="2"/>
  <c r="AE355" i="2"/>
  <c r="AE710" i="2"/>
  <c r="AE90" i="2"/>
  <c r="AE444" i="2"/>
  <c r="AE508" i="2"/>
  <c r="AE509" i="2"/>
  <c r="AE516" i="2"/>
  <c r="AE12" i="2"/>
  <c r="AE446" i="2"/>
  <c r="AE482" i="2"/>
  <c r="AE485" i="2"/>
  <c r="AE152" i="2"/>
  <c r="AE364" i="2"/>
  <c r="AE614" i="2"/>
  <c r="AE641" i="2"/>
  <c r="AE454" i="2"/>
  <c r="AE95" i="2"/>
  <c r="AE113" i="2"/>
  <c r="AE556" i="2"/>
  <c r="AE236" i="2"/>
  <c r="AE217" i="2"/>
  <c r="AE507" i="2"/>
  <c r="AE554" i="2"/>
  <c r="AE586" i="2"/>
  <c r="AE578" i="2"/>
  <c r="AE29" i="2"/>
  <c r="AE180" i="2"/>
  <c r="AE16" i="2"/>
  <c r="AE281" i="2"/>
  <c r="AE570" i="2"/>
  <c r="AE235" i="2"/>
  <c r="AE159" i="2"/>
  <c r="AE225" i="2"/>
  <c r="AE422" i="2"/>
  <c r="AE164" i="2"/>
  <c r="AE705" i="2"/>
  <c r="AE572" i="2"/>
  <c r="AE53" i="2"/>
  <c r="AE271" i="2"/>
  <c r="AE526" i="2"/>
  <c r="AE148" i="2"/>
  <c r="AE390" i="2"/>
  <c r="AE423" i="2"/>
  <c r="AE624" i="2"/>
  <c r="AE297" i="2"/>
  <c r="AE452" i="2"/>
  <c r="AE195" i="2"/>
  <c r="AE557" i="2"/>
  <c r="AE687" i="2"/>
  <c r="AE449" i="2"/>
  <c r="AE579" i="2"/>
  <c r="AE255" i="2"/>
  <c r="AE331" i="2"/>
  <c r="AE135" i="2"/>
  <c r="AE434" i="2"/>
  <c r="AE104" i="2"/>
  <c r="AE711" i="2"/>
  <c r="AE147" i="2"/>
  <c r="AE471" i="2"/>
  <c r="AE129" i="2"/>
  <c r="AE591" i="2"/>
  <c r="AE332" i="2"/>
  <c r="AE126" i="2"/>
  <c r="AE487" i="2"/>
  <c r="AE515" i="2"/>
  <c r="AE97" i="2"/>
  <c r="AE339" i="2"/>
  <c r="AE648" i="2"/>
  <c r="AE530" i="2"/>
  <c r="AE378" i="2"/>
  <c r="AE212" i="2"/>
  <c r="AE567" i="2"/>
  <c r="AE116" i="2"/>
  <c r="AE51" i="2"/>
  <c r="AE402" i="2"/>
  <c r="AE511" i="2"/>
  <c r="AE204" i="2"/>
  <c r="AE112" i="2"/>
  <c r="AE722" i="2"/>
  <c r="AE549" i="2"/>
  <c r="AE319" i="2"/>
  <c r="AE194" i="2"/>
  <c r="AE397" i="2"/>
  <c r="AE435" i="2"/>
  <c r="AE369" i="2"/>
  <c r="AE44" i="2"/>
  <c r="AE69" i="2"/>
  <c r="L85" i="3" s="1"/>
  <c r="AE470" i="2"/>
  <c r="AE50" i="2"/>
  <c r="AE585" i="2"/>
  <c r="AE514" i="2"/>
  <c r="AE333" i="2"/>
  <c r="AE403" i="2"/>
  <c r="AE727" i="2"/>
  <c r="AE373" i="2"/>
  <c r="AE249" i="2"/>
  <c r="AE498" i="2"/>
  <c r="AE460" i="2"/>
  <c r="AE731" i="2"/>
  <c r="AE374" i="2"/>
  <c r="AE310" i="2"/>
  <c r="AE18" i="2"/>
  <c r="AE501" i="2"/>
  <c r="AE361" i="2"/>
  <c r="AE367" i="2"/>
  <c r="AE74" i="2"/>
  <c r="AE456" i="2"/>
  <c r="AE121" i="2"/>
  <c r="AE597" i="2"/>
  <c r="AE707" i="2"/>
  <c r="AE214" i="2"/>
  <c r="AE413" i="2"/>
  <c r="AE157" i="2"/>
  <c r="AE84" i="2"/>
  <c r="AE573" i="2"/>
  <c r="AE216" i="2"/>
  <c r="AE13" i="2"/>
  <c r="AE122" i="2"/>
  <c r="AE115" i="2"/>
  <c r="AE669" i="2"/>
  <c r="AE4" i="2"/>
  <c r="AE398" i="2"/>
  <c r="AE472" i="2"/>
  <c r="AE65" i="2"/>
  <c r="AE183" i="2"/>
  <c r="AE467" i="2"/>
  <c r="AE499" i="2"/>
  <c r="AE547" i="2"/>
  <c r="AE500" i="2"/>
  <c r="AE351" i="2"/>
  <c r="AE636" i="2"/>
  <c r="AE292" i="2"/>
  <c r="AE269" i="2"/>
  <c r="AE300" i="2"/>
  <c r="AE191" i="2"/>
  <c r="AE581" i="2"/>
  <c r="AE468" i="2"/>
  <c r="AE219" i="2"/>
  <c r="AE569" i="2"/>
  <c r="AE125" i="2"/>
  <c r="AE258" i="2"/>
  <c r="AE37" i="2"/>
  <c r="AE728" i="2"/>
  <c r="AE184" i="2"/>
  <c r="AE26" i="2"/>
  <c r="AE376" i="2"/>
  <c r="AE102" i="2"/>
  <c r="AE327" i="2"/>
  <c r="AE399" i="2"/>
  <c r="AE587" i="2"/>
  <c r="AE612" i="2"/>
  <c r="AE40" i="2"/>
  <c r="AE64" i="2"/>
  <c r="AE61" i="2"/>
  <c r="AE136" i="2"/>
  <c r="AE622" i="2"/>
  <c r="AE80" i="2"/>
  <c r="AE660" i="2"/>
  <c r="AE38" i="2"/>
  <c r="AE503" i="2"/>
  <c r="AE211" i="2"/>
  <c r="AE362" i="2"/>
  <c r="AE652" i="2"/>
  <c r="AE577" i="2"/>
  <c r="AE625" i="2"/>
  <c r="AE283" i="2"/>
  <c r="AE384" i="2"/>
  <c r="AE202" i="2"/>
  <c r="AE296" i="2"/>
  <c r="AE149" i="2"/>
  <c r="AE432" i="2"/>
  <c r="AE209" i="2"/>
  <c r="AE226" i="2"/>
  <c r="AE431" i="2"/>
  <c r="AE250" i="2"/>
  <c r="AE421" i="2"/>
  <c r="AE9" i="2"/>
  <c r="AE196" i="2"/>
  <c r="AE132" i="2"/>
  <c r="AE656" i="2"/>
  <c r="AE544" i="2"/>
  <c r="AE150" i="2"/>
  <c r="AE415" i="2"/>
  <c r="AE79" i="2"/>
  <c r="AE726" i="2"/>
  <c r="AE580" i="2"/>
  <c r="AE78" i="2"/>
  <c r="AE666" i="2"/>
  <c r="AE527" i="2"/>
  <c r="AE32" i="2"/>
  <c r="AE71" i="2"/>
  <c r="AE224" i="2"/>
  <c r="AE582" i="2"/>
  <c r="AE540" i="2"/>
  <c r="AE400" i="2"/>
  <c r="AE347" i="2"/>
  <c r="AE298" i="2"/>
  <c r="AE25" i="2"/>
  <c r="AE21" i="2"/>
  <c r="AE254" i="2"/>
  <c r="AE19" i="2"/>
  <c r="AE46" i="2"/>
  <c r="AE674" i="2"/>
  <c r="AE197" i="2"/>
  <c r="AE301" i="2"/>
  <c r="AE59" i="2"/>
  <c r="AE459" i="2"/>
  <c r="AE321" i="2"/>
  <c r="AE609" i="2"/>
  <c r="AE293" i="2"/>
  <c r="AE546" i="2"/>
  <c r="AE335" i="2"/>
  <c r="AE338" i="2"/>
  <c r="AE188" i="2"/>
  <c r="AE56" i="2"/>
  <c r="AE199" i="2"/>
  <c r="AE588" i="2"/>
  <c r="AE512" i="2"/>
  <c r="AE424" i="2"/>
  <c r="AE395" i="2"/>
  <c r="AE105" i="2"/>
  <c r="AE286" i="2"/>
  <c r="AE419" i="2"/>
  <c r="AE558" i="2"/>
  <c r="AE623" i="2"/>
  <c r="AE492" i="2"/>
  <c r="AE311" i="2"/>
  <c r="AE665" i="2"/>
  <c r="AE592" i="2"/>
  <c r="AE171" i="2"/>
  <c r="AE198" i="2"/>
  <c r="AE192" i="2"/>
  <c r="AE391" i="2"/>
  <c r="AE370" i="2"/>
  <c r="AE602" i="2"/>
  <c r="AE70" i="2"/>
  <c r="AE274" i="2"/>
  <c r="AE337" i="2"/>
  <c r="AE85" i="2"/>
  <c r="AE138" i="2"/>
  <c r="AE366" i="2"/>
  <c r="AE647" i="2"/>
  <c r="AE457" i="2"/>
  <c r="AE265" i="2"/>
  <c r="AE161" i="2"/>
  <c r="AE599" i="2"/>
  <c r="AE307" i="2"/>
  <c r="AE630" i="2"/>
  <c r="AE33" i="2"/>
  <c r="AE340" i="2"/>
  <c r="AE416" i="2"/>
  <c r="AE308" i="2"/>
  <c r="AE201" i="2"/>
  <c r="AE719" i="2"/>
  <c r="AE178" i="2"/>
  <c r="AE278" i="2"/>
  <c r="AE166" i="2"/>
  <c r="AE87" i="2"/>
  <c r="AE237" i="2"/>
  <c r="AE306" i="2"/>
  <c r="AE350" i="2"/>
  <c r="AE539" i="2"/>
  <c r="AE529" i="2"/>
  <c r="AE99" i="2"/>
  <c r="AE218" i="2"/>
  <c r="AE49" i="2"/>
  <c r="AE257" i="2"/>
  <c r="AE610" i="2"/>
  <c r="AE155" i="2"/>
  <c r="AE685" i="2"/>
  <c r="AE566" i="2"/>
  <c r="AE409" i="2"/>
  <c r="AE693" i="2"/>
  <c r="AE28" i="2"/>
  <c r="AE717" i="2"/>
  <c r="AE17" i="2"/>
  <c r="AE633" i="2"/>
  <c r="AE639" i="2"/>
  <c r="AE22" i="2"/>
  <c r="AE334" i="2"/>
  <c r="AE106" i="2"/>
  <c r="AE407" i="2"/>
  <c r="AE561" i="2"/>
  <c r="AE5" i="2"/>
  <c r="AE45" i="2"/>
  <c r="AE495" i="2"/>
  <c r="AE284" i="2"/>
  <c r="AE322" i="2"/>
  <c r="AE522" i="2"/>
  <c r="AE243" i="2"/>
  <c r="AE575" i="2"/>
  <c r="AE381" i="2"/>
  <c r="AE358" i="2"/>
  <c r="AE488" i="2"/>
  <c r="AE20" i="2"/>
  <c r="AE262" i="2"/>
  <c r="AE213" i="2"/>
  <c r="AE713" i="2"/>
  <c r="AE93" i="2"/>
  <c r="AE6" i="2"/>
  <c r="AE401" i="2"/>
  <c r="AE247" i="2"/>
  <c r="AE559" i="2"/>
  <c r="AE266" i="2"/>
  <c r="AE528" i="2"/>
  <c r="AE389" i="2"/>
  <c r="AE608" i="2"/>
  <c r="AE94" i="2"/>
  <c r="AE553" i="2"/>
  <c r="AE276" i="2"/>
  <c r="AE541" i="2"/>
  <c r="AE348" i="2"/>
  <c r="AE439" i="2"/>
  <c r="AE568" i="2"/>
  <c r="AE312" i="2"/>
  <c r="AE230" i="2"/>
  <c r="AE448" i="2"/>
  <c r="AE725" i="2"/>
  <c r="AE294" i="2"/>
  <c r="AE280" i="2"/>
  <c r="AE11" i="2"/>
  <c r="AE208" i="2"/>
  <c r="AE637" i="2"/>
  <c r="AE651" i="2"/>
  <c r="AE108" i="2"/>
  <c r="AE151" i="2"/>
  <c r="AE659" i="2"/>
  <c r="AE523" i="2"/>
  <c r="AE119" i="2"/>
  <c r="AE36" i="2"/>
  <c r="AE418" i="2"/>
  <c r="AE98" i="2"/>
  <c r="AE619" i="2"/>
  <c r="AE562" i="2"/>
  <c r="AE260" i="2"/>
  <c r="AE320" i="2"/>
  <c r="AE287" i="2"/>
  <c r="AE253" i="2"/>
  <c r="AE317" i="2"/>
  <c r="AE620" i="2"/>
  <c r="AE600" i="2"/>
  <c r="AE393" i="2"/>
  <c r="AE724" i="2"/>
  <c r="AE429" i="2"/>
  <c r="AE525" i="2"/>
  <c r="AE344" i="2"/>
  <c r="AE486" i="2"/>
  <c r="AE162" i="2"/>
  <c r="AE233" i="2"/>
  <c r="AE67" i="2"/>
  <c r="AE555" i="2"/>
  <c r="AE73" i="2"/>
  <c r="AE387" i="2"/>
  <c r="AE54" i="2"/>
  <c r="AE455" i="2"/>
  <c r="AE176" i="2"/>
  <c r="AE66" i="2"/>
  <c r="AE352" i="2"/>
  <c r="AE521" i="2"/>
  <c r="AE282" i="2"/>
  <c r="AE469" i="2"/>
  <c r="AE663" i="2"/>
  <c r="AE23" i="2"/>
  <c r="AE295" i="2"/>
  <c r="AE461" i="2"/>
  <c r="AE715" i="2"/>
  <c r="AE458" i="2"/>
  <c r="AE42" i="2"/>
  <c r="AE359" i="2"/>
  <c r="AE632" i="2"/>
  <c r="AE638" i="2"/>
  <c r="AE394" i="2"/>
  <c r="AE451" i="2"/>
  <c r="AE425" i="2"/>
  <c r="AE671" i="2"/>
  <c r="AE598" i="2"/>
  <c r="AE550" i="2"/>
  <c r="AE34" i="2"/>
  <c r="AE240" i="2"/>
  <c r="AE417" i="2"/>
  <c r="AE494" i="2"/>
  <c r="AE626" i="2"/>
  <c r="AE325" i="2"/>
  <c r="AE721" i="2"/>
  <c r="AE601" i="2"/>
  <c r="AE186" i="2"/>
  <c r="AE404" i="2"/>
  <c r="AE365" i="2"/>
  <c r="AE107" i="2"/>
  <c r="AE39" i="2"/>
  <c r="AE88" i="2"/>
  <c r="AE68" i="2"/>
  <c r="L40" i="3" s="1"/>
  <c r="AE377" i="2"/>
  <c r="AE168" i="2"/>
  <c r="AE437" i="2"/>
  <c r="AE542" i="2"/>
  <c r="AE318" i="2"/>
  <c r="AE285" i="2"/>
  <c r="AE629" i="2"/>
  <c r="AE593" i="2"/>
  <c r="AE43" i="2"/>
  <c r="AE291" i="2"/>
  <c r="AE259" i="2"/>
  <c r="AE354" i="2"/>
  <c r="AE667" i="2"/>
  <c r="AE696" i="2"/>
  <c r="AE681" i="2"/>
  <c r="AE75" i="2"/>
  <c r="AE82" i="2"/>
  <c r="AE248" i="2"/>
  <c r="AE288" i="2"/>
  <c r="AE644" i="2"/>
  <c r="AE92" i="2"/>
  <c r="AE621" i="2"/>
  <c r="AE680" i="2"/>
  <c r="AE234" i="2"/>
  <c r="AE181" i="2"/>
  <c r="AE111" i="2"/>
  <c r="AE690" i="2"/>
  <c r="AE673" i="2"/>
  <c r="AE595" i="2"/>
  <c r="AE703" i="2"/>
  <c r="AE438" i="2"/>
  <c r="AE238" i="2"/>
  <c r="AE48" i="2"/>
  <c r="AE552" i="2"/>
  <c r="AE35" i="2"/>
  <c r="AE427" i="2"/>
  <c r="AE241" i="2"/>
  <c r="AE476" i="2"/>
  <c r="AE708" i="2"/>
  <c r="AE346" i="2"/>
  <c r="AE302" i="2"/>
  <c r="AE227" i="2"/>
  <c r="AE464" i="2"/>
  <c r="AE386" i="2"/>
  <c r="AE324" i="2"/>
  <c r="AE506" i="2"/>
  <c r="AE141" i="2"/>
  <c r="AE682" i="2"/>
  <c r="AE215" i="2"/>
  <c r="AE72" i="2"/>
  <c r="AE479" i="2"/>
  <c r="AE447" i="2"/>
  <c r="AE631" i="2"/>
  <c r="AE305" i="2"/>
  <c r="AE408" i="2"/>
  <c r="AE229" i="2"/>
  <c r="AE110" i="2"/>
  <c r="AE256" i="2"/>
  <c r="AE645" i="2"/>
  <c r="AE165" i="2"/>
  <c r="AE412" i="2"/>
  <c r="AE661" i="2"/>
  <c r="AE120" i="2"/>
  <c r="AE634" i="2"/>
  <c r="AE221" i="2"/>
  <c r="AE133" i="2"/>
  <c r="AE653" i="2"/>
  <c r="AE440" i="2"/>
  <c r="AE536" i="2"/>
  <c r="AE564" i="2"/>
  <c r="AE517" i="2"/>
  <c r="AE279" i="2"/>
  <c r="AE103" i="2"/>
  <c r="AE76" i="2"/>
  <c r="AE190" i="2"/>
  <c r="AE730" i="2"/>
  <c r="AE565" i="2"/>
  <c r="AE466" i="2"/>
  <c r="AE664" i="2"/>
  <c r="AE706" i="2"/>
  <c r="AE96" i="2"/>
  <c r="AE118" i="2"/>
  <c r="AE428" i="2"/>
  <c r="AE714" i="2"/>
  <c r="AE604" i="2"/>
  <c r="AE537" i="2"/>
  <c r="AE414" i="2"/>
  <c r="AE654" i="2"/>
  <c r="AE357" i="2"/>
  <c r="AE341" i="2"/>
  <c r="AE289" i="2"/>
  <c r="AE606" i="2"/>
  <c r="AE483" i="2"/>
  <c r="AE477" i="2"/>
  <c r="AE635" i="2"/>
  <c r="AE303" i="2"/>
  <c r="AE701" i="2"/>
  <c r="AE261" i="2"/>
  <c r="AE131" i="2"/>
  <c r="AE245" i="2"/>
  <c r="AE270" i="2"/>
  <c r="AE375" i="2"/>
  <c r="AE163" i="2"/>
  <c r="AE169" i="2"/>
  <c r="AE675" i="2"/>
  <c r="AE91" i="2"/>
  <c r="AE445" i="2"/>
  <c r="AE688" i="2"/>
  <c r="AE405" i="2"/>
  <c r="AE700" i="2"/>
  <c r="AE584" i="2"/>
  <c r="AE222" i="2"/>
  <c r="AE502" i="2"/>
  <c r="AE532" i="2"/>
  <c r="AE491" i="2"/>
  <c r="AE349" i="2"/>
  <c r="AE548" i="2"/>
  <c r="AE668" i="2"/>
  <c r="AE430" i="2"/>
  <c r="AE489" i="2"/>
  <c r="AE450" i="2"/>
  <c r="AE493" i="2"/>
  <c r="AE649" i="2"/>
  <c r="AE187" i="2"/>
  <c r="AE239" i="2"/>
  <c r="AE694" i="2"/>
  <c r="AE583" i="2"/>
  <c r="AE505" i="2"/>
  <c r="AE474" i="2"/>
  <c r="AE114" i="2"/>
  <c r="AE353" i="2"/>
  <c r="AE617" i="2"/>
  <c r="AE531" i="2"/>
  <c r="AE535" i="2"/>
  <c r="AE177" i="2"/>
  <c r="AE615" i="2"/>
  <c r="AE382" i="2"/>
  <c r="AE220" i="2"/>
  <c r="AE299" i="2"/>
  <c r="AE323" i="2"/>
  <c r="AE411" i="2"/>
  <c r="AE545" i="2"/>
  <c r="AE702" i="2"/>
  <c r="AE309" i="2"/>
  <c r="AE709" i="2"/>
  <c r="AE563" i="2"/>
  <c r="AE315" i="2"/>
  <c r="AE228" i="2"/>
  <c r="AE646" i="2"/>
  <c r="AE613" i="2"/>
  <c r="AE618" i="2"/>
  <c r="AE676" i="2"/>
  <c r="AE650" i="2"/>
  <c r="AE392" i="2"/>
  <c r="AE463" i="2"/>
  <c r="AE657" i="2"/>
  <c r="AE465" i="2"/>
  <c r="AE607" i="2"/>
  <c r="AE504" i="2"/>
  <c r="AE426" i="2"/>
  <c r="AE484" i="2"/>
  <c r="AE679" i="2"/>
  <c r="AE543" i="2"/>
  <c r="AE712" i="2"/>
  <c r="AE729" i="2"/>
  <c r="AE697" i="2"/>
  <c r="AE662" i="2"/>
  <c r="AE524" i="2"/>
  <c r="AE678" i="2"/>
  <c r="AE695" i="2"/>
  <c r="AE691" i="2"/>
  <c r="AE643" i="2"/>
  <c r="AE689" i="2"/>
  <c r="AE658" i="2"/>
  <c r="AE571" i="2"/>
  <c r="AE590" i="2"/>
  <c r="AE698" i="2"/>
  <c r="AE692" i="2"/>
  <c r="AE628" i="2"/>
  <c r="AE718" i="2"/>
  <c r="AE670" i="2"/>
  <c r="AE672" i="2"/>
  <c r="AE686" i="2"/>
  <c r="AE574" i="2"/>
  <c r="AE723" i="2"/>
  <c r="AE683" i="2"/>
  <c r="AE720" i="2"/>
  <c r="AD490" i="2"/>
  <c r="AD518" i="2"/>
  <c r="AD642" i="2"/>
  <c r="AD179" i="2"/>
  <c r="AD406" i="2"/>
  <c r="AD244" i="2"/>
  <c r="AD551" i="2"/>
  <c r="AD290" i="2"/>
  <c r="AD605" i="2"/>
  <c r="AD433" i="2"/>
  <c r="AD372" i="2"/>
  <c r="AD480" i="2"/>
  <c r="AD109" i="2"/>
  <c r="AD699" i="2"/>
  <c r="AD143" i="2"/>
  <c r="AD268" i="2"/>
  <c r="AD356" i="2"/>
  <c r="AD134" i="2"/>
  <c r="AD462" i="2"/>
  <c r="AD684" i="2"/>
  <c r="AD475" i="2"/>
  <c r="AD62" i="2"/>
  <c r="AD326" i="2"/>
  <c r="AD443" i="2"/>
  <c r="AD15" i="2"/>
  <c r="AD173" i="2"/>
  <c r="AD156" i="2"/>
  <c r="AD124" i="2"/>
  <c r="AD534" i="2"/>
  <c r="AD329" i="2"/>
  <c r="AD704" i="2"/>
  <c r="AD86" i="2"/>
  <c r="AD603" i="2"/>
  <c r="AD193" i="2"/>
  <c r="AD144" i="2"/>
  <c r="AD677" i="2"/>
  <c r="AD206" i="2"/>
  <c r="AD77" i="2"/>
  <c r="AD153" i="2"/>
  <c r="AD627" i="2"/>
  <c r="AD30" i="2"/>
  <c r="AD89" i="2"/>
  <c r="AD616" i="2"/>
  <c r="AD383" i="2"/>
  <c r="AD304" i="2"/>
  <c r="AD510" i="2"/>
  <c r="AD123" i="2"/>
  <c r="AD10" i="2"/>
  <c r="AD246" i="2"/>
  <c r="AD81" i="2"/>
  <c r="AD139" i="2"/>
  <c r="AD410" i="2"/>
  <c r="AD242" i="2"/>
  <c r="AD343" i="2"/>
  <c r="AD611" i="2"/>
  <c r="AD83" i="2"/>
  <c r="AD55" i="2"/>
  <c r="AD520" i="2"/>
  <c r="AD128" i="2"/>
  <c r="AD363" i="2"/>
  <c r="AD146" i="2"/>
  <c r="AD496" i="2"/>
  <c r="AD596" i="2"/>
  <c r="AD420" i="2"/>
  <c r="AD264" i="2"/>
  <c r="AD473" i="2"/>
  <c r="AD160" i="2"/>
  <c r="AD182" i="2"/>
  <c r="AD252" i="2"/>
  <c r="AD175" i="2"/>
  <c r="AD223" i="2"/>
  <c r="AD368" i="2"/>
  <c r="AD101" i="2"/>
  <c r="AD142" i="2"/>
  <c r="AD441" i="2"/>
  <c r="AD513" i="2"/>
  <c r="AD3" i="2"/>
  <c r="AD538" i="2"/>
  <c r="AD453" i="2"/>
  <c r="AD130" i="2"/>
  <c r="AD140" i="2"/>
  <c r="AD380" i="2"/>
  <c r="AD313" i="2"/>
  <c r="AD100" i="2"/>
  <c r="AD497" i="2"/>
  <c r="AD589" i="2"/>
  <c r="AD60" i="2"/>
  <c r="AD232" i="2"/>
  <c r="AD41" i="2"/>
  <c r="AD263" i="2"/>
  <c r="AD640" i="2"/>
  <c r="AD336" i="2"/>
  <c r="AD371" i="2"/>
  <c r="AD272" i="2"/>
  <c r="AD127" i="2"/>
  <c r="AD145" i="2"/>
  <c r="AD203" i="2"/>
  <c r="AD442" i="2"/>
  <c r="AD360" i="2"/>
  <c r="AD345" i="2"/>
  <c r="AD47" i="2"/>
  <c r="AD655" i="2"/>
  <c r="AD8" i="2"/>
  <c r="AD560" i="2"/>
  <c r="AD396" i="2"/>
  <c r="AD167" i="2"/>
  <c r="AD63" i="2"/>
  <c r="AD273" i="2"/>
  <c r="AD31" i="2"/>
  <c r="AD14" i="2"/>
  <c r="AD533" i="2"/>
  <c r="AD314" i="2"/>
  <c r="AD231" i="2"/>
  <c r="AD154" i="2"/>
  <c r="AD481" i="2"/>
  <c r="AD385" i="2"/>
  <c r="AD207" i="2"/>
  <c r="AD576" i="2"/>
  <c r="AD267" i="2"/>
  <c r="AD27" i="2"/>
  <c r="AD275" i="2"/>
  <c r="AD342" i="2"/>
  <c r="AD205" i="2"/>
  <c r="AD379" i="2"/>
  <c r="AD388" i="2"/>
  <c r="AD436" i="2"/>
  <c r="AD170" i="2"/>
  <c r="AD24" i="2"/>
  <c r="AD189" i="2"/>
  <c r="AD57" i="2"/>
  <c r="AD210" i="2"/>
  <c r="AD185" i="2"/>
  <c r="AD594" i="2"/>
  <c r="AD478" i="2"/>
  <c r="AD716" i="2"/>
  <c r="AD117" i="2"/>
  <c r="AD330" i="2"/>
  <c r="AD316" i="2"/>
  <c r="AD158" i="2"/>
  <c r="AD251" i="2"/>
  <c r="AD174" i="2"/>
  <c r="AD137" i="2"/>
  <c r="AD328" i="2"/>
  <c r="AD58" i="2"/>
  <c r="AD172" i="2"/>
  <c r="AD2" i="2"/>
  <c r="AD7" i="2"/>
  <c r="AD277" i="2"/>
  <c r="AD200" i="2"/>
  <c r="AD52" i="2"/>
  <c r="AD519" i="2"/>
  <c r="AD355" i="2"/>
  <c r="AD710" i="2"/>
  <c r="AD90" i="2"/>
  <c r="AD444" i="2"/>
  <c r="AD508" i="2"/>
  <c r="AD509" i="2"/>
  <c r="AD516" i="2"/>
  <c r="AD12" i="2"/>
  <c r="AD446" i="2"/>
  <c r="AD482" i="2"/>
  <c r="AD485" i="2"/>
  <c r="AD152" i="2"/>
  <c r="AD364" i="2"/>
  <c r="AD614" i="2"/>
  <c r="AD641" i="2"/>
  <c r="AD454" i="2"/>
  <c r="AD95" i="2"/>
  <c r="AD113" i="2"/>
  <c r="AD556" i="2"/>
  <c r="AD236" i="2"/>
  <c r="AD217" i="2"/>
  <c r="AD507" i="2"/>
  <c r="AD554" i="2"/>
  <c r="AD586" i="2"/>
  <c r="AD578" i="2"/>
  <c r="AD29" i="2"/>
  <c r="AD180" i="2"/>
  <c r="AD16" i="2"/>
  <c r="AD281" i="2"/>
  <c r="AD570" i="2"/>
  <c r="AD235" i="2"/>
  <c r="AD159" i="2"/>
  <c r="AD225" i="2"/>
  <c r="AD422" i="2"/>
  <c r="AD164" i="2"/>
  <c r="AD705" i="2"/>
  <c r="AD572" i="2"/>
  <c r="AD53" i="2"/>
  <c r="AD271" i="2"/>
  <c r="AD526" i="2"/>
  <c r="AD148" i="2"/>
  <c r="AD390" i="2"/>
  <c r="AD423" i="2"/>
  <c r="AD624" i="2"/>
  <c r="AD297" i="2"/>
  <c r="AD452" i="2"/>
  <c r="AD195" i="2"/>
  <c r="AD557" i="2"/>
  <c r="AD687" i="2"/>
  <c r="AD449" i="2"/>
  <c r="AD579" i="2"/>
  <c r="AD255" i="2"/>
  <c r="AD331" i="2"/>
  <c r="AD135" i="2"/>
  <c r="AD434" i="2"/>
  <c r="AD104" i="2"/>
  <c r="AD711" i="2"/>
  <c r="AD147" i="2"/>
  <c r="AD471" i="2"/>
  <c r="AD129" i="2"/>
  <c r="AD591" i="2"/>
  <c r="AD332" i="2"/>
  <c r="AD126" i="2"/>
  <c r="AD487" i="2"/>
  <c r="AD515" i="2"/>
  <c r="AD97" i="2"/>
  <c r="AD339" i="2"/>
  <c r="AD648" i="2"/>
  <c r="AD530" i="2"/>
  <c r="AD378" i="2"/>
  <c r="AD212" i="2"/>
  <c r="AD567" i="2"/>
  <c r="AD116" i="2"/>
  <c r="AD51" i="2"/>
  <c r="AD402" i="2"/>
  <c r="AD511" i="2"/>
  <c r="AD204" i="2"/>
  <c r="AD112" i="2"/>
  <c r="AD722" i="2"/>
  <c r="AD549" i="2"/>
  <c r="AD319" i="2"/>
  <c r="AD194" i="2"/>
  <c r="AD397" i="2"/>
  <c r="AD435" i="2"/>
  <c r="AD369" i="2"/>
  <c r="AD44" i="2"/>
  <c r="K87" i="3" s="1"/>
  <c r="AD69" i="2"/>
  <c r="AD470" i="2"/>
  <c r="AD50" i="2"/>
  <c r="AD585" i="2"/>
  <c r="AD514" i="2"/>
  <c r="AD333" i="2"/>
  <c r="AD403" i="2"/>
  <c r="AD727" i="2"/>
  <c r="AD373" i="2"/>
  <c r="AD249" i="2"/>
  <c r="AD498" i="2"/>
  <c r="AD460" i="2"/>
  <c r="AD731" i="2"/>
  <c r="AD374" i="2"/>
  <c r="AD310" i="2"/>
  <c r="AD18" i="2"/>
  <c r="AD501" i="2"/>
  <c r="AD361" i="2"/>
  <c r="AD367" i="2"/>
  <c r="AD74" i="2"/>
  <c r="AD456" i="2"/>
  <c r="AD121" i="2"/>
  <c r="AD597" i="2"/>
  <c r="AD707" i="2"/>
  <c r="AD214" i="2"/>
  <c r="AD413" i="2"/>
  <c r="AD157" i="2"/>
  <c r="AD84" i="2"/>
  <c r="AD573" i="2"/>
  <c r="AD216" i="2"/>
  <c r="AD13" i="2"/>
  <c r="AD122" i="2"/>
  <c r="AD115" i="2"/>
  <c r="AD669" i="2"/>
  <c r="AD4" i="2"/>
  <c r="AD398" i="2"/>
  <c r="AD472" i="2"/>
  <c r="AD65" i="2"/>
  <c r="AD183" i="2"/>
  <c r="AD467" i="2"/>
  <c r="AD499" i="2"/>
  <c r="AD547" i="2"/>
  <c r="AD500" i="2"/>
  <c r="AD351" i="2"/>
  <c r="AD636" i="2"/>
  <c r="AD292" i="2"/>
  <c r="AD269" i="2"/>
  <c r="AD300" i="2"/>
  <c r="AD191" i="2"/>
  <c r="AD581" i="2"/>
  <c r="AD468" i="2"/>
  <c r="AD219" i="2"/>
  <c r="AD569" i="2"/>
  <c r="AD125" i="2"/>
  <c r="AD258" i="2"/>
  <c r="AD37" i="2"/>
  <c r="AD728" i="2"/>
  <c r="AD184" i="2"/>
  <c r="AD26" i="2"/>
  <c r="AD376" i="2"/>
  <c r="AD102" i="2"/>
  <c r="AD327" i="2"/>
  <c r="AD399" i="2"/>
  <c r="AD587" i="2"/>
  <c r="AD612" i="2"/>
  <c r="AD40" i="2"/>
  <c r="AD64" i="2"/>
  <c r="AD61" i="2"/>
  <c r="AD136" i="2"/>
  <c r="AD622" i="2"/>
  <c r="AD80" i="2"/>
  <c r="AD660" i="2"/>
  <c r="AD38" i="2"/>
  <c r="AD503" i="2"/>
  <c r="AD211" i="2"/>
  <c r="AD362" i="2"/>
  <c r="AD652" i="2"/>
  <c r="AD577" i="2"/>
  <c r="AD625" i="2"/>
  <c r="AD283" i="2"/>
  <c r="AD384" i="2"/>
  <c r="AD202" i="2"/>
  <c r="AD296" i="2"/>
  <c r="AD149" i="2"/>
  <c r="AD432" i="2"/>
  <c r="AD209" i="2"/>
  <c r="AD226" i="2"/>
  <c r="AD431" i="2"/>
  <c r="AD250" i="2"/>
  <c r="AD421" i="2"/>
  <c r="AD9" i="2"/>
  <c r="AD196" i="2"/>
  <c r="AD132" i="2"/>
  <c r="AD656" i="2"/>
  <c r="AD544" i="2"/>
  <c r="AD150" i="2"/>
  <c r="AD415" i="2"/>
  <c r="AD79" i="2"/>
  <c r="AD726" i="2"/>
  <c r="AD580" i="2"/>
  <c r="AD78" i="2"/>
  <c r="AD666" i="2"/>
  <c r="AD527" i="2"/>
  <c r="AD32" i="2"/>
  <c r="AD71" i="2"/>
  <c r="AD224" i="2"/>
  <c r="AD582" i="2"/>
  <c r="AD540" i="2"/>
  <c r="AD400" i="2"/>
  <c r="AD347" i="2"/>
  <c r="AD298" i="2"/>
  <c r="AD25" i="2"/>
  <c r="AD21" i="2"/>
  <c r="AD254" i="2"/>
  <c r="AD19" i="2"/>
  <c r="AD46" i="2"/>
  <c r="AD674" i="2"/>
  <c r="AD197" i="2"/>
  <c r="AD301" i="2"/>
  <c r="AD59" i="2"/>
  <c r="AD459" i="2"/>
  <c r="AD321" i="2"/>
  <c r="AD609" i="2"/>
  <c r="AD293" i="2"/>
  <c r="AD546" i="2"/>
  <c r="AD335" i="2"/>
  <c r="AD338" i="2"/>
  <c r="AD188" i="2"/>
  <c r="AD56" i="2"/>
  <c r="AD199" i="2"/>
  <c r="AD588" i="2"/>
  <c r="AD512" i="2"/>
  <c r="AD424" i="2"/>
  <c r="AD395" i="2"/>
  <c r="AD105" i="2"/>
  <c r="AD286" i="2"/>
  <c r="AD419" i="2"/>
  <c r="AD558" i="2"/>
  <c r="AD623" i="2"/>
  <c r="AD492" i="2"/>
  <c r="AD311" i="2"/>
  <c r="AD665" i="2"/>
  <c r="AD592" i="2"/>
  <c r="AD171" i="2"/>
  <c r="AD198" i="2"/>
  <c r="AD192" i="2"/>
  <c r="AD391" i="2"/>
  <c r="AD370" i="2"/>
  <c r="AD602" i="2"/>
  <c r="AD70" i="2"/>
  <c r="AD274" i="2"/>
  <c r="AD337" i="2"/>
  <c r="AD85" i="2"/>
  <c r="AD138" i="2"/>
  <c r="AD366" i="2"/>
  <c r="AD647" i="2"/>
  <c r="AD457" i="2"/>
  <c r="AD265" i="2"/>
  <c r="AD161" i="2"/>
  <c r="AD599" i="2"/>
  <c r="AD307" i="2"/>
  <c r="AD630" i="2"/>
  <c r="AD33" i="2"/>
  <c r="AD340" i="2"/>
  <c r="AD416" i="2"/>
  <c r="AD308" i="2"/>
  <c r="AD201" i="2"/>
  <c r="AD719" i="2"/>
  <c r="AD178" i="2"/>
  <c r="AD278" i="2"/>
  <c r="AD166" i="2"/>
  <c r="AD87" i="2"/>
  <c r="AD237" i="2"/>
  <c r="AD306" i="2"/>
  <c r="AD350" i="2"/>
  <c r="AD539" i="2"/>
  <c r="AD529" i="2"/>
  <c r="AD99" i="2"/>
  <c r="AD218" i="2"/>
  <c r="AD49" i="2"/>
  <c r="AD257" i="2"/>
  <c r="AD610" i="2"/>
  <c r="AD155" i="2"/>
  <c r="AD685" i="2"/>
  <c r="AD566" i="2"/>
  <c r="AD409" i="2"/>
  <c r="AD693" i="2"/>
  <c r="AD28" i="2"/>
  <c r="AD717" i="2"/>
  <c r="AD17" i="2"/>
  <c r="AD633" i="2"/>
  <c r="AD639" i="2"/>
  <c r="AD22" i="2"/>
  <c r="AD334" i="2"/>
  <c r="AD106" i="2"/>
  <c r="AD407" i="2"/>
  <c r="AD561" i="2"/>
  <c r="AD5" i="2"/>
  <c r="AD45" i="2"/>
  <c r="AD495" i="2"/>
  <c r="AD284" i="2"/>
  <c r="AD322" i="2"/>
  <c r="AD522" i="2"/>
  <c r="AD243" i="2"/>
  <c r="AD575" i="2"/>
  <c r="AD381" i="2"/>
  <c r="AD358" i="2"/>
  <c r="AD488" i="2"/>
  <c r="AD20" i="2"/>
  <c r="AD262" i="2"/>
  <c r="AD213" i="2"/>
  <c r="AD713" i="2"/>
  <c r="AD93" i="2"/>
  <c r="AD6" i="2"/>
  <c r="AD401" i="2"/>
  <c r="AD247" i="2"/>
  <c r="AD559" i="2"/>
  <c r="AD266" i="2"/>
  <c r="AD528" i="2"/>
  <c r="AD389" i="2"/>
  <c r="AD608" i="2"/>
  <c r="AD94" i="2"/>
  <c r="AD553" i="2"/>
  <c r="AD276" i="2"/>
  <c r="AD541" i="2"/>
  <c r="AD348" i="2"/>
  <c r="AD439" i="2"/>
  <c r="AD568" i="2"/>
  <c r="AD312" i="2"/>
  <c r="AD230" i="2"/>
  <c r="AD448" i="2"/>
  <c r="AD725" i="2"/>
  <c r="AD294" i="2"/>
  <c r="AD280" i="2"/>
  <c r="AD11" i="2"/>
  <c r="AD208" i="2"/>
  <c r="AD637" i="2"/>
  <c r="AD651" i="2"/>
  <c r="AD108" i="2"/>
  <c r="AD151" i="2"/>
  <c r="AD659" i="2"/>
  <c r="AD523" i="2"/>
  <c r="AD119" i="2"/>
  <c r="AD36" i="2"/>
  <c r="AD418" i="2"/>
  <c r="AD98" i="2"/>
  <c r="AD619" i="2"/>
  <c r="AD562" i="2"/>
  <c r="AD260" i="2"/>
  <c r="AD320" i="2"/>
  <c r="AD287" i="2"/>
  <c r="AD253" i="2"/>
  <c r="AD317" i="2"/>
  <c r="AD620" i="2"/>
  <c r="AD600" i="2"/>
  <c r="AD393" i="2"/>
  <c r="AD724" i="2"/>
  <c r="AD429" i="2"/>
  <c r="AD525" i="2"/>
  <c r="AD344" i="2"/>
  <c r="AD486" i="2"/>
  <c r="AD162" i="2"/>
  <c r="AD233" i="2"/>
  <c r="AD67" i="2"/>
  <c r="AD555" i="2"/>
  <c r="AD73" i="2"/>
  <c r="AD387" i="2"/>
  <c r="AD54" i="2"/>
  <c r="AD455" i="2"/>
  <c r="AD176" i="2"/>
  <c r="AD66" i="2"/>
  <c r="AD352" i="2"/>
  <c r="AD521" i="2"/>
  <c r="AD282" i="2"/>
  <c r="AD469" i="2"/>
  <c r="AD663" i="2"/>
  <c r="AD23" i="2"/>
  <c r="AD295" i="2"/>
  <c r="AD461" i="2"/>
  <c r="AD715" i="2"/>
  <c r="AD458" i="2"/>
  <c r="AD42" i="2"/>
  <c r="AD359" i="2"/>
  <c r="AD632" i="2"/>
  <c r="AD638" i="2"/>
  <c r="AD394" i="2"/>
  <c r="AD451" i="2"/>
  <c r="AD425" i="2"/>
  <c r="AD671" i="2"/>
  <c r="AD598" i="2"/>
  <c r="AD550" i="2"/>
  <c r="AD34" i="2"/>
  <c r="AD240" i="2"/>
  <c r="AD417" i="2"/>
  <c r="AD494" i="2"/>
  <c r="AD626" i="2"/>
  <c r="AD325" i="2"/>
  <c r="AD721" i="2"/>
  <c r="AD601" i="2"/>
  <c r="AD186" i="2"/>
  <c r="AD404" i="2"/>
  <c r="AD365" i="2"/>
  <c r="AD107" i="2"/>
  <c r="AD39" i="2"/>
  <c r="AD88" i="2"/>
  <c r="AD68" i="2"/>
  <c r="AD377" i="2"/>
  <c r="AD168" i="2"/>
  <c r="K73" i="3" s="1"/>
  <c r="AD437" i="2"/>
  <c r="AD542" i="2"/>
  <c r="AD318" i="2"/>
  <c r="AD285" i="2"/>
  <c r="AD629" i="2"/>
  <c r="AD593" i="2"/>
  <c r="AD43" i="2"/>
  <c r="AD291" i="2"/>
  <c r="AD259" i="2"/>
  <c r="AD354" i="2"/>
  <c r="AD667" i="2"/>
  <c r="AD696" i="2"/>
  <c r="AD681" i="2"/>
  <c r="AD75" i="2"/>
  <c r="AD82" i="2"/>
  <c r="AD248" i="2"/>
  <c r="AD288" i="2"/>
  <c r="AD644" i="2"/>
  <c r="AD92" i="2"/>
  <c r="AD621" i="2"/>
  <c r="AD680" i="2"/>
  <c r="AD234" i="2"/>
  <c r="AD181" i="2"/>
  <c r="AD111" i="2"/>
  <c r="AD690" i="2"/>
  <c r="AD673" i="2"/>
  <c r="AD595" i="2"/>
  <c r="AD703" i="2"/>
  <c r="AD438" i="2"/>
  <c r="AD238" i="2"/>
  <c r="AD48" i="2"/>
  <c r="AD552" i="2"/>
  <c r="AD35" i="2"/>
  <c r="AD427" i="2"/>
  <c r="AD241" i="2"/>
  <c r="AD476" i="2"/>
  <c r="AD708" i="2"/>
  <c r="AD346" i="2"/>
  <c r="AD302" i="2"/>
  <c r="AD227" i="2"/>
  <c r="AD464" i="2"/>
  <c r="AD386" i="2"/>
  <c r="AD324" i="2"/>
  <c r="AD506" i="2"/>
  <c r="AD141" i="2"/>
  <c r="AD682" i="2"/>
  <c r="AD215" i="2"/>
  <c r="AD72" i="2"/>
  <c r="AD479" i="2"/>
  <c r="AD447" i="2"/>
  <c r="AD631" i="2"/>
  <c r="AD305" i="2"/>
  <c r="AD408" i="2"/>
  <c r="AD229" i="2"/>
  <c r="AD110" i="2"/>
  <c r="AD256" i="2"/>
  <c r="AD645" i="2"/>
  <c r="AD165" i="2"/>
  <c r="AD412" i="2"/>
  <c r="AD661" i="2"/>
  <c r="AD120" i="2"/>
  <c r="AD634" i="2"/>
  <c r="AD221" i="2"/>
  <c r="AD133" i="2"/>
  <c r="AD653" i="2"/>
  <c r="AD440" i="2"/>
  <c r="AD536" i="2"/>
  <c r="AD564" i="2"/>
  <c r="AD517" i="2"/>
  <c r="AD279" i="2"/>
  <c r="AD103" i="2"/>
  <c r="AD76" i="2"/>
  <c r="AD190" i="2"/>
  <c r="AD730" i="2"/>
  <c r="AD565" i="2"/>
  <c r="AD466" i="2"/>
  <c r="AD664" i="2"/>
  <c r="AD706" i="2"/>
  <c r="AD96" i="2"/>
  <c r="AD118" i="2"/>
  <c r="AD428" i="2"/>
  <c r="AD714" i="2"/>
  <c r="AD604" i="2"/>
  <c r="AD537" i="2"/>
  <c r="AD414" i="2"/>
  <c r="AD654" i="2"/>
  <c r="AD357" i="2"/>
  <c r="AD341" i="2"/>
  <c r="AD289" i="2"/>
  <c r="AD606" i="2"/>
  <c r="AD483" i="2"/>
  <c r="AD477" i="2"/>
  <c r="AD635" i="2"/>
  <c r="AD303" i="2"/>
  <c r="AD701" i="2"/>
  <c r="AD261" i="2"/>
  <c r="AD131" i="2"/>
  <c r="AD245" i="2"/>
  <c r="AD270" i="2"/>
  <c r="AD375" i="2"/>
  <c r="AD163" i="2"/>
  <c r="AD169" i="2"/>
  <c r="AD675" i="2"/>
  <c r="AD91" i="2"/>
  <c r="AD445" i="2"/>
  <c r="AD688" i="2"/>
  <c r="AD405" i="2"/>
  <c r="AD700" i="2"/>
  <c r="AD584" i="2"/>
  <c r="AD222" i="2"/>
  <c r="AD502" i="2"/>
  <c r="AD532" i="2"/>
  <c r="AD491" i="2"/>
  <c r="AD349" i="2"/>
  <c r="AD548" i="2"/>
  <c r="AD668" i="2"/>
  <c r="AD430" i="2"/>
  <c r="AD489" i="2"/>
  <c r="AD450" i="2"/>
  <c r="AD493" i="2"/>
  <c r="AD649" i="2"/>
  <c r="AD187" i="2"/>
  <c r="AD239" i="2"/>
  <c r="AD694" i="2"/>
  <c r="AD583" i="2"/>
  <c r="AD505" i="2"/>
  <c r="AD474" i="2"/>
  <c r="AD114" i="2"/>
  <c r="AD353" i="2"/>
  <c r="AD617" i="2"/>
  <c r="AD531" i="2"/>
  <c r="AD535" i="2"/>
  <c r="AD177" i="2"/>
  <c r="AD615" i="2"/>
  <c r="AD382" i="2"/>
  <c r="AD220" i="2"/>
  <c r="AD299" i="2"/>
  <c r="AD323" i="2"/>
  <c r="AD411" i="2"/>
  <c r="AD545" i="2"/>
  <c r="AD702" i="2"/>
  <c r="AD309" i="2"/>
  <c r="AD709" i="2"/>
  <c r="AD563" i="2"/>
  <c r="AD315" i="2"/>
  <c r="AD228" i="2"/>
  <c r="AD646" i="2"/>
  <c r="AD613" i="2"/>
  <c r="AD618" i="2"/>
  <c r="AD676" i="2"/>
  <c r="AD650" i="2"/>
  <c r="AD392" i="2"/>
  <c r="AD463" i="2"/>
  <c r="AD657" i="2"/>
  <c r="AD465" i="2"/>
  <c r="AD607" i="2"/>
  <c r="AD504" i="2"/>
  <c r="AD426" i="2"/>
  <c r="AD484" i="2"/>
  <c r="AD679" i="2"/>
  <c r="AD543" i="2"/>
  <c r="AD712" i="2"/>
  <c r="AD729" i="2"/>
  <c r="AD697" i="2"/>
  <c r="AD662" i="2"/>
  <c r="AD524" i="2"/>
  <c r="AD678" i="2"/>
  <c r="AD695" i="2"/>
  <c r="AD691" i="2"/>
  <c r="AD643" i="2"/>
  <c r="AD689" i="2"/>
  <c r="AD658" i="2"/>
  <c r="AD571" i="2"/>
  <c r="AD590" i="2"/>
  <c r="AD698" i="2"/>
  <c r="AD692" i="2"/>
  <c r="AD628" i="2"/>
  <c r="AD718" i="2"/>
  <c r="AD670" i="2"/>
  <c r="AD672" i="2"/>
  <c r="AD686" i="2"/>
  <c r="AD574" i="2"/>
  <c r="AD723" i="2"/>
  <c r="AD683" i="2"/>
  <c r="AD720" i="2"/>
  <c r="AC490" i="2"/>
  <c r="AC518" i="2"/>
  <c r="AC642" i="2"/>
  <c r="AC179" i="2"/>
  <c r="J81" i="3" s="1"/>
  <c r="AC406" i="2"/>
  <c r="AC244" i="2"/>
  <c r="AC551" i="2"/>
  <c r="AC290" i="2"/>
  <c r="AC605" i="2"/>
  <c r="AC433" i="2"/>
  <c r="AC372" i="2"/>
  <c r="AC480" i="2"/>
  <c r="AC109" i="2"/>
  <c r="AC699" i="2"/>
  <c r="AC143" i="2"/>
  <c r="AC268" i="2"/>
  <c r="AC356" i="2"/>
  <c r="AC134" i="2"/>
  <c r="AC462" i="2"/>
  <c r="AC684" i="2"/>
  <c r="AC475" i="2"/>
  <c r="AC62" i="2"/>
  <c r="AC326" i="2"/>
  <c r="AC443" i="2"/>
  <c r="AC15" i="2"/>
  <c r="AC173" i="2"/>
  <c r="J25" i="3" s="1"/>
  <c r="AC156" i="2"/>
  <c r="AC124" i="2"/>
  <c r="AC534" i="2"/>
  <c r="AC329" i="2"/>
  <c r="AC704" i="2"/>
  <c r="AC86" i="2"/>
  <c r="AC603" i="2"/>
  <c r="AC193" i="2"/>
  <c r="AC144" i="2"/>
  <c r="AC677" i="2"/>
  <c r="AC206" i="2"/>
  <c r="AC77" i="2"/>
  <c r="AC153" i="2"/>
  <c r="AC627" i="2"/>
  <c r="AC30" i="2"/>
  <c r="AC89" i="2"/>
  <c r="AC616" i="2"/>
  <c r="AC383" i="2"/>
  <c r="AC304" i="2"/>
  <c r="AC510" i="2"/>
  <c r="AC123" i="2"/>
  <c r="AC10" i="2"/>
  <c r="AC246" i="2"/>
  <c r="AC81" i="2"/>
  <c r="AC139" i="2"/>
  <c r="AC410" i="2"/>
  <c r="AC242" i="2"/>
  <c r="AC343" i="2"/>
  <c r="AC611" i="2"/>
  <c r="AC83" i="2"/>
  <c r="AC55" i="2"/>
  <c r="AC520" i="2"/>
  <c r="AC128" i="2"/>
  <c r="AC363" i="2"/>
  <c r="AC146" i="2"/>
  <c r="AC496" i="2"/>
  <c r="AC596" i="2"/>
  <c r="AC420" i="2"/>
  <c r="AC264" i="2"/>
  <c r="AC473" i="2"/>
  <c r="AC160" i="2"/>
  <c r="AC182" i="2"/>
  <c r="AC252" i="2"/>
  <c r="AC175" i="2"/>
  <c r="AC223" i="2"/>
  <c r="AC368" i="2"/>
  <c r="AC101" i="2"/>
  <c r="AC142" i="2"/>
  <c r="AC441" i="2"/>
  <c r="AC513" i="2"/>
  <c r="AC3" i="2"/>
  <c r="AC538" i="2"/>
  <c r="AC453" i="2"/>
  <c r="AC130" i="2"/>
  <c r="AC140" i="2"/>
  <c r="AC380" i="2"/>
  <c r="AC313" i="2"/>
  <c r="AC100" i="2"/>
  <c r="AC497" i="2"/>
  <c r="AC589" i="2"/>
  <c r="AC60" i="2"/>
  <c r="AC232" i="2"/>
  <c r="AC41" i="2"/>
  <c r="AC263" i="2"/>
  <c r="AC640" i="2"/>
  <c r="AC336" i="2"/>
  <c r="AC371" i="2"/>
  <c r="AC272" i="2"/>
  <c r="AC127" i="2"/>
  <c r="AC145" i="2"/>
  <c r="AC203" i="2"/>
  <c r="AC442" i="2"/>
  <c r="AC360" i="2"/>
  <c r="AC345" i="2"/>
  <c r="AC47" i="2"/>
  <c r="AC655" i="2"/>
  <c r="AC8" i="2"/>
  <c r="AC560" i="2"/>
  <c r="AC396" i="2"/>
  <c r="AC167" i="2"/>
  <c r="AC63" i="2"/>
  <c r="AC273" i="2"/>
  <c r="AC31" i="2"/>
  <c r="AC14" i="2"/>
  <c r="AC533" i="2"/>
  <c r="AC314" i="2"/>
  <c r="AC231" i="2"/>
  <c r="AC154" i="2"/>
  <c r="AC481" i="2"/>
  <c r="AC385" i="2"/>
  <c r="AC207" i="2"/>
  <c r="AC576" i="2"/>
  <c r="AC267" i="2"/>
  <c r="AC27" i="2"/>
  <c r="AC275" i="2"/>
  <c r="AC342" i="2"/>
  <c r="AC205" i="2"/>
  <c r="AC379" i="2"/>
  <c r="AC388" i="2"/>
  <c r="AC436" i="2"/>
  <c r="AC170" i="2"/>
  <c r="AC24" i="2"/>
  <c r="AC189" i="2"/>
  <c r="AC57" i="2"/>
  <c r="AC210" i="2"/>
  <c r="AC185" i="2"/>
  <c r="AC594" i="2"/>
  <c r="AC478" i="2"/>
  <c r="AC716" i="2"/>
  <c r="AC117" i="2"/>
  <c r="AC330" i="2"/>
  <c r="AC316" i="2"/>
  <c r="AC158" i="2"/>
  <c r="AC251" i="2"/>
  <c r="AC174" i="2"/>
  <c r="AC137" i="2"/>
  <c r="AC328" i="2"/>
  <c r="AC58" i="2"/>
  <c r="AC172" i="2"/>
  <c r="AC2" i="2"/>
  <c r="AC7" i="2"/>
  <c r="AC277" i="2"/>
  <c r="AC200" i="2"/>
  <c r="AC52" i="2"/>
  <c r="AC519" i="2"/>
  <c r="AC355" i="2"/>
  <c r="AC710" i="2"/>
  <c r="AC90" i="2"/>
  <c r="AC444" i="2"/>
  <c r="AC508" i="2"/>
  <c r="AC509" i="2"/>
  <c r="AC516" i="2"/>
  <c r="AC12" i="2"/>
  <c r="AC446" i="2"/>
  <c r="AC482" i="2"/>
  <c r="AC485" i="2"/>
  <c r="AC152" i="2"/>
  <c r="AC364" i="2"/>
  <c r="AC614" i="2"/>
  <c r="AC641" i="2"/>
  <c r="AC454" i="2"/>
  <c r="AC95" i="2"/>
  <c r="AC113" i="2"/>
  <c r="AC556" i="2"/>
  <c r="AC236" i="2"/>
  <c r="AC217" i="2"/>
  <c r="AC507" i="2"/>
  <c r="AC554" i="2"/>
  <c r="AC586" i="2"/>
  <c r="AC578" i="2"/>
  <c r="AC29" i="2"/>
  <c r="AC180" i="2"/>
  <c r="AC16" i="2"/>
  <c r="AC281" i="2"/>
  <c r="AC570" i="2"/>
  <c r="AC235" i="2"/>
  <c r="AC159" i="2"/>
  <c r="AC225" i="2"/>
  <c r="AC422" i="2"/>
  <c r="AC164" i="2"/>
  <c r="AC705" i="2"/>
  <c r="AC572" i="2"/>
  <c r="AC53" i="2"/>
  <c r="AC271" i="2"/>
  <c r="AC526" i="2"/>
  <c r="AC148" i="2"/>
  <c r="AC390" i="2"/>
  <c r="AC423" i="2"/>
  <c r="AC624" i="2"/>
  <c r="AC297" i="2"/>
  <c r="AC452" i="2"/>
  <c r="AC195" i="2"/>
  <c r="AC557" i="2"/>
  <c r="AC687" i="2"/>
  <c r="AC449" i="2"/>
  <c r="AC579" i="2"/>
  <c r="AC255" i="2"/>
  <c r="AC331" i="2"/>
  <c r="AC135" i="2"/>
  <c r="AC434" i="2"/>
  <c r="AC104" i="2"/>
  <c r="AC711" i="2"/>
  <c r="AC147" i="2"/>
  <c r="AC471" i="2"/>
  <c r="AC129" i="2"/>
  <c r="AC591" i="2"/>
  <c r="AC332" i="2"/>
  <c r="AC126" i="2"/>
  <c r="AC487" i="2"/>
  <c r="AC515" i="2"/>
  <c r="AC97" i="2"/>
  <c r="AC339" i="2"/>
  <c r="AC648" i="2"/>
  <c r="AC530" i="2"/>
  <c r="AC378" i="2"/>
  <c r="AC212" i="2"/>
  <c r="AC567" i="2"/>
  <c r="AC116" i="2"/>
  <c r="AC51" i="2"/>
  <c r="AC402" i="2"/>
  <c r="AC511" i="2"/>
  <c r="AC204" i="2"/>
  <c r="AC112" i="2"/>
  <c r="AC722" i="2"/>
  <c r="AC549" i="2"/>
  <c r="AC319" i="2"/>
  <c r="AC194" i="2"/>
  <c r="AC397" i="2"/>
  <c r="AC435" i="2"/>
  <c r="AC369" i="2"/>
  <c r="AC44" i="2"/>
  <c r="AC69" i="2"/>
  <c r="AC470" i="2"/>
  <c r="AC50" i="2"/>
  <c r="AC585" i="2"/>
  <c r="AC514" i="2"/>
  <c r="AC333" i="2"/>
  <c r="AC403" i="2"/>
  <c r="AC727" i="2"/>
  <c r="AC373" i="2"/>
  <c r="AC249" i="2"/>
  <c r="AC498" i="2"/>
  <c r="AC460" i="2"/>
  <c r="AC731" i="2"/>
  <c r="AC374" i="2"/>
  <c r="AC310" i="2"/>
  <c r="AC18" i="2"/>
  <c r="AC501" i="2"/>
  <c r="AC361" i="2"/>
  <c r="AC367" i="2"/>
  <c r="AC74" i="2"/>
  <c r="AC456" i="2"/>
  <c r="AC121" i="2"/>
  <c r="AC597" i="2"/>
  <c r="AC707" i="2"/>
  <c r="AC214" i="2"/>
  <c r="AC413" i="2"/>
  <c r="AC157" i="2"/>
  <c r="AC84" i="2"/>
  <c r="AC573" i="2"/>
  <c r="AC216" i="2"/>
  <c r="AC13" i="2"/>
  <c r="AC122" i="2"/>
  <c r="AC115" i="2"/>
  <c r="AC669" i="2"/>
  <c r="AC4" i="2"/>
  <c r="AC398" i="2"/>
  <c r="AC472" i="2"/>
  <c r="AC65" i="2"/>
  <c r="AC183" i="2"/>
  <c r="AC467" i="2"/>
  <c r="AC499" i="2"/>
  <c r="AC547" i="2"/>
  <c r="AC500" i="2"/>
  <c r="AC351" i="2"/>
  <c r="AC636" i="2"/>
  <c r="AC292" i="2"/>
  <c r="AC269" i="2"/>
  <c r="AC300" i="2"/>
  <c r="AC191" i="2"/>
  <c r="AC581" i="2"/>
  <c r="AC468" i="2"/>
  <c r="AC219" i="2"/>
  <c r="AC569" i="2"/>
  <c r="AC125" i="2"/>
  <c r="AC258" i="2"/>
  <c r="AC37" i="2"/>
  <c r="AC728" i="2"/>
  <c r="AC184" i="2"/>
  <c r="AC26" i="2"/>
  <c r="AC376" i="2"/>
  <c r="AC102" i="2"/>
  <c r="AC327" i="2"/>
  <c r="AC399" i="2"/>
  <c r="AC587" i="2"/>
  <c r="AC612" i="2"/>
  <c r="AC40" i="2"/>
  <c r="AC64" i="2"/>
  <c r="AC61" i="2"/>
  <c r="AC136" i="2"/>
  <c r="AC622" i="2"/>
  <c r="AC80" i="2"/>
  <c r="AC660" i="2"/>
  <c r="AC38" i="2"/>
  <c r="AC503" i="2"/>
  <c r="AC211" i="2"/>
  <c r="AC362" i="2"/>
  <c r="AC652" i="2"/>
  <c r="AC577" i="2"/>
  <c r="AC625" i="2"/>
  <c r="AC283" i="2"/>
  <c r="AC384" i="2"/>
  <c r="AC202" i="2"/>
  <c r="AC296" i="2"/>
  <c r="AC149" i="2"/>
  <c r="AC432" i="2"/>
  <c r="AC209" i="2"/>
  <c r="AC226" i="2"/>
  <c r="AC431" i="2"/>
  <c r="AC250" i="2"/>
  <c r="AC421" i="2"/>
  <c r="AC9" i="2"/>
  <c r="AC196" i="2"/>
  <c r="AC132" i="2"/>
  <c r="AC656" i="2"/>
  <c r="AC544" i="2"/>
  <c r="AC150" i="2"/>
  <c r="AC415" i="2"/>
  <c r="AC79" i="2"/>
  <c r="AC726" i="2"/>
  <c r="AC580" i="2"/>
  <c r="AC78" i="2"/>
  <c r="AC666" i="2"/>
  <c r="AC527" i="2"/>
  <c r="AC32" i="2"/>
  <c r="AC71" i="2"/>
  <c r="J38" i="3" s="1"/>
  <c r="AC224" i="2"/>
  <c r="AC582" i="2"/>
  <c r="AC540" i="2"/>
  <c r="AC400" i="2"/>
  <c r="AC347" i="2"/>
  <c r="AC298" i="2"/>
  <c r="AC25" i="2"/>
  <c r="AC21" i="2"/>
  <c r="AC254" i="2"/>
  <c r="AC19" i="2"/>
  <c r="AC46" i="2"/>
  <c r="AC674" i="2"/>
  <c r="AC197" i="2"/>
  <c r="AC301" i="2"/>
  <c r="AC59" i="2"/>
  <c r="AC459" i="2"/>
  <c r="AC321" i="2"/>
  <c r="AC609" i="2"/>
  <c r="AC293" i="2"/>
  <c r="AC546" i="2"/>
  <c r="AC335" i="2"/>
  <c r="AC338" i="2"/>
  <c r="AC188" i="2"/>
  <c r="AC56" i="2"/>
  <c r="AC199" i="2"/>
  <c r="AC588" i="2"/>
  <c r="AC512" i="2"/>
  <c r="AC424" i="2"/>
  <c r="AC395" i="2"/>
  <c r="AC105" i="2"/>
  <c r="AC286" i="2"/>
  <c r="AC419" i="2"/>
  <c r="AC558" i="2"/>
  <c r="AC623" i="2"/>
  <c r="AC492" i="2"/>
  <c r="AC311" i="2"/>
  <c r="AC665" i="2"/>
  <c r="AC592" i="2"/>
  <c r="AC171" i="2"/>
  <c r="AC198" i="2"/>
  <c r="AC192" i="2"/>
  <c r="AC391" i="2"/>
  <c r="AC370" i="2"/>
  <c r="AC602" i="2"/>
  <c r="AC70" i="2"/>
  <c r="AC274" i="2"/>
  <c r="AC337" i="2"/>
  <c r="AC85" i="2"/>
  <c r="AC138" i="2"/>
  <c r="AC366" i="2"/>
  <c r="AC647" i="2"/>
  <c r="AC457" i="2"/>
  <c r="AC265" i="2"/>
  <c r="AC161" i="2"/>
  <c r="AC599" i="2"/>
  <c r="AC307" i="2"/>
  <c r="AC630" i="2"/>
  <c r="AC33" i="2"/>
  <c r="AC340" i="2"/>
  <c r="AC416" i="2"/>
  <c r="AC308" i="2"/>
  <c r="AC201" i="2"/>
  <c r="AC719" i="2"/>
  <c r="AC178" i="2"/>
  <c r="AC278" i="2"/>
  <c r="AC166" i="2"/>
  <c r="AC87" i="2"/>
  <c r="AC237" i="2"/>
  <c r="AC306" i="2"/>
  <c r="AC350" i="2"/>
  <c r="AC539" i="2"/>
  <c r="AC529" i="2"/>
  <c r="AC99" i="2"/>
  <c r="AC218" i="2"/>
  <c r="AC49" i="2"/>
  <c r="AC257" i="2"/>
  <c r="AC610" i="2"/>
  <c r="AC155" i="2"/>
  <c r="AC685" i="2"/>
  <c r="AC566" i="2"/>
  <c r="AC409" i="2"/>
  <c r="AC693" i="2"/>
  <c r="AC28" i="2"/>
  <c r="AC717" i="2"/>
  <c r="AC17" i="2"/>
  <c r="AC633" i="2"/>
  <c r="AC639" i="2"/>
  <c r="AC22" i="2"/>
  <c r="AC334" i="2"/>
  <c r="AC106" i="2"/>
  <c r="AC407" i="2"/>
  <c r="AC561" i="2"/>
  <c r="AC5" i="2"/>
  <c r="AC45" i="2"/>
  <c r="AC495" i="2"/>
  <c r="AC284" i="2"/>
  <c r="AC322" i="2"/>
  <c r="AC522" i="2"/>
  <c r="AC243" i="2"/>
  <c r="AC575" i="2"/>
  <c r="AC381" i="2"/>
  <c r="AC358" i="2"/>
  <c r="AC488" i="2"/>
  <c r="AC20" i="2"/>
  <c r="AC262" i="2"/>
  <c r="AC213" i="2"/>
  <c r="AC713" i="2"/>
  <c r="AC93" i="2"/>
  <c r="AC6" i="2"/>
  <c r="AC401" i="2"/>
  <c r="AC247" i="2"/>
  <c r="AC559" i="2"/>
  <c r="AC266" i="2"/>
  <c r="AC528" i="2"/>
  <c r="AC389" i="2"/>
  <c r="AC608" i="2"/>
  <c r="AC94" i="2"/>
  <c r="AC553" i="2"/>
  <c r="AC276" i="2"/>
  <c r="AC541" i="2"/>
  <c r="AC348" i="2"/>
  <c r="AC439" i="2"/>
  <c r="AC568" i="2"/>
  <c r="AC312" i="2"/>
  <c r="AC230" i="2"/>
  <c r="AC448" i="2"/>
  <c r="AC725" i="2"/>
  <c r="AC294" i="2"/>
  <c r="AC280" i="2"/>
  <c r="AC11" i="2"/>
  <c r="AC208" i="2"/>
  <c r="AC637" i="2"/>
  <c r="AC651" i="2"/>
  <c r="AC108" i="2"/>
  <c r="AC151" i="2"/>
  <c r="AC659" i="2"/>
  <c r="AC523" i="2"/>
  <c r="AC119" i="2"/>
  <c r="AC36" i="2"/>
  <c r="AC418" i="2"/>
  <c r="AC98" i="2"/>
  <c r="AC619" i="2"/>
  <c r="AC562" i="2"/>
  <c r="AC260" i="2"/>
  <c r="AC320" i="2"/>
  <c r="AC287" i="2"/>
  <c r="AC253" i="2"/>
  <c r="AC317" i="2"/>
  <c r="AC620" i="2"/>
  <c r="AC600" i="2"/>
  <c r="AC393" i="2"/>
  <c r="AC724" i="2"/>
  <c r="AC429" i="2"/>
  <c r="AC525" i="2"/>
  <c r="AC344" i="2"/>
  <c r="AC486" i="2"/>
  <c r="AC162" i="2"/>
  <c r="AC233" i="2"/>
  <c r="AC67" i="2"/>
  <c r="AC555" i="2"/>
  <c r="AC73" i="2"/>
  <c r="AC387" i="2"/>
  <c r="AC54" i="2"/>
  <c r="AC455" i="2"/>
  <c r="AC176" i="2"/>
  <c r="AC66" i="2"/>
  <c r="AC352" i="2"/>
  <c r="AC521" i="2"/>
  <c r="AC282" i="2"/>
  <c r="AC469" i="2"/>
  <c r="AC663" i="2"/>
  <c r="AC23" i="2"/>
  <c r="AC295" i="2"/>
  <c r="AC461" i="2"/>
  <c r="AC715" i="2"/>
  <c r="AC458" i="2"/>
  <c r="AC42" i="2"/>
  <c r="AC359" i="2"/>
  <c r="AC632" i="2"/>
  <c r="AC638" i="2"/>
  <c r="AC394" i="2"/>
  <c r="AC451" i="2"/>
  <c r="AC425" i="2"/>
  <c r="AC671" i="2"/>
  <c r="AC598" i="2"/>
  <c r="AC550" i="2"/>
  <c r="AC34" i="2"/>
  <c r="AC240" i="2"/>
  <c r="AC417" i="2"/>
  <c r="AC494" i="2"/>
  <c r="AC626" i="2"/>
  <c r="AC325" i="2"/>
  <c r="AC721" i="2"/>
  <c r="AC601" i="2"/>
  <c r="AC186" i="2"/>
  <c r="AC404" i="2"/>
  <c r="AC365" i="2"/>
  <c r="AC107" i="2"/>
  <c r="AC39" i="2"/>
  <c r="AC88" i="2"/>
  <c r="AC68" i="2"/>
  <c r="AC377" i="2"/>
  <c r="AC168" i="2"/>
  <c r="AC437" i="2"/>
  <c r="AC542" i="2"/>
  <c r="AC318" i="2"/>
  <c r="AC285" i="2"/>
  <c r="AC629" i="2"/>
  <c r="AC593" i="2"/>
  <c r="AC43" i="2"/>
  <c r="AC291" i="2"/>
  <c r="AC259" i="2"/>
  <c r="AC354" i="2"/>
  <c r="AC667" i="2"/>
  <c r="AC696" i="2"/>
  <c r="AC681" i="2"/>
  <c r="AC75" i="2"/>
  <c r="J49" i="3" s="1"/>
  <c r="AC82" i="2"/>
  <c r="AC248" i="2"/>
  <c r="AC288" i="2"/>
  <c r="AC644" i="2"/>
  <c r="AC92" i="2"/>
  <c r="AC621" i="2"/>
  <c r="AC680" i="2"/>
  <c r="AC234" i="2"/>
  <c r="AC181" i="2"/>
  <c r="AC111" i="2"/>
  <c r="AC690" i="2"/>
  <c r="AC673" i="2"/>
  <c r="AC595" i="2"/>
  <c r="AC703" i="2"/>
  <c r="AC438" i="2"/>
  <c r="AC238" i="2"/>
  <c r="AC48" i="2"/>
  <c r="AC552" i="2"/>
  <c r="AC35" i="2"/>
  <c r="AC427" i="2"/>
  <c r="AC241" i="2"/>
  <c r="AC476" i="2"/>
  <c r="AC708" i="2"/>
  <c r="AC346" i="2"/>
  <c r="AC302" i="2"/>
  <c r="AC227" i="2"/>
  <c r="AC464" i="2"/>
  <c r="AC386" i="2"/>
  <c r="AC324" i="2"/>
  <c r="AC506" i="2"/>
  <c r="AC141" i="2"/>
  <c r="AC682" i="2"/>
  <c r="AC215" i="2"/>
  <c r="AC72" i="2"/>
  <c r="AC479" i="2"/>
  <c r="AC447" i="2"/>
  <c r="AC631" i="2"/>
  <c r="AC305" i="2"/>
  <c r="AC408" i="2"/>
  <c r="AC229" i="2"/>
  <c r="AC110" i="2"/>
  <c r="AC256" i="2"/>
  <c r="AC645" i="2"/>
  <c r="AC165" i="2"/>
  <c r="AC412" i="2"/>
  <c r="AC661" i="2"/>
  <c r="AC120" i="2"/>
  <c r="AC634" i="2"/>
  <c r="AC221" i="2"/>
  <c r="AC133" i="2"/>
  <c r="AC653" i="2"/>
  <c r="AC440" i="2"/>
  <c r="AC536" i="2"/>
  <c r="AC564" i="2"/>
  <c r="AC517" i="2"/>
  <c r="AC279" i="2"/>
  <c r="AC103" i="2"/>
  <c r="AC76" i="2"/>
  <c r="AC190" i="2"/>
  <c r="AC730" i="2"/>
  <c r="AC565" i="2"/>
  <c r="AC466" i="2"/>
  <c r="AC664" i="2"/>
  <c r="AC706" i="2"/>
  <c r="AC96" i="2"/>
  <c r="AC118" i="2"/>
  <c r="AC428" i="2"/>
  <c r="AC714" i="2"/>
  <c r="AC604" i="2"/>
  <c r="AC537" i="2"/>
  <c r="AC414" i="2"/>
  <c r="AC654" i="2"/>
  <c r="AC357" i="2"/>
  <c r="AC341" i="2"/>
  <c r="AC289" i="2"/>
  <c r="AC606" i="2"/>
  <c r="AC483" i="2"/>
  <c r="AC477" i="2"/>
  <c r="AC635" i="2"/>
  <c r="AC303" i="2"/>
  <c r="AC701" i="2"/>
  <c r="AC261" i="2"/>
  <c r="AC131" i="2"/>
  <c r="AC245" i="2"/>
  <c r="AC270" i="2"/>
  <c r="AC375" i="2"/>
  <c r="AC163" i="2"/>
  <c r="AC169" i="2"/>
  <c r="AC675" i="2"/>
  <c r="AC91" i="2"/>
  <c r="AC445" i="2"/>
  <c r="AC688" i="2"/>
  <c r="AC405" i="2"/>
  <c r="AC700" i="2"/>
  <c r="AC584" i="2"/>
  <c r="AC222" i="2"/>
  <c r="AC502" i="2"/>
  <c r="AC532" i="2"/>
  <c r="AC491" i="2"/>
  <c r="AC349" i="2"/>
  <c r="AC548" i="2"/>
  <c r="AC668" i="2"/>
  <c r="AC430" i="2"/>
  <c r="AC489" i="2"/>
  <c r="AC450" i="2"/>
  <c r="AC493" i="2"/>
  <c r="AC649" i="2"/>
  <c r="AC187" i="2"/>
  <c r="AC239" i="2"/>
  <c r="AC694" i="2"/>
  <c r="AC583" i="2"/>
  <c r="AC505" i="2"/>
  <c r="AC474" i="2"/>
  <c r="AC114" i="2"/>
  <c r="AC353" i="2"/>
  <c r="AC617" i="2"/>
  <c r="AC531" i="2"/>
  <c r="AC535" i="2"/>
  <c r="AC177" i="2"/>
  <c r="AC615" i="2"/>
  <c r="AC382" i="2"/>
  <c r="AC220" i="2"/>
  <c r="AC299" i="2"/>
  <c r="AC323" i="2"/>
  <c r="AC411" i="2"/>
  <c r="AC545" i="2"/>
  <c r="AC702" i="2"/>
  <c r="AC309" i="2"/>
  <c r="AC709" i="2"/>
  <c r="AC563" i="2"/>
  <c r="AC315" i="2"/>
  <c r="AC228" i="2"/>
  <c r="AC646" i="2"/>
  <c r="AC613" i="2"/>
  <c r="AC618" i="2"/>
  <c r="AC676" i="2"/>
  <c r="AC650" i="2"/>
  <c r="AC392" i="2"/>
  <c r="AC463" i="2"/>
  <c r="AC657" i="2"/>
  <c r="AC465" i="2"/>
  <c r="AC607" i="2"/>
  <c r="AC504" i="2"/>
  <c r="AC426" i="2"/>
  <c r="AC484" i="2"/>
  <c r="AC679" i="2"/>
  <c r="AC543" i="2"/>
  <c r="AC712" i="2"/>
  <c r="AC729" i="2"/>
  <c r="AC697" i="2"/>
  <c r="AC662" i="2"/>
  <c r="AC524" i="2"/>
  <c r="AC678" i="2"/>
  <c r="AC695" i="2"/>
  <c r="AC691" i="2"/>
  <c r="AC643" i="2"/>
  <c r="AC689" i="2"/>
  <c r="AC658" i="2"/>
  <c r="AC571" i="2"/>
  <c r="AC590" i="2"/>
  <c r="AC698" i="2"/>
  <c r="AC692" i="2"/>
  <c r="AC628" i="2"/>
  <c r="AC718" i="2"/>
  <c r="AC670" i="2"/>
  <c r="AC672" i="2"/>
  <c r="AC686" i="2"/>
  <c r="AC574" i="2"/>
  <c r="AC723" i="2"/>
  <c r="AC683" i="2"/>
  <c r="AC720" i="2"/>
  <c r="U490" i="2"/>
  <c r="U518" i="2"/>
  <c r="U642" i="2"/>
  <c r="U179" i="2"/>
  <c r="U406" i="2"/>
  <c r="U244" i="2"/>
  <c r="U551" i="2"/>
  <c r="U290" i="2"/>
  <c r="U605" i="2"/>
  <c r="U433" i="2"/>
  <c r="U372" i="2"/>
  <c r="U480" i="2"/>
  <c r="U109" i="2"/>
  <c r="U699" i="2"/>
  <c r="U143" i="2"/>
  <c r="U268" i="2"/>
  <c r="U356" i="2"/>
  <c r="U134" i="2"/>
  <c r="U462" i="2"/>
  <c r="U684" i="2"/>
  <c r="U475" i="2"/>
  <c r="U62" i="2"/>
  <c r="U326" i="2"/>
  <c r="U443" i="2"/>
  <c r="U15" i="2"/>
  <c r="U173" i="2"/>
  <c r="U156" i="2"/>
  <c r="U124" i="2"/>
  <c r="U534" i="2"/>
  <c r="U329" i="2"/>
  <c r="U704" i="2"/>
  <c r="U86" i="2"/>
  <c r="U603" i="2"/>
  <c r="U193" i="2"/>
  <c r="U144" i="2"/>
  <c r="U677" i="2"/>
  <c r="U206" i="2"/>
  <c r="U77" i="2"/>
  <c r="U153" i="2"/>
  <c r="U627" i="2"/>
  <c r="U30" i="2"/>
  <c r="U89" i="2"/>
  <c r="U616" i="2"/>
  <c r="U383" i="2"/>
  <c r="U304" i="2"/>
  <c r="U510" i="2"/>
  <c r="U123" i="2"/>
  <c r="U10" i="2"/>
  <c r="U246" i="2"/>
  <c r="U81" i="2"/>
  <c r="U139" i="2"/>
  <c r="U410" i="2"/>
  <c r="U242" i="2"/>
  <c r="U343" i="2"/>
  <c r="U611" i="2"/>
  <c r="U83" i="2"/>
  <c r="U55" i="2"/>
  <c r="U520" i="2"/>
  <c r="U128" i="2"/>
  <c r="U363" i="2"/>
  <c r="U146" i="2"/>
  <c r="U496" i="2"/>
  <c r="U596" i="2"/>
  <c r="U420" i="2"/>
  <c r="U264" i="2"/>
  <c r="U473" i="2"/>
  <c r="U160" i="2"/>
  <c r="U182" i="2"/>
  <c r="U252" i="2"/>
  <c r="U175" i="2"/>
  <c r="U223" i="2"/>
  <c r="U368" i="2"/>
  <c r="U101" i="2"/>
  <c r="U142" i="2"/>
  <c r="U441" i="2"/>
  <c r="U513" i="2"/>
  <c r="U3" i="2"/>
  <c r="U538" i="2"/>
  <c r="U453" i="2"/>
  <c r="U130" i="2"/>
  <c r="U140" i="2"/>
  <c r="U380" i="2"/>
  <c r="U313" i="2"/>
  <c r="U100" i="2"/>
  <c r="U497" i="2"/>
  <c r="U589" i="2"/>
  <c r="U60" i="2"/>
  <c r="U232" i="2"/>
  <c r="U41" i="2"/>
  <c r="U263" i="2"/>
  <c r="U640" i="2"/>
  <c r="U336" i="2"/>
  <c r="U371" i="2"/>
  <c r="U272" i="2"/>
  <c r="U127" i="2"/>
  <c r="U145" i="2"/>
  <c r="U203" i="2"/>
  <c r="U442" i="2"/>
  <c r="U360" i="2"/>
  <c r="U345" i="2"/>
  <c r="U47" i="2"/>
  <c r="U655" i="2"/>
  <c r="U8" i="2"/>
  <c r="U560" i="2"/>
  <c r="U396" i="2"/>
  <c r="U167" i="2"/>
  <c r="U63" i="2"/>
  <c r="U273" i="2"/>
  <c r="U31" i="2"/>
  <c r="U14" i="2"/>
  <c r="U533" i="2"/>
  <c r="U314" i="2"/>
  <c r="U231" i="2"/>
  <c r="U154" i="2"/>
  <c r="U481" i="2"/>
  <c r="U385" i="2"/>
  <c r="U207" i="2"/>
  <c r="U576" i="2"/>
  <c r="U267" i="2"/>
  <c r="U27" i="2"/>
  <c r="U275" i="2"/>
  <c r="U342" i="2"/>
  <c r="U205" i="2"/>
  <c r="U379" i="2"/>
  <c r="U388" i="2"/>
  <c r="U436" i="2"/>
  <c r="U170" i="2"/>
  <c r="U24" i="2"/>
  <c r="U189" i="2"/>
  <c r="U57" i="2"/>
  <c r="U210" i="2"/>
  <c r="U185" i="2"/>
  <c r="U594" i="2"/>
  <c r="U478" i="2"/>
  <c r="U716" i="2"/>
  <c r="U117" i="2"/>
  <c r="U330" i="2"/>
  <c r="U316" i="2"/>
  <c r="U158" i="2"/>
  <c r="U251" i="2"/>
  <c r="U174" i="2"/>
  <c r="U137" i="2"/>
  <c r="U328" i="2"/>
  <c r="U58" i="2"/>
  <c r="U172" i="2"/>
  <c r="U2" i="2"/>
  <c r="U7" i="2"/>
  <c r="U277" i="2"/>
  <c r="U200" i="2"/>
  <c r="U52" i="2"/>
  <c r="U519" i="2"/>
  <c r="U355" i="2"/>
  <c r="U710" i="2"/>
  <c r="U90" i="2"/>
  <c r="U444" i="2"/>
  <c r="U508" i="2"/>
  <c r="U509" i="2"/>
  <c r="U516" i="2"/>
  <c r="U12" i="2"/>
  <c r="U446" i="2"/>
  <c r="U482" i="2"/>
  <c r="U485" i="2"/>
  <c r="U152" i="2"/>
  <c r="U364" i="2"/>
  <c r="U614" i="2"/>
  <c r="U641" i="2"/>
  <c r="U454" i="2"/>
  <c r="U95" i="2"/>
  <c r="U113" i="2"/>
  <c r="U556" i="2"/>
  <c r="U236" i="2"/>
  <c r="U217" i="2"/>
  <c r="U507" i="2"/>
  <c r="U554" i="2"/>
  <c r="U586" i="2"/>
  <c r="U578" i="2"/>
  <c r="U29" i="2"/>
  <c r="U180" i="2"/>
  <c r="U16" i="2"/>
  <c r="U281" i="2"/>
  <c r="U570" i="2"/>
  <c r="U235" i="2"/>
  <c r="U159" i="2"/>
  <c r="U225" i="2"/>
  <c r="U422" i="2"/>
  <c r="U164" i="2"/>
  <c r="U705" i="2"/>
  <c r="U572" i="2"/>
  <c r="U53" i="2"/>
  <c r="U271" i="2"/>
  <c r="U526" i="2"/>
  <c r="U148" i="2"/>
  <c r="U390" i="2"/>
  <c r="U423" i="2"/>
  <c r="U624" i="2"/>
  <c r="U297" i="2"/>
  <c r="U452" i="2"/>
  <c r="U195" i="2"/>
  <c r="U557" i="2"/>
  <c r="U687" i="2"/>
  <c r="U449" i="2"/>
  <c r="U579" i="2"/>
  <c r="U255" i="2"/>
  <c r="U331" i="2"/>
  <c r="U135" i="2"/>
  <c r="U434" i="2"/>
  <c r="U104" i="2"/>
  <c r="U711" i="2"/>
  <c r="U147" i="2"/>
  <c r="U471" i="2"/>
  <c r="U129" i="2"/>
  <c r="U591" i="2"/>
  <c r="U332" i="2"/>
  <c r="U126" i="2"/>
  <c r="U487" i="2"/>
  <c r="U515" i="2"/>
  <c r="U97" i="2"/>
  <c r="U339" i="2"/>
  <c r="U648" i="2"/>
  <c r="U530" i="2"/>
  <c r="U378" i="2"/>
  <c r="U212" i="2"/>
  <c r="U567" i="2"/>
  <c r="U116" i="2"/>
  <c r="U51" i="2"/>
  <c r="U402" i="2"/>
  <c r="U511" i="2"/>
  <c r="U204" i="2"/>
  <c r="T90" i="3" s="1"/>
  <c r="U112" i="2"/>
  <c r="U722" i="2"/>
  <c r="U549" i="2"/>
  <c r="U319" i="2"/>
  <c r="U194" i="2"/>
  <c r="U397" i="2"/>
  <c r="U435" i="2"/>
  <c r="U369" i="2"/>
  <c r="U44" i="2"/>
  <c r="U69" i="2"/>
  <c r="U470" i="2"/>
  <c r="U50" i="2"/>
  <c r="U585" i="2"/>
  <c r="U514" i="2"/>
  <c r="U333" i="2"/>
  <c r="U403" i="2"/>
  <c r="U727" i="2"/>
  <c r="U373" i="2"/>
  <c r="U249" i="2"/>
  <c r="U498" i="2"/>
  <c r="U460" i="2"/>
  <c r="U731" i="2"/>
  <c r="U374" i="2"/>
  <c r="U310" i="2"/>
  <c r="U18" i="2"/>
  <c r="U501" i="2"/>
  <c r="U361" i="2"/>
  <c r="U367" i="2"/>
  <c r="U74" i="2"/>
  <c r="U456" i="2"/>
  <c r="U121" i="2"/>
  <c r="U597" i="2"/>
  <c r="U707" i="2"/>
  <c r="U214" i="2"/>
  <c r="U413" i="2"/>
  <c r="U157" i="2"/>
  <c r="U84" i="2"/>
  <c r="U573" i="2"/>
  <c r="U216" i="2"/>
  <c r="U13" i="2"/>
  <c r="U122" i="2"/>
  <c r="U115" i="2"/>
  <c r="U669" i="2"/>
  <c r="U4" i="2"/>
  <c r="U398" i="2"/>
  <c r="U472" i="2"/>
  <c r="U65" i="2"/>
  <c r="U183" i="2"/>
  <c r="U467" i="2"/>
  <c r="U499" i="2"/>
  <c r="U547" i="2"/>
  <c r="U500" i="2"/>
  <c r="U351" i="2"/>
  <c r="U636" i="2"/>
  <c r="U292" i="2"/>
  <c r="U269" i="2"/>
  <c r="U300" i="2"/>
  <c r="U191" i="2"/>
  <c r="U581" i="2"/>
  <c r="U468" i="2"/>
  <c r="U219" i="2"/>
  <c r="U569" i="2"/>
  <c r="U125" i="2"/>
  <c r="U258" i="2"/>
  <c r="U37" i="2"/>
  <c r="U728" i="2"/>
  <c r="U184" i="2"/>
  <c r="U26" i="2"/>
  <c r="U376" i="2"/>
  <c r="U102" i="2"/>
  <c r="U327" i="2"/>
  <c r="U399" i="2"/>
  <c r="U587" i="2"/>
  <c r="U612" i="2"/>
  <c r="U40" i="2"/>
  <c r="U64" i="2"/>
  <c r="U61" i="2"/>
  <c r="U136" i="2"/>
  <c r="U622" i="2"/>
  <c r="U80" i="2"/>
  <c r="U660" i="2"/>
  <c r="U38" i="2"/>
  <c r="U503" i="2"/>
  <c r="U211" i="2"/>
  <c r="U362" i="2"/>
  <c r="U652" i="2"/>
  <c r="U577" i="2"/>
  <c r="U625" i="2"/>
  <c r="U283" i="2"/>
  <c r="U384" i="2"/>
  <c r="U202" i="2"/>
  <c r="U296" i="2"/>
  <c r="U149" i="2"/>
  <c r="U432" i="2"/>
  <c r="U209" i="2"/>
  <c r="U226" i="2"/>
  <c r="U431" i="2"/>
  <c r="U250" i="2"/>
  <c r="U421" i="2"/>
  <c r="U9" i="2"/>
  <c r="U196" i="2"/>
  <c r="U132" i="2"/>
  <c r="U656" i="2"/>
  <c r="U544" i="2"/>
  <c r="U150" i="2"/>
  <c r="U415" i="2"/>
  <c r="U79" i="2"/>
  <c r="U726" i="2"/>
  <c r="U580" i="2"/>
  <c r="U78" i="2"/>
  <c r="U666" i="2"/>
  <c r="U527" i="2"/>
  <c r="U32" i="2"/>
  <c r="U71" i="2"/>
  <c r="U224" i="2"/>
  <c r="U582" i="2"/>
  <c r="U540" i="2"/>
  <c r="U400" i="2"/>
  <c r="U347" i="2"/>
  <c r="U298" i="2"/>
  <c r="U25" i="2"/>
  <c r="U21" i="2"/>
  <c r="U254" i="2"/>
  <c r="U19" i="2"/>
  <c r="U46" i="2"/>
  <c r="U674" i="2"/>
  <c r="U197" i="2"/>
  <c r="U301" i="2"/>
  <c r="U59" i="2"/>
  <c r="U459" i="2"/>
  <c r="U321" i="2"/>
  <c r="U609" i="2"/>
  <c r="U293" i="2"/>
  <c r="U546" i="2"/>
  <c r="U335" i="2"/>
  <c r="U338" i="2"/>
  <c r="U188" i="2"/>
  <c r="U56" i="2"/>
  <c r="U199" i="2"/>
  <c r="U588" i="2"/>
  <c r="U512" i="2"/>
  <c r="U424" i="2"/>
  <c r="U395" i="2"/>
  <c r="U105" i="2"/>
  <c r="U286" i="2"/>
  <c r="U419" i="2"/>
  <c r="U558" i="2"/>
  <c r="U623" i="2"/>
  <c r="U492" i="2"/>
  <c r="U311" i="2"/>
  <c r="U665" i="2"/>
  <c r="U592" i="2"/>
  <c r="U171" i="2"/>
  <c r="U198" i="2"/>
  <c r="U192" i="2"/>
  <c r="U391" i="2"/>
  <c r="U370" i="2"/>
  <c r="U602" i="2"/>
  <c r="U70" i="2"/>
  <c r="U274" i="2"/>
  <c r="U337" i="2"/>
  <c r="U85" i="2"/>
  <c r="U138" i="2"/>
  <c r="U366" i="2"/>
  <c r="U647" i="2"/>
  <c r="U457" i="2"/>
  <c r="U265" i="2"/>
  <c r="U161" i="2"/>
  <c r="U599" i="2"/>
  <c r="U307" i="2"/>
  <c r="U630" i="2"/>
  <c r="U33" i="2"/>
  <c r="U340" i="2"/>
  <c r="U416" i="2"/>
  <c r="U308" i="2"/>
  <c r="U201" i="2"/>
  <c r="U719" i="2"/>
  <c r="U178" i="2"/>
  <c r="U278" i="2"/>
  <c r="U166" i="2"/>
  <c r="U87" i="2"/>
  <c r="U237" i="2"/>
  <c r="U306" i="2"/>
  <c r="U350" i="2"/>
  <c r="U539" i="2"/>
  <c r="U529" i="2"/>
  <c r="U99" i="2"/>
  <c r="U218" i="2"/>
  <c r="U49" i="2"/>
  <c r="U257" i="2"/>
  <c r="U610" i="2"/>
  <c r="U155" i="2"/>
  <c r="U685" i="2"/>
  <c r="U566" i="2"/>
  <c r="U409" i="2"/>
  <c r="U693" i="2"/>
  <c r="U28" i="2"/>
  <c r="U717" i="2"/>
  <c r="U17" i="2"/>
  <c r="U633" i="2"/>
  <c r="U639" i="2"/>
  <c r="U22" i="2"/>
  <c r="U334" i="2"/>
  <c r="U106" i="2"/>
  <c r="U407" i="2"/>
  <c r="U561" i="2"/>
  <c r="U5" i="2"/>
  <c r="U45" i="2"/>
  <c r="U495" i="2"/>
  <c r="U284" i="2"/>
  <c r="U322" i="2"/>
  <c r="U522" i="2"/>
  <c r="U243" i="2"/>
  <c r="U575" i="2"/>
  <c r="U381" i="2"/>
  <c r="U358" i="2"/>
  <c r="U488" i="2"/>
  <c r="U20" i="2"/>
  <c r="U262" i="2"/>
  <c r="U213" i="2"/>
  <c r="U713" i="2"/>
  <c r="U93" i="2"/>
  <c r="U6" i="2"/>
  <c r="U401" i="2"/>
  <c r="U247" i="2"/>
  <c r="U559" i="2"/>
  <c r="U266" i="2"/>
  <c r="U528" i="2"/>
  <c r="U389" i="2"/>
  <c r="U608" i="2"/>
  <c r="U94" i="2"/>
  <c r="U553" i="2"/>
  <c r="U276" i="2"/>
  <c r="U541" i="2"/>
  <c r="U348" i="2"/>
  <c r="U439" i="2"/>
  <c r="U568" i="2"/>
  <c r="U312" i="2"/>
  <c r="U230" i="2"/>
  <c r="U448" i="2"/>
  <c r="U725" i="2"/>
  <c r="U294" i="2"/>
  <c r="U280" i="2"/>
  <c r="U11" i="2"/>
  <c r="U208" i="2"/>
  <c r="U637" i="2"/>
  <c r="U651" i="2"/>
  <c r="U108" i="2"/>
  <c r="U151" i="2"/>
  <c r="U659" i="2"/>
  <c r="U523" i="2"/>
  <c r="U119" i="2"/>
  <c r="U36" i="2"/>
  <c r="U418" i="2"/>
  <c r="U98" i="2"/>
  <c r="U619" i="2"/>
  <c r="U562" i="2"/>
  <c r="U260" i="2"/>
  <c r="U320" i="2"/>
  <c r="U287" i="2"/>
  <c r="U253" i="2"/>
  <c r="U317" i="2"/>
  <c r="U620" i="2"/>
  <c r="U600" i="2"/>
  <c r="U393" i="2"/>
  <c r="U724" i="2"/>
  <c r="U429" i="2"/>
  <c r="U525" i="2"/>
  <c r="U344" i="2"/>
  <c r="U486" i="2"/>
  <c r="U162" i="2"/>
  <c r="U233" i="2"/>
  <c r="U67" i="2"/>
  <c r="U555" i="2"/>
  <c r="U73" i="2"/>
  <c r="U387" i="2"/>
  <c r="U54" i="2"/>
  <c r="U455" i="2"/>
  <c r="U176" i="2"/>
  <c r="U66" i="2"/>
  <c r="U352" i="2"/>
  <c r="U521" i="2"/>
  <c r="U282" i="2"/>
  <c r="U469" i="2"/>
  <c r="U663" i="2"/>
  <c r="U23" i="2"/>
  <c r="U295" i="2"/>
  <c r="U461" i="2"/>
  <c r="U715" i="2"/>
  <c r="U458" i="2"/>
  <c r="U42" i="2"/>
  <c r="U359" i="2"/>
  <c r="U632" i="2"/>
  <c r="U638" i="2"/>
  <c r="U394" i="2"/>
  <c r="U451" i="2"/>
  <c r="U425" i="2"/>
  <c r="U671" i="2"/>
  <c r="U598" i="2"/>
  <c r="U550" i="2"/>
  <c r="U34" i="2"/>
  <c r="U240" i="2"/>
  <c r="U417" i="2"/>
  <c r="U494" i="2"/>
  <c r="U626" i="2"/>
  <c r="U325" i="2"/>
  <c r="U721" i="2"/>
  <c r="U601" i="2"/>
  <c r="U186" i="2"/>
  <c r="U404" i="2"/>
  <c r="U365" i="2"/>
  <c r="U107" i="2"/>
  <c r="U39" i="2"/>
  <c r="U88" i="2"/>
  <c r="U68" i="2"/>
  <c r="U377" i="2"/>
  <c r="U168" i="2"/>
  <c r="U437" i="2"/>
  <c r="U542" i="2"/>
  <c r="U318" i="2"/>
  <c r="U285" i="2"/>
  <c r="U629" i="2"/>
  <c r="U593" i="2"/>
  <c r="U43" i="2"/>
  <c r="U291" i="2"/>
  <c r="U259" i="2"/>
  <c r="U354" i="2"/>
  <c r="U667" i="2"/>
  <c r="U696" i="2"/>
  <c r="U681" i="2"/>
  <c r="U75" i="2"/>
  <c r="U82" i="2"/>
  <c r="U248" i="2"/>
  <c r="U288" i="2"/>
  <c r="U644" i="2"/>
  <c r="U92" i="2"/>
  <c r="U621" i="2"/>
  <c r="U680" i="2"/>
  <c r="U234" i="2"/>
  <c r="U181" i="2"/>
  <c r="U111" i="2"/>
  <c r="U690" i="2"/>
  <c r="U673" i="2"/>
  <c r="U595" i="2"/>
  <c r="U703" i="2"/>
  <c r="U438" i="2"/>
  <c r="U238" i="2"/>
  <c r="U48" i="2"/>
  <c r="U552" i="2"/>
  <c r="U35" i="2"/>
  <c r="U427" i="2"/>
  <c r="U241" i="2"/>
  <c r="U476" i="2"/>
  <c r="U708" i="2"/>
  <c r="U346" i="2"/>
  <c r="U302" i="2"/>
  <c r="U227" i="2"/>
  <c r="U464" i="2"/>
  <c r="U386" i="2"/>
  <c r="U324" i="2"/>
  <c r="U506" i="2"/>
  <c r="U141" i="2"/>
  <c r="U682" i="2"/>
  <c r="U215" i="2"/>
  <c r="U72" i="2"/>
  <c r="U479" i="2"/>
  <c r="U447" i="2"/>
  <c r="U631" i="2"/>
  <c r="U305" i="2"/>
  <c r="U408" i="2"/>
  <c r="U229" i="2"/>
  <c r="U110" i="2"/>
  <c r="U256" i="2"/>
  <c r="U645" i="2"/>
  <c r="U165" i="2"/>
  <c r="U412" i="2"/>
  <c r="U661" i="2"/>
  <c r="U120" i="2"/>
  <c r="U634" i="2"/>
  <c r="U221" i="2"/>
  <c r="U133" i="2"/>
  <c r="U653" i="2"/>
  <c r="U440" i="2"/>
  <c r="U536" i="2"/>
  <c r="U564" i="2"/>
  <c r="U517" i="2"/>
  <c r="U279" i="2"/>
  <c r="U103" i="2"/>
  <c r="U76" i="2"/>
  <c r="U190" i="2"/>
  <c r="U730" i="2"/>
  <c r="U565" i="2"/>
  <c r="U466" i="2"/>
  <c r="U664" i="2"/>
  <c r="U706" i="2"/>
  <c r="U96" i="2"/>
  <c r="U118" i="2"/>
  <c r="U428" i="2"/>
  <c r="U714" i="2"/>
  <c r="U604" i="2"/>
  <c r="U537" i="2"/>
  <c r="U414" i="2"/>
  <c r="U654" i="2"/>
  <c r="U357" i="2"/>
  <c r="U341" i="2"/>
  <c r="U289" i="2"/>
  <c r="U606" i="2"/>
  <c r="U483" i="2"/>
  <c r="U477" i="2"/>
  <c r="U635" i="2"/>
  <c r="U303" i="2"/>
  <c r="U701" i="2"/>
  <c r="U261" i="2"/>
  <c r="U131" i="2"/>
  <c r="U245" i="2"/>
  <c r="U270" i="2"/>
  <c r="U375" i="2"/>
  <c r="U163" i="2"/>
  <c r="U169" i="2"/>
  <c r="U675" i="2"/>
  <c r="U91" i="2"/>
  <c r="U445" i="2"/>
  <c r="U688" i="2"/>
  <c r="U405" i="2"/>
  <c r="U700" i="2"/>
  <c r="U584" i="2"/>
  <c r="U222" i="2"/>
  <c r="U502" i="2"/>
  <c r="U532" i="2"/>
  <c r="U491" i="2"/>
  <c r="U349" i="2"/>
  <c r="U548" i="2"/>
  <c r="U668" i="2"/>
  <c r="U430" i="2"/>
  <c r="U489" i="2"/>
  <c r="U450" i="2"/>
  <c r="U493" i="2"/>
  <c r="U649" i="2"/>
  <c r="U187" i="2"/>
  <c r="U239" i="2"/>
  <c r="U694" i="2"/>
  <c r="U583" i="2"/>
  <c r="U505" i="2"/>
  <c r="U474" i="2"/>
  <c r="U114" i="2"/>
  <c r="U353" i="2"/>
  <c r="U617" i="2"/>
  <c r="U531" i="2"/>
  <c r="U535" i="2"/>
  <c r="U177" i="2"/>
  <c r="U615" i="2"/>
  <c r="U382" i="2"/>
  <c r="U220" i="2"/>
  <c r="U299" i="2"/>
  <c r="U323" i="2"/>
  <c r="U411" i="2"/>
  <c r="U545" i="2"/>
  <c r="U702" i="2"/>
  <c r="U309" i="2"/>
  <c r="U709" i="2"/>
  <c r="U563" i="2"/>
  <c r="U315" i="2"/>
  <c r="U228" i="2"/>
  <c r="U646" i="2"/>
  <c r="U613" i="2"/>
  <c r="U618" i="2"/>
  <c r="U676" i="2"/>
  <c r="U650" i="2"/>
  <c r="U392" i="2"/>
  <c r="U463" i="2"/>
  <c r="U657" i="2"/>
  <c r="U465" i="2"/>
  <c r="U607" i="2"/>
  <c r="U504" i="2"/>
  <c r="U426" i="2"/>
  <c r="U484" i="2"/>
  <c r="U679" i="2"/>
  <c r="U543" i="2"/>
  <c r="U712" i="2"/>
  <c r="U729" i="2"/>
  <c r="U697" i="2"/>
  <c r="U662" i="2"/>
  <c r="U524" i="2"/>
  <c r="U678" i="2"/>
  <c r="U695" i="2"/>
  <c r="U691" i="2"/>
  <c r="U643" i="2"/>
  <c r="U689" i="2"/>
  <c r="U658" i="2"/>
  <c r="U571" i="2"/>
  <c r="U590" i="2"/>
  <c r="U698" i="2"/>
  <c r="U692" i="2"/>
  <c r="U628" i="2"/>
  <c r="U718" i="2"/>
  <c r="U670" i="2"/>
  <c r="U672" i="2"/>
  <c r="U686" i="2"/>
  <c r="U574" i="2"/>
  <c r="U723" i="2"/>
  <c r="U683" i="2"/>
  <c r="U720" i="2"/>
  <c r="T490" i="2"/>
  <c r="T518" i="2"/>
  <c r="T642" i="2"/>
  <c r="T179" i="2"/>
  <c r="T406" i="2"/>
  <c r="T244" i="2"/>
  <c r="T551" i="2"/>
  <c r="T290" i="2"/>
  <c r="T605" i="2"/>
  <c r="T433" i="2"/>
  <c r="T372" i="2"/>
  <c r="T480" i="2"/>
  <c r="T109" i="2"/>
  <c r="T699" i="2"/>
  <c r="T143" i="2"/>
  <c r="T268" i="2"/>
  <c r="T356" i="2"/>
  <c r="T134" i="2"/>
  <c r="T462" i="2"/>
  <c r="T684" i="2"/>
  <c r="T475" i="2"/>
  <c r="T62" i="2"/>
  <c r="T326" i="2"/>
  <c r="T443" i="2"/>
  <c r="T15" i="2"/>
  <c r="T173" i="2"/>
  <c r="T156" i="2"/>
  <c r="T124" i="2"/>
  <c r="T534" i="2"/>
  <c r="T329" i="2"/>
  <c r="T704" i="2"/>
  <c r="T86" i="2"/>
  <c r="T603" i="2"/>
  <c r="T193" i="2"/>
  <c r="T144" i="2"/>
  <c r="T677" i="2"/>
  <c r="T206" i="2"/>
  <c r="T77" i="2"/>
  <c r="T153" i="2"/>
  <c r="T627" i="2"/>
  <c r="T30" i="2"/>
  <c r="T89" i="2"/>
  <c r="T616" i="2"/>
  <c r="T383" i="2"/>
  <c r="T304" i="2"/>
  <c r="T510" i="2"/>
  <c r="T123" i="2"/>
  <c r="T10" i="2"/>
  <c r="T246" i="2"/>
  <c r="T81" i="2"/>
  <c r="T139" i="2"/>
  <c r="T410" i="2"/>
  <c r="T242" i="2"/>
  <c r="T343" i="2"/>
  <c r="T611" i="2"/>
  <c r="T83" i="2"/>
  <c r="T55" i="2"/>
  <c r="T520" i="2"/>
  <c r="T128" i="2"/>
  <c r="T363" i="2"/>
  <c r="T146" i="2"/>
  <c r="T496" i="2"/>
  <c r="T596" i="2"/>
  <c r="T420" i="2"/>
  <c r="T264" i="2"/>
  <c r="T473" i="2"/>
  <c r="T160" i="2"/>
  <c r="T182" i="2"/>
  <c r="T252" i="2"/>
  <c r="T175" i="2"/>
  <c r="T223" i="2"/>
  <c r="T368" i="2"/>
  <c r="T101" i="2"/>
  <c r="T142" i="2"/>
  <c r="T441" i="2"/>
  <c r="T513" i="2"/>
  <c r="T3" i="2"/>
  <c r="T538" i="2"/>
  <c r="T453" i="2"/>
  <c r="T130" i="2"/>
  <c r="T140" i="2"/>
  <c r="T380" i="2"/>
  <c r="T313" i="2"/>
  <c r="T100" i="2"/>
  <c r="T497" i="2"/>
  <c r="T589" i="2"/>
  <c r="T60" i="2"/>
  <c r="T232" i="2"/>
  <c r="T41" i="2"/>
  <c r="T263" i="2"/>
  <c r="T640" i="2"/>
  <c r="T336" i="2"/>
  <c r="T371" i="2"/>
  <c r="T272" i="2"/>
  <c r="T127" i="2"/>
  <c r="T145" i="2"/>
  <c r="T203" i="2"/>
  <c r="T442" i="2"/>
  <c r="T360" i="2"/>
  <c r="T345" i="2"/>
  <c r="T47" i="2"/>
  <c r="T655" i="2"/>
  <c r="T8" i="2"/>
  <c r="T560" i="2"/>
  <c r="T396" i="2"/>
  <c r="T167" i="2"/>
  <c r="T63" i="2"/>
  <c r="T273" i="2"/>
  <c r="T31" i="2"/>
  <c r="T14" i="2"/>
  <c r="T533" i="2"/>
  <c r="T314" i="2"/>
  <c r="T231" i="2"/>
  <c r="T154" i="2"/>
  <c r="T481" i="2"/>
  <c r="T385" i="2"/>
  <c r="T207" i="2"/>
  <c r="T576" i="2"/>
  <c r="T267" i="2"/>
  <c r="T27" i="2"/>
  <c r="T275" i="2"/>
  <c r="T342" i="2"/>
  <c r="T205" i="2"/>
  <c r="T379" i="2"/>
  <c r="T388" i="2"/>
  <c r="T436" i="2"/>
  <c r="T170" i="2"/>
  <c r="T24" i="2"/>
  <c r="T189" i="2"/>
  <c r="T57" i="2"/>
  <c r="T210" i="2"/>
  <c r="T185" i="2"/>
  <c r="T594" i="2"/>
  <c r="T478" i="2"/>
  <c r="T716" i="2"/>
  <c r="T117" i="2"/>
  <c r="T330" i="2"/>
  <c r="T316" i="2"/>
  <c r="T158" i="2"/>
  <c r="T251" i="2"/>
  <c r="T174" i="2"/>
  <c r="T137" i="2"/>
  <c r="T328" i="2"/>
  <c r="T58" i="2"/>
  <c r="T172" i="2"/>
  <c r="T2" i="2"/>
  <c r="T7" i="2"/>
  <c r="T277" i="2"/>
  <c r="T200" i="2"/>
  <c r="T52" i="2"/>
  <c r="T519" i="2"/>
  <c r="T355" i="2"/>
  <c r="T710" i="2"/>
  <c r="T90" i="2"/>
  <c r="T444" i="2"/>
  <c r="T508" i="2"/>
  <c r="T509" i="2"/>
  <c r="T516" i="2"/>
  <c r="T12" i="2"/>
  <c r="T446" i="2"/>
  <c r="T482" i="2"/>
  <c r="T485" i="2"/>
  <c r="T152" i="2"/>
  <c r="T364" i="2"/>
  <c r="T614" i="2"/>
  <c r="T641" i="2"/>
  <c r="T454" i="2"/>
  <c r="T95" i="2"/>
  <c r="T113" i="2"/>
  <c r="T556" i="2"/>
  <c r="T236" i="2"/>
  <c r="T217" i="2"/>
  <c r="T507" i="2"/>
  <c r="T554" i="2"/>
  <c r="T586" i="2"/>
  <c r="T578" i="2"/>
  <c r="T29" i="2"/>
  <c r="T180" i="2"/>
  <c r="T16" i="2"/>
  <c r="T281" i="2"/>
  <c r="T570" i="2"/>
  <c r="T235" i="2"/>
  <c r="T159" i="2"/>
  <c r="T225" i="2"/>
  <c r="T422" i="2"/>
  <c r="T164" i="2"/>
  <c r="T705" i="2"/>
  <c r="T572" i="2"/>
  <c r="T53" i="2"/>
  <c r="T271" i="2"/>
  <c r="T526" i="2"/>
  <c r="T148" i="2"/>
  <c r="T390" i="2"/>
  <c r="T423" i="2"/>
  <c r="T624" i="2"/>
  <c r="T297" i="2"/>
  <c r="T452" i="2"/>
  <c r="T195" i="2"/>
  <c r="T557" i="2"/>
  <c r="T687" i="2"/>
  <c r="T449" i="2"/>
  <c r="T579" i="2"/>
  <c r="T255" i="2"/>
  <c r="T331" i="2"/>
  <c r="T135" i="2"/>
  <c r="T434" i="2"/>
  <c r="T104" i="2"/>
  <c r="T711" i="2"/>
  <c r="T147" i="2"/>
  <c r="T471" i="2"/>
  <c r="T129" i="2"/>
  <c r="T591" i="2"/>
  <c r="T332" i="2"/>
  <c r="T126" i="2"/>
  <c r="T487" i="2"/>
  <c r="T515" i="2"/>
  <c r="T97" i="2"/>
  <c r="T339" i="2"/>
  <c r="T648" i="2"/>
  <c r="T530" i="2"/>
  <c r="T378" i="2"/>
  <c r="T212" i="2"/>
  <c r="T567" i="2"/>
  <c r="T116" i="2"/>
  <c r="T51" i="2"/>
  <c r="T402" i="2"/>
  <c r="T511" i="2"/>
  <c r="T204" i="2"/>
  <c r="T112" i="2"/>
  <c r="T722" i="2"/>
  <c r="T549" i="2"/>
  <c r="T319" i="2"/>
  <c r="T194" i="2"/>
  <c r="T397" i="2"/>
  <c r="T435" i="2"/>
  <c r="T369" i="2"/>
  <c r="T44" i="2"/>
  <c r="T69" i="2"/>
  <c r="T470" i="2"/>
  <c r="T50" i="2"/>
  <c r="T585" i="2"/>
  <c r="T514" i="2"/>
  <c r="T333" i="2"/>
  <c r="T403" i="2"/>
  <c r="T727" i="2"/>
  <c r="T373" i="2"/>
  <c r="T249" i="2"/>
  <c r="T498" i="2"/>
  <c r="T460" i="2"/>
  <c r="T731" i="2"/>
  <c r="T374" i="2"/>
  <c r="T310" i="2"/>
  <c r="T18" i="2"/>
  <c r="T501" i="2"/>
  <c r="T361" i="2"/>
  <c r="T367" i="2"/>
  <c r="T74" i="2"/>
  <c r="T456" i="2"/>
  <c r="T121" i="2"/>
  <c r="T597" i="2"/>
  <c r="T707" i="2"/>
  <c r="T214" i="2"/>
  <c r="T413" i="2"/>
  <c r="T157" i="2"/>
  <c r="T84" i="2"/>
  <c r="T573" i="2"/>
  <c r="T216" i="2"/>
  <c r="T13" i="2"/>
  <c r="T122" i="2"/>
  <c r="T115" i="2"/>
  <c r="T669" i="2"/>
  <c r="T4" i="2"/>
  <c r="T398" i="2"/>
  <c r="T472" i="2"/>
  <c r="T65" i="2"/>
  <c r="T183" i="2"/>
  <c r="T467" i="2"/>
  <c r="T499" i="2"/>
  <c r="T547" i="2"/>
  <c r="T500" i="2"/>
  <c r="T351" i="2"/>
  <c r="T636" i="2"/>
  <c r="T292" i="2"/>
  <c r="T269" i="2"/>
  <c r="T300" i="2"/>
  <c r="T191" i="2"/>
  <c r="T581" i="2"/>
  <c r="T468" i="2"/>
  <c r="T219" i="2"/>
  <c r="T569" i="2"/>
  <c r="T125" i="2"/>
  <c r="T258" i="2"/>
  <c r="T37" i="2"/>
  <c r="T728" i="2"/>
  <c r="T184" i="2"/>
  <c r="T26" i="2"/>
  <c r="T376" i="2"/>
  <c r="T102" i="2"/>
  <c r="T327" i="2"/>
  <c r="T399" i="2"/>
  <c r="T587" i="2"/>
  <c r="T612" i="2"/>
  <c r="T40" i="2"/>
  <c r="T64" i="2"/>
  <c r="T61" i="2"/>
  <c r="T136" i="2"/>
  <c r="T622" i="2"/>
  <c r="T80" i="2"/>
  <c r="T660" i="2"/>
  <c r="T38" i="2"/>
  <c r="T503" i="2"/>
  <c r="T211" i="2"/>
  <c r="T362" i="2"/>
  <c r="T652" i="2"/>
  <c r="T577" i="2"/>
  <c r="T625" i="2"/>
  <c r="T283" i="2"/>
  <c r="T384" i="2"/>
  <c r="T202" i="2"/>
  <c r="T296" i="2"/>
  <c r="T149" i="2"/>
  <c r="T432" i="2"/>
  <c r="T209" i="2"/>
  <c r="T226" i="2"/>
  <c r="T431" i="2"/>
  <c r="T250" i="2"/>
  <c r="T421" i="2"/>
  <c r="T9" i="2"/>
  <c r="T196" i="2"/>
  <c r="T132" i="2"/>
  <c r="T656" i="2"/>
  <c r="T544" i="2"/>
  <c r="T150" i="2"/>
  <c r="T415" i="2"/>
  <c r="T79" i="2"/>
  <c r="T726" i="2"/>
  <c r="T580" i="2"/>
  <c r="T78" i="2"/>
  <c r="T666" i="2"/>
  <c r="T527" i="2"/>
  <c r="T32" i="2"/>
  <c r="T71" i="2"/>
  <c r="T224" i="2"/>
  <c r="T582" i="2"/>
  <c r="T540" i="2"/>
  <c r="T400" i="2"/>
  <c r="T347" i="2"/>
  <c r="T298" i="2"/>
  <c r="T25" i="2"/>
  <c r="T21" i="2"/>
  <c r="T254" i="2"/>
  <c r="T19" i="2"/>
  <c r="T46" i="2"/>
  <c r="T674" i="2"/>
  <c r="T197" i="2"/>
  <c r="T301" i="2"/>
  <c r="T59" i="2"/>
  <c r="T459" i="2"/>
  <c r="T321" i="2"/>
  <c r="T609" i="2"/>
  <c r="T293" i="2"/>
  <c r="T546" i="2"/>
  <c r="T335" i="2"/>
  <c r="T338" i="2"/>
  <c r="T188" i="2"/>
  <c r="T56" i="2"/>
  <c r="T199" i="2"/>
  <c r="T588" i="2"/>
  <c r="T512" i="2"/>
  <c r="T424" i="2"/>
  <c r="T395" i="2"/>
  <c r="T105" i="2"/>
  <c r="T286" i="2"/>
  <c r="T419" i="2"/>
  <c r="T558" i="2"/>
  <c r="T623" i="2"/>
  <c r="T492" i="2"/>
  <c r="T311" i="2"/>
  <c r="T665" i="2"/>
  <c r="T592" i="2"/>
  <c r="T171" i="2"/>
  <c r="T198" i="2"/>
  <c r="T192" i="2"/>
  <c r="T391" i="2"/>
  <c r="T370" i="2"/>
  <c r="T602" i="2"/>
  <c r="T70" i="2"/>
  <c r="T274" i="2"/>
  <c r="T337" i="2"/>
  <c r="T85" i="2"/>
  <c r="T138" i="2"/>
  <c r="T366" i="2"/>
  <c r="T647" i="2"/>
  <c r="T457" i="2"/>
  <c r="T265" i="2"/>
  <c r="T161" i="2"/>
  <c r="T599" i="2"/>
  <c r="T307" i="2"/>
  <c r="T630" i="2"/>
  <c r="T33" i="2"/>
  <c r="T340" i="2"/>
  <c r="T416" i="2"/>
  <c r="T308" i="2"/>
  <c r="T201" i="2"/>
  <c r="T719" i="2"/>
  <c r="T178" i="2"/>
  <c r="T278" i="2"/>
  <c r="T166" i="2"/>
  <c r="T87" i="2"/>
  <c r="T237" i="2"/>
  <c r="T306" i="2"/>
  <c r="T350" i="2"/>
  <c r="T539" i="2"/>
  <c r="T529" i="2"/>
  <c r="T99" i="2"/>
  <c r="T218" i="2"/>
  <c r="T49" i="2"/>
  <c r="T257" i="2"/>
  <c r="T610" i="2"/>
  <c r="T155" i="2"/>
  <c r="T685" i="2"/>
  <c r="T566" i="2"/>
  <c r="T409" i="2"/>
  <c r="T693" i="2"/>
  <c r="T28" i="2"/>
  <c r="T717" i="2"/>
  <c r="T17" i="2"/>
  <c r="T633" i="2"/>
  <c r="T639" i="2"/>
  <c r="T22" i="2"/>
  <c r="T334" i="2"/>
  <c r="T106" i="2"/>
  <c r="T407" i="2"/>
  <c r="T561" i="2"/>
  <c r="T5" i="2"/>
  <c r="T45" i="2"/>
  <c r="T495" i="2"/>
  <c r="T284" i="2"/>
  <c r="T322" i="2"/>
  <c r="T522" i="2"/>
  <c r="T243" i="2"/>
  <c r="T575" i="2"/>
  <c r="T381" i="2"/>
  <c r="T358" i="2"/>
  <c r="T488" i="2"/>
  <c r="T20" i="2"/>
  <c r="T262" i="2"/>
  <c r="T213" i="2"/>
  <c r="T713" i="2"/>
  <c r="T93" i="2"/>
  <c r="T6" i="2"/>
  <c r="T401" i="2"/>
  <c r="T247" i="2"/>
  <c r="T559" i="2"/>
  <c r="T266" i="2"/>
  <c r="T528" i="2"/>
  <c r="T389" i="2"/>
  <c r="T608" i="2"/>
  <c r="T94" i="2"/>
  <c r="T553" i="2"/>
  <c r="T276" i="2"/>
  <c r="T541" i="2"/>
  <c r="T348" i="2"/>
  <c r="T439" i="2"/>
  <c r="T568" i="2"/>
  <c r="T312" i="2"/>
  <c r="T230" i="2"/>
  <c r="T448" i="2"/>
  <c r="T725" i="2"/>
  <c r="T294" i="2"/>
  <c r="T280" i="2"/>
  <c r="T11" i="2"/>
  <c r="T208" i="2"/>
  <c r="T637" i="2"/>
  <c r="T651" i="2"/>
  <c r="T108" i="2"/>
  <c r="T151" i="2"/>
  <c r="T659" i="2"/>
  <c r="T523" i="2"/>
  <c r="T119" i="2"/>
  <c r="T36" i="2"/>
  <c r="T418" i="2"/>
  <c r="T98" i="2"/>
  <c r="T619" i="2"/>
  <c r="T562" i="2"/>
  <c r="T260" i="2"/>
  <c r="T320" i="2"/>
  <c r="T287" i="2"/>
  <c r="T253" i="2"/>
  <c r="T317" i="2"/>
  <c r="T620" i="2"/>
  <c r="T600" i="2"/>
  <c r="T393" i="2"/>
  <c r="T724" i="2"/>
  <c r="T429" i="2"/>
  <c r="T525" i="2"/>
  <c r="T344" i="2"/>
  <c r="T486" i="2"/>
  <c r="T162" i="2"/>
  <c r="T233" i="2"/>
  <c r="T67" i="2"/>
  <c r="T555" i="2"/>
  <c r="T73" i="2"/>
  <c r="T387" i="2"/>
  <c r="T54" i="2"/>
  <c r="T455" i="2"/>
  <c r="T176" i="2"/>
  <c r="T66" i="2"/>
  <c r="T352" i="2"/>
  <c r="T521" i="2"/>
  <c r="T282" i="2"/>
  <c r="T469" i="2"/>
  <c r="T663" i="2"/>
  <c r="T23" i="2"/>
  <c r="T295" i="2"/>
  <c r="T461" i="2"/>
  <c r="T715" i="2"/>
  <c r="T458" i="2"/>
  <c r="T42" i="2"/>
  <c r="T359" i="2"/>
  <c r="T632" i="2"/>
  <c r="T638" i="2"/>
  <c r="T394" i="2"/>
  <c r="T451" i="2"/>
  <c r="T425" i="2"/>
  <c r="T671" i="2"/>
  <c r="T598" i="2"/>
  <c r="T550" i="2"/>
  <c r="T34" i="2"/>
  <c r="T240" i="2"/>
  <c r="T417" i="2"/>
  <c r="T494" i="2"/>
  <c r="T626" i="2"/>
  <c r="T325" i="2"/>
  <c r="T721" i="2"/>
  <c r="T601" i="2"/>
  <c r="T186" i="2"/>
  <c r="T404" i="2"/>
  <c r="T365" i="2"/>
  <c r="T107" i="2"/>
  <c r="T39" i="2"/>
  <c r="T88" i="2"/>
  <c r="T68" i="2"/>
  <c r="T377" i="2"/>
  <c r="T168" i="2"/>
  <c r="T437" i="2"/>
  <c r="T542" i="2"/>
  <c r="T318" i="2"/>
  <c r="T285" i="2"/>
  <c r="T629" i="2"/>
  <c r="T593" i="2"/>
  <c r="T43" i="2"/>
  <c r="T291" i="2"/>
  <c r="T259" i="2"/>
  <c r="T354" i="2"/>
  <c r="T667" i="2"/>
  <c r="T696" i="2"/>
  <c r="T681" i="2"/>
  <c r="T75" i="2"/>
  <c r="T82" i="2"/>
  <c r="T248" i="2"/>
  <c r="T288" i="2"/>
  <c r="T644" i="2"/>
  <c r="T92" i="2"/>
  <c r="T621" i="2"/>
  <c r="T680" i="2"/>
  <c r="T234" i="2"/>
  <c r="T181" i="2"/>
  <c r="T111" i="2"/>
  <c r="T690" i="2"/>
  <c r="T673" i="2"/>
  <c r="T595" i="2"/>
  <c r="T703" i="2"/>
  <c r="T438" i="2"/>
  <c r="T238" i="2"/>
  <c r="T48" i="2"/>
  <c r="T552" i="2"/>
  <c r="T35" i="2"/>
  <c r="T427" i="2"/>
  <c r="T241" i="2"/>
  <c r="T476" i="2"/>
  <c r="T708" i="2"/>
  <c r="T346" i="2"/>
  <c r="T302" i="2"/>
  <c r="T227" i="2"/>
  <c r="T464" i="2"/>
  <c r="T386" i="2"/>
  <c r="T324" i="2"/>
  <c r="T506" i="2"/>
  <c r="T141" i="2"/>
  <c r="T682" i="2"/>
  <c r="T215" i="2"/>
  <c r="T72" i="2"/>
  <c r="T479" i="2"/>
  <c r="T447" i="2"/>
  <c r="T631" i="2"/>
  <c r="T305" i="2"/>
  <c r="T408" i="2"/>
  <c r="T229" i="2"/>
  <c r="T110" i="2"/>
  <c r="T256" i="2"/>
  <c r="T645" i="2"/>
  <c r="T165" i="2"/>
  <c r="T412" i="2"/>
  <c r="T661" i="2"/>
  <c r="T120" i="2"/>
  <c r="T634" i="2"/>
  <c r="T221" i="2"/>
  <c r="T133" i="2"/>
  <c r="T653" i="2"/>
  <c r="T440" i="2"/>
  <c r="T536" i="2"/>
  <c r="T564" i="2"/>
  <c r="T517" i="2"/>
  <c r="T279" i="2"/>
  <c r="T103" i="2"/>
  <c r="T76" i="2"/>
  <c r="T190" i="2"/>
  <c r="T730" i="2"/>
  <c r="T565" i="2"/>
  <c r="T466" i="2"/>
  <c r="T664" i="2"/>
  <c r="T706" i="2"/>
  <c r="T96" i="2"/>
  <c r="T118" i="2"/>
  <c r="T428" i="2"/>
  <c r="T714" i="2"/>
  <c r="T604" i="2"/>
  <c r="T537" i="2"/>
  <c r="T414" i="2"/>
  <c r="T654" i="2"/>
  <c r="T357" i="2"/>
  <c r="T341" i="2"/>
  <c r="T289" i="2"/>
  <c r="T606" i="2"/>
  <c r="T483" i="2"/>
  <c r="T477" i="2"/>
  <c r="T635" i="2"/>
  <c r="T303" i="2"/>
  <c r="T701" i="2"/>
  <c r="T261" i="2"/>
  <c r="T131" i="2"/>
  <c r="T245" i="2"/>
  <c r="T270" i="2"/>
  <c r="T375" i="2"/>
  <c r="T163" i="2"/>
  <c r="T169" i="2"/>
  <c r="T675" i="2"/>
  <c r="T91" i="2"/>
  <c r="T445" i="2"/>
  <c r="T688" i="2"/>
  <c r="T405" i="2"/>
  <c r="T700" i="2"/>
  <c r="T584" i="2"/>
  <c r="T222" i="2"/>
  <c r="T502" i="2"/>
  <c r="T532" i="2"/>
  <c r="T491" i="2"/>
  <c r="T349" i="2"/>
  <c r="T548" i="2"/>
  <c r="T668" i="2"/>
  <c r="T430" i="2"/>
  <c r="T489" i="2"/>
  <c r="T450" i="2"/>
  <c r="T493" i="2"/>
  <c r="T649" i="2"/>
  <c r="T187" i="2"/>
  <c r="T239" i="2"/>
  <c r="T694" i="2"/>
  <c r="T583" i="2"/>
  <c r="T505" i="2"/>
  <c r="T474" i="2"/>
  <c r="T114" i="2"/>
  <c r="T353" i="2"/>
  <c r="T617" i="2"/>
  <c r="T531" i="2"/>
  <c r="T535" i="2"/>
  <c r="T177" i="2"/>
  <c r="T615" i="2"/>
  <c r="T382" i="2"/>
  <c r="T220" i="2"/>
  <c r="T299" i="2"/>
  <c r="T323" i="2"/>
  <c r="T411" i="2"/>
  <c r="T545" i="2"/>
  <c r="T702" i="2"/>
  <c r="T309" i="2"/>
  <c r="T709" i="2"/>
  <c r="T563" i="2"/>
  <c r="T315" i="2"/>
  <c r="T228" i="2"/>
  <c r="T646" i="2"/>
  <c r="T613" i="2"/>
  <c r="T618" i="2"/>
  <c r="T676" i="2"/>
  <c r="T650" i="2"/>
  <c r="T392" i="2"/>
  <c r="T463" i="2"/>
  <c r="T657" i="2"/>
  <c r="T465" i="2"/>
  <c r="T607" i="2"/>
  <c r="T504" i="2"/>
  <c r="T426" i="2"/>
  <c r="T484" i="2"/>
  <c r="T679" i="2"/>
  <c r="T543" i="2"/>
  <c r="T712" i="2"/>
  <c r="T729" i="2"/>
  <c r="T697" i="2"/>
  <c r="T662" i="2"/>
  <c r="T524" i="2"/>
  <c r="T678" i="2"/>
  <c r="T695" i="2"/>
  <c r="T691" i="2"/>
  <c r="T643" i="2"/>
  <c r="T689" i="2"/>
  <c r="T658" i="2"/>
  <c r="T571" i="2"/>
  <c r="T590" i="2"/>
  <c r="T698" i="2"/>
  <c r="T692" i="2"/>
  <c r="T628" i="2"/>
  <c r="T718" i="2"/>
  <c r="T670" i="2"/>
  <c r="T672" i="2"/>
  <c r="T686" i="2"/>
  <c r="T574" i="2"/>
  <c r="T723" i="2"/>
  <c r="T683" i="2"/>
  <c r="T720" i="2"/>
  <c r="S490" i="2"/>
  <c r="S518" i="2"/>
  <c r="S642" i="2"/>
  <c r="S179" i="2"/>
  <c r="S406" i="2"/>
  <c r="S244" i="2"/>
  <c r="S551" i="2"/>
  <c r="S290" i="2"/>
  <c r="S605" i="2"/>
  <c r="S433" i="2"/>
  <c r="S372" i="2"/>
  <c r="S480" i="2"/>
  <c r="S109" i="2"/>
  <c r="S699" i="2"/>
  <c r="S143" i="2"/>
  <c r="S268" i="2"/>
  <c r="S356" i="2"/>
  <c r="S134" i="2"/>
  <c r="S462" i="2"/>
  <c r="S684" i="2"/>
  <c r="S475" i="2"/>
  <c r="S62" i="2"/>
  <c r="S326" i="2"/>
  <c r="S443" i="2"/>
  <c r="S15" i="2"/>
  <c r="S173" i="2"/>
  <c r="S156" i="2"/>
  <c r="S124" i="2"/>
  <c r="S534" i="2"/>
  <c r="S329" i="2"/>
  <c r="S704" i="2"/>
  <c r="S86" i="2"/>
  <c r="S603" i="2"/>
  <c r="S193" i="2"/>
  <c r="S144" i="2"/>
  <c r="S677" i="2"/>
  <c r="S206" i="2"/>
  <c r="S77" i="2"/>
  <c r="S153" i="2"/>
  <c r="S627" i="2"/>
  <c r="S30" i="2"/>
  <c r="S89" i="2"/>
  <c r="S616" i="2"/>
  <c r="S383" i="2"/>
  <c r="S304" i="2"/>
  <c r="S510" i="2"/>
  <c r="S123" i="2"/>
  <c r="S10" i="2"/>
  <c r="S246" i="2"/>
  <c r="S81" i="2"/>
  <c r="S139" i="2"/>
  <c r="S410" i="2"/>
  <c r="S242" i="2"/>
  <c r="S343" i="2"/>
  <c r="S611" i="2"/>
  <c r="S83" i="2"/>
  <c r="S55" i="2"/>
  <c r="S520" i="2"/>
  <c r="S128" i="2"/>
  <c r="S363" i="2"/>
  <c r="S146" i="2"/>
  <c r="S496" i="2"/>
  <c r="S596" i="2"/>
  <c r="S420" i="2"/>
  <c r="S264" i="2"/>
  <c r="S473" i="2"/>
  <c r="S160" i="2"/>
  <c r="S182" i="2"/>
  <c r="S252" i="2"/>
  <c r="S175" i="2"/>
  <c r="S223" i="2"/>
  <c r="S368" i="2"/>
  <c r="S101" i="2"/>
  <c r="S142" i="2"/>
  <c r="S441" i="2"/>
  <c r="S513" i="2"/>
  <c r="S3" i="2"/>
  <c r="S538" i="2"/>
  <c r="S453" i="2"/>
  <c r="S130" i="2"/>
  <c r="S140" i="2"/>
  <c r="S380" i="2"/>
  <c r="S313" i="2"/>
  <c r="S100" i="2"/>
  <c r="R11" i="3" s="1"/>
  <c r="S497" i="2"/>
  <c r="S589" i="2"/>
  <c r="S60" i="2"/>
  <c r="S232" i="2"/>
  <c r="S41" i="2"/>
  <c r="S263" i="2"/>
  <c r="S640" i="2"/>
  <c r="S336" i="2"/>
  <c r="S371" i="2"/>
  <c r="S272" i="2"/>
  <c r="S127" i="2"/>
  <c r="S145" i="2"/>
  <c r="S203" i="2"/>
  <c r="S442" i="2"/>
  <c r="S360" i="2"/>
  <c r="S345" i="2"/>
  <c r="S47" i="2"/>
  <c r="S655" i="2"/>
  <c r="S8" i="2"/>
  <c r="S560" i="2"/>
  <c r="S396" i="2"/>
  <c r="S167" i="2"/>
  <c r="S63" i="2"/>
  <c r="S273" i="2"/>
  <c r="S31" i="2"/>
  <c r="S14" i="2"/>
  <c r="S533" i="2"/>
  <c r="S314" i="2"/>
  <c r="S231" i="2"/>
  <c r="S154" i="2"/>
  <c r="S481" i="2"/>
  <c r="S385" i="2"/>
  <c r="S207" i="2"/>
  <c r="S576" i="2"/>
  <c r="S267" i="2"/>
  <c r="S27" i="2"/>
  <c r="S275" i="2"/>
  <c r="S342" i="2"/>
  <c r="S205" i="2"/>
  <c r="S379" i="2"/>
  <c r="S388" i="2"/>
  <c r="S436" i="2"/>
  <c r="S170" i="2"/>
  <c r="S24" i="2"/>
  <c r="S189" i="2"/>
  <c r="S57" i="2"/>
  <c r="S210" i="2"/>
  <c r="S185" i="2"/>
  <c r="S594" i="2"/>
  <c r="S478" i="2"/>
  <c r="S716" i="2"/>
  <c r="S117" i="2"/>
  <c r="S330" i="2"/>
  <c r="S316" i="2"/>
  <c r="S158" i="2"/>
  <c r="S251" i="2"/>
  <c r="S174" i="2"/>
  <c r="S137" i="2"/>
  <c r="S328" i="2"/>
  <c r="S58" i="2"/>
  <c r="S172" i="2"/>
  <c r="S2" i="2"/>
  <c r="S7" i="2"/>
  <c r="S277" i="2"/>
  <c r="S200" i="2"/>
  <c r="S52" i="2"/>
  <c r="S519" i="2"/>
  <c r="S355" i="2"/>
  <c r="S710" i="2"/>
  <c r="S90" i="2"/>
  <c r="S444" i="2"/>
  <c r="S508" i="2"/>
  <c r="S509" i="2"/>
  <c r="S516" i="2"/>
  <c r="S12" i="2"/>
  <c r="S446" i="2"/>
  <c r="S482" i="2"/>
  <c r="S485" i="2"/>
  <c r="S152" i="2"/>
  <c r="S364" i="2"/>
  <c r="S614" i="2"/>
  <c r="S641" i="2"/>
  <c r="S454" i="2"/>
  <c r="S95" i="2"/>
  <c r="S113" i="2"/>
  <c r="S556" i="2"/>
  <c r="S236" i="2"/>
  <c r="S217" i="2"/>
  <c r="S507" i="2"/>
  <c r="S554" i="2"/>
  <c r="S586" i="2"/>
  <c r="S578" i="2"/>
  <c r="S29" i="2"/>
  <c r="S180" i="2"/>
  <c r="S16" i="2"/>
  <c r="S281" i="2"/>
  <c r="S570" i="2"/>
  <c r="S235" i="2"/>
  <c r="S159" i="2"/>
  <c r="S225" i="2"/>
  <c r="S422" i="2"/>
  <c r="S164" i="2"/>
  <c r="S705" i="2"/>
  <c r="S572" i="2"/>
  <c r="S53" i="2"/>
  <c r="S271" i="2"/>
  <c r="S526" i="2"/>
  <c r="S148" i="2"/>
  <c r="S390" i="2"/>
  <c r="S423" i="2"/>
  <c r="S624" i="2"/>
  <c r="S297" i="2"/>
  <c r="S452" i="2"/>
  <c r="S195" i="2"/>
  <c r="S557" i="2"/>
  <c r="S687" i="2"/>
  <c r="S449" i="2"/>
  <c r="S579" i="2"/>
  <c r="S255" i="2"/>
  <c r="S331" i="2"/>
  <c r="S135" i="2"/>
  <c r="S434" i="2"/>
  <c r="S104" i="2"/>
  <c r="S711" i="2"/>
  <c r="S147" i="2"/>
  <c r="S471" i="2"/>
  <c r="S129" i="2"/>
  <c r="S591" i="2"/>
  <c r="S332" i="2"/>
  <c r="S126" i="2"/>
  <c r="S487" i="2"/>
  <c r="S515" i="2"/>
  <c r="S97" i="2"/>
  <c r="S339" i="2"/>
  <c r="S648" i="2"/>
  <c r="S530" i="2"/>
  <c r="S378" i="2"/>
  <c r="S212" i="2"/>
  <c r="S567" i="2"/>
  <c r="S116" i="2"/>
  <c r="S51" i="2"/>
  <c r="S402" i="2"/>
  <c r="S511" i="2"/>
  <c r="S204" i="2"/>
  <c r="S112" i="2"/>
  <c r="S722" i="2"/>
  <c r="S549" i="2"/>
  <c r="S319" i="2"/>
  <c r="S194" i="2"/>
  <c r="S397" i="2"/>
  <c r="S435" i="2"/>
  <c r="S369" i="2"/>
  <c r="S44" i="2"/>
  <c r="S69" i="2"/>
  <c r="S470" i="2"/>
  <c r="S50" i="2"/>
  <c r="S585" i="2"/>
  <c r="S514" i="2"/>
  <c r="S333" i="2"/>
  <c r="S403" i="2"/>
  <c r="S727" i="2"/>
  <c r="S373" i="2"/>
  <c r="S249" i="2"/>
  <c r="S498" i="2"/>
  <c r="S460" i="2"/>
  <c r="S731" i="2"/>
  <c r="S374" i="2"/>
  <c r="S310" i="2"/>
  <c r="S18" i="2"/>
  <c r="S501" i="2"/>
  <c r="S361" i="2"/>
  <c r="S367" i="2"/>
  <c r="S74" i="2"/>
  <c r="S456" i="2"/>
  <c r="S121" i="2"/>
  <c r="S597" i="2"/>
  <c r="S707" i="2"/>
  <c r="S214" i="2"/>
  <c r="S413" i="2"/>
  <c r="S157" i="2"/>
  <c r="S84" i="2"/>
  <c r="R95" i="3" s="1"/>
  <c r="S573" i="2"/>
  <c r="S216" i="2"/>
  <c r="S13" i="2"/>
  <c r="S122" i="2"/>
  <c r="S115" i="2"/>
  <c r="S669" i="2"/>
  <c r="S4" i="2"/>
  <c r="S398" i="2"/>
  <c r="S472" i="2"/>
  <c r="S65" i="2"/>
  <c r="S183" i="2"/>
  <c r="S467" i="2"/>
  <c r="S499" i="2"/>
  <c r="S547" i="2"/>
  <c r="S500" i="2"/>
  <c r="S351" i="2"/>
  <c r="S636" i="2"/>
  <c r="S292" i="2"/>
  <c r="S269" i="2"/>
  <c r="S300" i="2"/>
  <c r="S191" i="2"/>
  <c r="S581" i="2"/>
  <c r="S468" i="2"/>
  <c r="S219" i="2"/>
  <c r="S569" i="2"/>
  <c r="S125" i="2"/>
  <c r="S258" i="2"/>
  <c r="S37" i="2"/>
  <c r="S728" i="2"/>
  <c r="S184" i="2"/>
  <c r="S26" i="2"/>
  <c r="S376" i="2"/>
  <c r="S102" i="2"/>
  <c r="R80" i="3" s="1"/>
  <c r="S327" i="2"/>
  <c r="S399" i="2"/>
  <c r="S587" i="2"/>
  <c r="S612" i="2"/>
  <c r="S40" i="2"/>
  <c r="S64" i="2"/>
  <c r="S61" i="2"/>
  <c r="S136" i="2"/>
  <c r="S622" i="2"/>
  <c r="S80" i="2"/>
  <c r="S660" i="2"/>
  <c r="S38" i="2"/>
  <c r="S503" i="2"/>
  <c r="S211" i="2"/>
  <c r="S362" i="2"/>
  <c r="S652" i="2"/>
  <c r="S577" i="2"/>
  <c r="S625" i="2"/>
  <c r="S283" i="2"/>
  <c r="S384" i="2"/>
  <c r="S202" i="2"/>
  <c r="S296" i="2"/>
  <c r="S149" i="2"/>
  <c r="S432" i="2"/>
  <c r="S209" i="2"/>
  <c r="S226" i="2"/>
  <c r="S431" i="2"/>
  <c r="S250" i="2"/>
  <c r="S421" i="2"/>
  <c r="S9" i="2"/>
  <c r="S196" i="2"/>
  <c r="S132" i="2"/>
  <c r="S656" i="2"/>
  <c r="S544" i="2"/>
  <c r="S150" i="2"/>
  <c r="S415" i="2"/>
  <c r="S79" i="2"/>
  <c r="S726" i="2"/>
  <c r="S580" i="2"/>
  <c r="S78" i="2"/>
  <c r="S666" i="2"/>
  <c r="S527" i="2"/>
  <c r="S32" i="2"/>
  <c r="S71" i="2"/>
  <c r="S224" i="2"/>
  <c r="S582" i="2"/>
  <c r="S540" i="2"/>
  <c r="S400" i="2"/>
  <c r="S347" i="2"/>
  <c r="S298" i="2"/>
  <c r="S25" i="2"/>
  <c r="S21" i="2"/>
  <c r="S254" i="2"/>
  <c r="S19" i="2"/>
  <c r="S46" i="2"/>
  <c r="S674" i="2"/>
  <c r="S197" i="2"/>
  <c r="S301" i="2"/>
  <c r="S59" i="2"/>
  <c r="S459" i="2"/>
  <c r="S321" i="2"/>
  <c r="S609" i="2"/>
  <c r="S293" i="2"/>
  <c r="S546" i="2"/>
  <c r="S335" i="2"/>
  <c r="S338" i="2"/>
  <c r="S188" i="2"/>
  <c r="S56" i="2"/>
  <c r="S199" i="2"/>
  <c r="S588" i="2"/>
  <c r="S512" i="2"/>
  <c r="S424" i="2"/>
  <c r="S395" i="2"/>
  <c r="S105" i="2"/>
  <c r="S286" i="2"/>
  <c r="S419" i="2"/>
  <c r="S558" i="2"/>
  <c r="S623" i="2"/>
  <c r="S492" i="2"/>
  <c r="S311" i="2"/>
  <c r="S665" i="2"/>
  <c r="S592" i="2"/>
  <c r="S171" i="2"/>
  <c r="S198" i="2"/>
  <c r="S192" i="2"/>
  <c r="S391" i="2"/>
  <c r="S370" i="2"/>
  <c r="S602" i="2"/>
  <c r="S70" i="2"/>
  <c r="S274" i="2"/>
  <c r="S337" i="2"/>
  <c r="S85" i="2"/>
  <c r="S138" i="2"/>
  <c r="S366" i="2"/>
  <c r="S647" i="2"/>
  <c r="S457" i="2"/>
  <c r="S265" i="2"/>
  <c r="S161" i="2"/>
  <c r="S599" i="2"/>
  <c r="S307" i="2"/>
  <c r="S630" i="2"/>
  <c r="S33" i="2"/>
  <c r="S340" i="2"/>
  <c r="S416" i="2"/>
  <c r="S308" i="2"/>
  <c r="S201" i="2"/>
  <c r="S719" i="2"/>
  <c r="S178" i="2"/>
  <c r="S278" i="2"/>
  <c r="S166" i="2"/>
  <c r="S87" i="2"/>
  <c r="S237" i="2"/>
  <c r="S306" i="2"/>
  <c r="S350" i="2"/>
  <c r="S539" i="2"/>
  <c r="S529" i="2"/>
  <c r="S99" i="2"/>
  <c r="R97" i="3" s="1"/>
  <c r="S218" i="2"/>
  <c r="S49" i="2"/>
  <c r="S257" i="2"/>
  <c r="S610" i="2"/>
  <c r="S155" i="2"/>
  <c r="S685" i="2"/>
  <c r="S566" i="2"/>
  <c r="S409" i="2"/>
  <c r="S693" i="2"/>
  <c r="S28" i="2"/>
  <c r="S717" i="2"/>
  <c r="S17" i="2"/>
  <c r="S633" i="2"/>
  <c r="S639" i="2"/>
  <c r="S22" i="2"/>
  <c r="S334" i="2"/>
  <c r="S106" i="2"/>
  <c r="S407" i="2"/>
  <c r="S561" i="2"/>
  <c r="S5" i="2"/>
  <c r="S45" i="2"/>
  <c r="S495" i="2"/>
  <c r="S284" i="2"/>
  <c r="S322" i="2"/>
  <c r="S522" i="2"/>
  <c r="S243" i="2"/>
  <c r="S575" i="2"/>
  <c r="S381" i="2"/>
  <c r="S358" i="2"/>
  <c r="S488" i="2"/>
  <c r="S20" i="2"/>
  <c r="S262" i="2"/>
  <c r="S213" i="2"/>
  <c r="S713" i="2"/>
  <c r="S93" i="2"/>
  <c r="S6" i="2"/>
  <c r="S401" i="2"/>
  <c r="S247" i="2"/>
  <c r="S559" i="2"/>
  <c r="S266" i="2"/>
  <c r="S528" i="2"/>
  <c r="S389" i="2"/>
  <c r="S608" i="2"/>
  <c r="S94" i="2"/>
  <c r="S553" i="2"/>
  <c r="S276" i="2"/>
  <c r="S541" i="2"/>
  <c r="S348" i="2"/>
  <c r="S439" i="2"/>
  <c r="S568" i="2"/>
  <c r="S312" i="2"/>
  <c r="S230" i="2"/>
  <c r="S448" i="2"/>
  <c r="S725" i="2"/>
  <c r="S294" i="2"/>
  <c r="S280" i="2"/>
  <c r="S11" i="2"/>
  <c r="S208" i="2"/>
  <c r="S637" i="2"/>
  <c r="S651" i="2"/>
  <c r="S108" i="2"/>
  <c r="S151" i="2"/>
  <c r="S659" i="2"/>
  <c r="S523" i="2"/>
  <c r="S119" i="2"/>
  <c r="S36" i="2"/>
  <c r="S418" i="2"/>
  <c r="S98" i="2"/>
  <c r="S619" i="2"/>
  <c r="S562" i="2"/>
  <c r="S260" i="2"/>
  <c r="S320" i="2"/>
  <c r="S287" i="2"/>
  <c r="S253" i="2"/>
  <c r="S317" i="2"/>
  <c r="S620" i="2"/>
  <c r="S600" i="2"/>
  <c r="S393" i="2"/>
  <c r="S724" i="2"/>
  <c r="S429" i="2"/>
  <c r="S525" i="2"/>
  <c r="S344" i="2"/>
  <c r="S486" i="2"/>
  <c r="S162" i="2"/>
  <c r="S233" i="2"/>
  <c r="S67" i="2"/>
  <c r="S555" i="2"/>
  <c r="S73" i="2"/>
  <c r="S387" i="2"/>
  <c r="S54" i="2"/>
  <c r="S455" i="2"/>
  <c r="S176" i="2"/>
  <c r="S66" i="2"/>
  <c r="S352" i="2"/>
  <c r="S521" i="2"/>
  <c r="S282" i="2"/>
  <c r="S469" i="2"/>
  <c r="S663" i="2"/>
  <c r="S23" i="2"/>
  <c r="S295" i="2"/>
  <c r="S461" i="2"/>
  <c r="S715" i="2"/>
  <c r="S458" i="2"/>
  <c r="S42" i="2"/>
  <c r="S359" i="2"/>
  <c r="S632" i="2"/>
  <c r="S638" i="2"/>
  <c r="S394" i="2"/>
  <c r="S451" i="2"/>
  <c r="S425" i="2"/>
  <c r="S671" i="2"/>
  <c r="S598" i="2"/>
  <c r="S550" i="2"/>
  <c r="S34" i="2"/>
  <c r="S240" i="2"/>
  <c r="S417" i="2"/>
  <c r="S494" i="2"/>
  <c r="S626" i="2"/>
  <c r="S325" i="2"/>
  <c r="S721" i="2"/>
  <c r="S601" i="2"/>
  <c r="S186" i="2"/>
  <c r="S404" i="2"/>
  <c r="S365" i="2"/>
  <c r="S107" i="2"/>
  <c r="S39" i="2"/>
  <c r="S88" i="2"/>
  <c r="S68" i="2"/>
  <c r="S377" i="2"/>
  <c r="S168" i="2"/>
  <c r="S437" i="2"/>
  <c r="S542" i="2"/>
  <c r="S318" i="2"/>
  <c r="S285" i="2"/>
  <c r="S629" i="2"/>
  <c r="S593" i="2"/>
  <c r="S43" i="2"/>
  <c r="S291" i="2"/>
  <c r="S259" i="2"/>
  <c r="S354" i="2"/>
  <c r="S667" i="2"/>
  <c r="S696" i="2"/>
  <c r="S681" i="2"/>
  <c r="S75" i="2"/>
  <c r="S82" i="2"/>
  <c r="S248" i="2"/>
  <c r="S288" i="2"/>
  <c r="S644" i="2"/>
  <c r="S92" i="2"/>
  <c r="S621" i="2"/>
  <c r="S680" i="2"/>
  <c r="S234" i="2"/>
  <c r="S181" i="2"/>
  <c r="S111" i="2"/>
  <c r="S690" i="2"/>
  <c r="S673" i="2"/>
  <c r="S595" i="2"/>
  <c r="S703" i="2"/>
  <c r="S438" i="2"/>
  <c r="S238" i="2"/>
  <c r="S48" i="2"/>
  <c r="S552" i="2"/>
  <c r="S35" i="2"/>
  <c r="S427" i="2"/>
  <c r="S241" i="2"/>
  <c r="S476" i="2"/>
  <c r="S708" i="2"/>
  <c r="S346" i="2"/>
  <c r="S302" i="2"/>
  <c r="S227" i="2"/>
  <c r="S464" i="2"/>
  <c r="S386" i="2"/>
  <c r="S324" i="2"/>
  <c r="S506" i="2"/>
  <c r="S141" i="2"/>
  <c r="S682" i="2"/>
  <c r="S215" i="2"/>
  <c r="S72" i="2"/>
  <c r="S479" i="2"/>
  <c r="S447" i="2"/>
  <c r="S631" i="2"/>
  <c r="S305" i="2"/>
  <c r="S408" i="2"/>
  <c r="S229" i="2"/>
  <c r="S110" i="2"/>
  <c r="S256" i="2"/>
  <c r="S645" i="2"/>
  <c r="S165" i="2"/>
  <c r="S412" i="2"/>
  <c r="S661" i="2"/>
  <c r="S120" i="2"/>
  <c r="S634" i="2"/>
  <c r="S221" i="2"/>
  <c r="S133" i="2"/>
  <c r="S653" i="2"/>
  <c r="S440" i="2"/>
  <c r="S536" i="2"/>
  <c r="S564" i="2"/>
  <c r="S517" i="2"/>
  <c r="S279" i="2"/>
  <c r="S103" i="2"/>
  <c r="S76" i="2"/>
  <c r="S190" i="2"/>
  <c r="S730" i="2"/>
  <c r="S565" i="2"/>
  <c r="S466" i="2"/>
  <c r="S664" i="2"/>
  <c r="S706" i="2"/>
  <c r="S96" i="2"/>
  <c r="S118" i="2"/>
  <c r="S428" i="2"/>
  <c r="S714" i="2"/>
  <c r="S604" i="2"/>
  <c r="S537" i="2"/>
  <c r="S414" i="2"/>
  <c r="S654" i="2"/>
  <c r="S357" i="2"/>
  <c r="S341" i="2"/>
  <c r="S289" i="2"/>
  <c r="S606" i="2"/>
  <c r="S483" i="2"/>
  <c r="S477" i="2"/>
  <c r="S635" i="2"/>
  <c r="S303" i="2"/>
  <c r="S701" i="2"/>
  <c r="S261" i="2"/>
  <c r="S131" i="2"/>
  <c r="S245" i="2"/>
  <c r="S270" i="2"/>
  <c r="S375" i="2"/>
  <c r="S163" i="2"/>
  <c r="S169" i="2"/>
  <c r="S675" i="2"/>
  <c r="S91" i="2"/>
  <c r="S445" i="2"/>
  <c r="S688" i="2"/>
  <c r="S405" i="2"/>
  <c r="S700" i="2"/>
  <c r="S584" i="2"/>
  <c r="S222" i="2"/>
  <c r="S502" i="2"/>
  <c r="S532" i="2"/>
  <c r="S491" i="2"/>
  <c r="S349" i="2"/>
  <c r="S548" i="2"/>
  <c r="S668" i="2"/>
  <c r="S430" i="2"/>
  <c r="S489" i="2"/>
  <c r="S450" i="2"/>
  <c r="S493" i="2"/>
  <c r="S649" i="2"/>
  <c r="S187" i="2"/>
  <c r="S239" i="2"/>
  <c r="S694" i="2"/>
  <c r="S583" i="2"/>
  <c r="S505" i="2"/>
  <c r="S474" i="2"/>
  <c r="S114" i="2"/>
  <c r="S353" i="2"/>
  <c r="S617" i="2"/>
  <c r="S531" i="2"/>
  <c r="S535" i="2"/>
  <c r="S177" i="2"/>
  <c r="S615" i="2"/>
  <c r="S382" i="2"/>
  <c r="S220" i="2"/>
  <c r="S299" i="2"/>
  <c r="S323" i="2"/>
  <c r="S411" i="2"/>
  <c r="S545" i="2"/>
  <c r="S702" i="2"/>
  <c r="S309" i="2"/>
  <c r="S709" i="2"/>
  <c r="S563" i="2"/>
  <c r="S315" i="2"/>
  <c r="S228" i="2"/>
  <c r="S646" i="2"/>
  <c r="S613" i="2"/>
  <c r="S618" i="2"/>
  <c r="S676" i="2"/>
  <c r="S650" i="2"/>
  <c r="S392" i="2"/>
  <c r="S463" i="2"/>
  <c r="S657" i="2"/>
  <c r="S465" i="2"/>
  <c r="S607" i="2"/>
  <c r="S504" i="2"/>
  <c r="S426" i="2"/>
  <c r="S484" i="2"/>
  <c r="S679" i="2"/>
  <c r="S543" i="2"/>
  <c r="S712" i="2"/>
  <c r="S729" i="2"/>
  <c r="S697" i="2"/>
  <c r="S662" i="2"/>
  <c r="S524" i="2"/>
  <c r="S678" i="2"/>
  <c r="S695" i="2"/>
  <c r="S691" i="2"/>
  <c r="S643" i="2"/>
  <c r="S689" i="2"/>
  <c r="S658" i="2"/>
  <c r="S571" i="2"/>
  <c r="S590" i="2"/>
  <c r="S698" i="2"/>
  <c r="S692" i="2"/>
  <c r="S628" i="2"/>
  <c r="S718" i="2"/>
  <c r="S670" i="2"/>
  <c r="S672" i="2"/>
  <c r="S686" i="2"/>
  <c r="S574" i="2"/>
  <c r="S723" i="2"/>
  <c r="S683" i="2"/>
  <c r="S720" i="2"/>
  <c r="N490" i="2"/>
  <c r="N518" i="2"/>
  <c r="N642" i="2"/>
  <c r="N179" i="2"/>
  <c r="N406" i="2"/>
  <c r="N244" i="2"/>
  <c r="N551" i="2"/>
  <c r="N290" i="2"/>
  <c r="N605" i="2"/>
  <c r="N433" i="2"/>
  <c r="N372" i="2"/>
  <c r="N480" i="2"/>
  <c r="N109" i="2"/>
  <c r="N699" i="2"/>
  <c r="N143" i="2"/>
  <c r="N268" i="2"/>
  <c r="N356" i="2"/>
  <c r="N134" i="2"/>
  <c r="N462" i="2"/>
  <c r="N684" i="2"/>
  <c r="N475" i="2"/>
  <c r="N62" i="2"/>
  <c r="N326" i="2"/>
  <c r="N443" i="2"/>
  <c r="N15" i="2"/>
  <c r="N173" i="2"/>
  <c r="N156" i="2"/>
  <c r="N124" i="2"/>
  <c r="N534" i="2"/>
  <c r="N329" i="2"/>
  <c r="N704" i="2"/>
  <c r="N86" i="2"/>
  <c r="N603" i="2"/>
  <c r="N193" i="2"/>
  <c r="N144" i="2"/>
  <c r="N677" i="2"/>
  <c r="N206" i="2"/>
  <c r="N77" i="2"/>
  <c r="N153" i="2"/>
  <c r="N627" i="2"/>
  <c r="N30" i="2"/>
  <c r="N89" i="2"/>
  <c r="N616" i="2"/>
  <c r="N383" i="2"/>
  <c r="N304" i="2"/>
  <c r="N510" i="2"/>
  <c r="N123" i="2"/>
  <c r="N10" i="2"/>
  <c r="N246" i="2"/>
  <c r="N81" i="2"/>
  <c r="N139" i="2"/>
  <c r="N410" i="2"/>
  <c r="N242" i="2"/>
  <c r="N343" i="2"/>
  <c r="N611" i="2"/>
  <c r="N83" i="2"/>
  <c r="N55" i="2"/>
  <c r="N520" i="2"/>
  <c r="N128" i="2"/>
  <c r="N363" i="2"/>
  <c r="N146" i="2"/>
  <c r="N496" i="2"/>
  <c r="N596" i="2"/>
  <c r="N420" i="2"/>
  <c r="N264" i="2"/>
  <c r="N473" i="2"/>
  <c r="N160" i="2"/>
  <c r="N182" i="2"/>
  <c r="N252" i="2"/>
  <c r="N175" i="2"/>
  <c r="N223" i="2"/>
  <c r="N368" i="2"/>
  <c r="N101" i="2"/>
  <c r="N142" i="2"/>
  <c r="N441" i="2"/>
  <c r="N513" i="2"/>
  <c r="N3" i="2"/>
  <c r="N538" i="2"/>
  <c r="N453" i="2"/>
  <c r="N130" i="2"/>
  <c r="N140" i="2"/>
  <c r="N380" i="2"/>
  <c r="N313" i="2"/>
  <c r="N100" i="2"/>
  <c r="N497" i="2"/>
  <c r="N589" i="2"/>
  <c r="N60" i="2"/>
  <c r="N232" i="2"/>
  <c r="N41" i="2"/>
  <c r="N263" i="2"/>
  <c r="N640" i="2"/>
  <c r="N336" i="2"/>
  <c r="N371" i="2"/>
  <c r="N272" i="2"/>
  <c r="N127" i="2"/>
  <c r="N145" i="2"/>
  <c r="N203" i="2"/>
  <c r="N442" i="2"/>
  <c r="N360" i="2"/>
  <c r="N345" i="2"/>
  <c r="N47" i="2"/>
  <c r="N655" i="2"/>
  <c r="N8" i="2"/>
  <c r="N560" i="2"/>
  <c r="N396" i="2"/>
  <c r="N167" i="2"/>
  <c r="N63" i="2"/>
  <c r="N273" i="2"/>
  <c r="N31" i="2"/>
  <c r="N14" i="2"/>
  <c r="N533" i="2"/>
  <c r="N314" i="2"/>
  <c r="N231" i="2"/>
  <c r="N154" i="2"/>
  <c r="N481" i="2"/>
  <c r="N385" i="2"/>
  <c r="N207" i="2"/>
  <c r="N576" i="2"/>
  <c r="N267" i="2"/>
  <c r="N27" i="2"/>
  <c r="N275" i="2"/>
  <c r="N342" i="2"/>
  <c r="N205" i="2"/>
  <c r="N379" i="2"/>
  <c r="N388" i="2"/>
  <c r="N436" i="2"/>
  <c r="N170" i="2"/>
  <c r="N24" i="2"/>
  <c r="N189" i="2"/>
  <c r="N57" i="2"/>
  <c r="N210" i="2"/>
  <c r="N185" i="2"/>
  <c r="N594" i="2"/>
  <c r="N478" i="2"/>
  <c r="N716" i="2"/>
  <c r="N117" i="2"/>
  <c r="N330" i="2"/>
  <c r="N316" i="2"/>
  <c r="N158" i="2"/>
  <c r="N251" i="2"/>
  <c r="N174" i="2"/>
  <c r="N137" i="2"/>
  <c r="N328" i="2"/>
  <c r="N58" i="2"/>
  <c r="N172" i="2"/>
  <c r="N2" i="2"/>
  <c r="N7" i="2"/>
  <c r="N277" i="2"/>
  <c r="N200" i="2"/>
  <c r="N52" i="2"/>
  <c r="N519" i="2"/>
  <c r="N355" i="2"/>
  <c r="N710" i="2"/>
  <c r="N90" i="2"/>
  <c r="N444" i="2"/>
  <c r="N508" i="2"/>
  <c r="N509" i="2"/>
  <c r="N516" i="2"/>
  <c r="N12" i="2"/>
  <c r="N446" i="2"/>
  <c r="N482" i="2"/>
  <c r="N485" i="2"/>
  <c r="N152" i="2"/>
  <c r="N364" i="2"/>
  <c r="N614" i="2"/>
  <c r="N641" i="2"/>
  <c r="N454" i="2"/>
  <c r="N95" i="2"/>
  <c r="N113" i="2"/>
  <c r="N556" i="2"/>
  <c r="N236" i="2"/>
  <c r="N217" i="2"/>
  <c r="N507" i="2"/>
  <c r="N554" i="2"/>
  <c r="N586" i="2"/>
  <c r="N578" i="2"/>
  <c r="N29" i="2"/>
  <c r="N180" i="2"/>
  <c r="N16" i="2"/>
  <c r="N281" i="2"/>
  <c r="N570" i="2"/>
  <c r="N235" i="2"/>
  <c r="N159" i="2"/>
  <c r="N225" i="2"/>
  <c r="N422" i="2"/>
  <c r="N164" i="2"/>
  <c r="N705" i="2"/>
  <c r="N572" i="2"/>
  <c r="N53" i="2"/>
  <c r="N271" i="2"/>
  <c r="N526" i="2"/>
  <c r="N148" i="2"/>
  <c r="N390" i="2"/>
  <c r="N423" i="2"/>
  <c r="N624" i="2"/>
  <c r="N297" i="2"/>
  <c r="N452" i="2"/>
  <c r="N195" i="2"/>
  <c r="N557" i="2"/>
  <c r="N687" i="2"/>
  <c r="N449" i="2"/>
  <c r="N579" i="2"/>
  <c r="N255" i="2"/>
  <c r="N331" i="2"/>
  <c r="N135" i="2"/>
  <c r="N434" i="2"/>
  <c r="N104" i="2"/>
  <c r="N711" i="2"/>
  <c r="N147" i="2"/>
  <c r="N471" i="2"/>
  <c r="N129" i="2"/>
  <c r="N591" i="2"/>
  <c r="N332" i="2"/>
  <c r="N126" i="2"/>
  <c r="N487" i="2"/>
  <c r="N515" i="2"/>
  <c r="N97" i="2"/>
  <c r="N339" i="2"/>
  <c r="N648" i="2"/>
  <c r="N530" i="2"/>
  <c r="N378" i="2"/>
  <c r="N212" i="2"/>
  <c r="N567" i="2"/>
  <c r="N116" i="2"/>
  <c r="N51" i="2"/>
  <c r="N402" i="2"/>
  <c r="N511" i="2"/>
  <c r="N204" i="2"/>
  <c r="N112" i="2"/>
  <c r="N722" i="2"/>
  <c r="N549" i="2"/>
  <c r="N319" i="2"/>
  <c r="N194" i="2"/>
  <c r="N397" i="2"/>
  <c r="N435" i="2"/>
  <c r="N369" i="2"/>
  <c r="N44" i="2"/>
  <c r="N69" i="2"/>
  <c r="N470" i="2"/>
  <c r="N50" i="2"/>
  <c r="N585" i="2"/>
  <c r="N514" i="2"/>
  <c r="N333" i="2"/>
  <c r="N403" i="2"/>
  <c r="N727" i="2"/>
  <c r="N373" i="2"/>
  <c r="N249" i="2"/>
  <c r="N498" i="2"/>
  <c r="N460" i="2"/>
  <c r="N731" i="2"/>
  <c r="N374" i="2"/>
  <c r="N310" i="2"/>
  <c r="N18" i="2"/>
  <c r="N501" i="2"/>
  <c r="N361" i="2"/>
  <c r="N367" i="2"/>
  <c r="N74" i="2"/>
  <c r="N456" i="2"/>
  <c r="N121" i="2"/>
  <c r="N597" i="2"/>
  <c r="N707" i="2"/>
  <c r="N214" i="2"/>
  <c r="N413" i="2"/>
  <c r="N157" i="2"/>
  <c r="N84" i="2"/>
  <c r="N573" i="2"/>
  <c r="N216" i="2"/>
  <c r="N13" i="2"/>
  <c r="N122" i="2"/>
  <c r="N115" i="2"/>
  <c r="N669" i="2"/>
  <c r="N4" i="2"/>
  <c r="N398" i="2"/>
  <c r="N472" i="2"/>
  <c r="N65" i="2"/>
  <c r="N183" i="2"/>
  <c r="N467" i="2"/>
  <c r="N499" i="2"/>
  <c r="N547" i="2"/>
  <c r="N500" i="2"/>
  <c r="N351" i="2"/>
  <c r="N636" i="2"/>
  <c r="N292" i="2"/>
  <c r="N269" i="2"/>
  <c r="N300" i="2"/>
  <c r="N191" i="2"/>
  <c r="N581" i="2"/>
  <c r="N468" i="2"/>
  <c r="N219" i="2"/>
  <c r="N569" i="2"/>
  <c r="N125" i="2"/>
  <c r="N258" i="2"/>
  <c r="N37" i="2"/>
  <c r="N728" i="2"/>
  <c r="N184" i="2"/>
  <c r="N26" i="2"/>
  <c r="N376" i="2"/>
  <c r="N102" i="2"/>
  <c r="N327" i="2"/>
  <c r="N399" i="2"/>
  <c r="N587" i="2"/>
  <c r="N612" i="2"/>
  <c r="N40" i="2"/>
  <c r="N64" i="2"/>
  <c r="N61" i="2"/>
  <c r="N136" i="2"/>
  <c r="N622" i="2"/>
  <c r="N80" i="2"/>
  <c r="N660" i="2"/>
  <c r="N38" i="2"/>
  <c r="N503" i="2"/>
  <c r="N211" i="2"/>
  <c r="N362" i="2"/>
  <c r="N652" i="2"/>
  <c r="N577" i="2"/>
  <c r="N625" i="2"/>
  <c r="N283" i="2"/>
  <c r="N384" i="2"/>
  <c r="N202" i="2"/>
  <c r="N296" i="2"/>
  <c r="N149" i="2"/>
  <c r="N432" i="2"/>
  <c r="N209" i="2"/>
  <c r="N226" i="2"/>
  <c r="N431" i="2"/>
  <c r="N250" i="2"/>
  <c r="N421" i="2"/>
  <c r="N9" i="2"/>
  <c r="N196" i="2"/>
  <c r="N132" i="2"/>
  <c r="N656" i="2"/>
  <c r="N544" i="2"/>
  <c r="N150" i="2"/>
  <c r="N415" i="2"/>
  <c r="N79" i="2"/>
  <c r="N726" i="2"/>
  <c r="N580" i="2"/>
  <c r="N78" i="2"/>
  <c r="N666" i="2"/>
  <c r="N527" i="2"/>
  <c r="N32" i="2"/>
  <c r="N71" i="2"/>
  <c r="N224" i="2"/>
  <c r="N582" i="2"/>
  <c r="N540" i="2"/>
  <c r="N400" i="2"/>
  <c r="N347" i="2"/>
  <c r="N298" i="2"/>
  <c r="N25" i="2"/>
  <c r="N21" i="2"/>
  <c r="N254" i="2"/>
  <c r="N19" i="2"/>
  <c r="N46" i="2"/>
  <c r="N674" i="2"/>
  <c r="N197" i="2"/>
  <c r="N301" i="2"/>
  <c r="N59" i="2"/>
  <c r="N459" i="2"/>
  <c r="N321" i="2"/>
  <c r="N609" i="2"/>
  <c r="N293" i="2"/>
  <c r="N546" i="2"/>
  <c r="N335" i="2"/>
  <c r="N338" i="2"/>
  <c r="N188" i="2"/>
  <c r="N56" i="2"/>
  <c r="N199" i="2"/>
  <c r="N588" i="2"/>
  <c r="N512" i="2"/>
  <c r="N424" i="2"/>
  <c r="N395" i="2"/>
  <c r="N105" i="2"/>
  <c r="N286" i="2"/>
  <c r="N419" i="2"/>
  <c r="N558" i="2"/>
  <c r="N623" i="2"/>
  <c r="N492" i="2"/>
  <c r="N311" i="2"/>
  <c r="N665" i="2"/>
  <c r="N592" i="2"/>
  <c r="N171" i="2"/>
  <c r="N198" i="2"/>
  <c r="N192" i="2"/>
  <c r="N391" i="2"/>
  <c r="N370" i="2"/>
  <c r="N602" i="2"/>
  <c r="N70" i="2"/>
  <c r="N274" i="2"/>
  <c r="N337" i="2"/>
  <c r="N85" i="2"/>
  <c r="N138" i="2"/>
  <c r="N366" i="2"/>
  <c r="N647" i="2"/>
  <c r="N457" i="2"/>
  <c r="N265" i="2"/>
  <c r="N161" i="2"/>
  <c r="N599" i="2"/>
  <c r="N307" i="2"/>
  <c r="N630" i="2"/>
  <c r="N33" i="2"/>
  <c r="N340" i="2"/>
  <c r="N416" i="2"/>
  <c r="N308" i="2"/>
  <c r="N201" i="2"/>
  <c r="N719" i="2"/>
  <c r="N178" i="2"/>
  <c r="N278" i="2"/>
  <c r="N166" i="2"/>
  <c r="N87" i="2"/>
  <c r="N237" i="2"/>
  <c r="N306" i="2"/>
  <c r="N350" i="2"/>
  <c r="N539" i="2"/>
  <c r="N529" i="2"/>
  <c r="N99" i="2"/>
  <c r="N218" i="2"/>
  <c r="N49" i="2"/>
  <c r="N257" i="2"/>
  <c r="N610" i="2"/>
  <c r="N155" i="2"/>
  <c r="N685" i="2"/>
  <c r="N566" i="2"/>
  <c r="N409" i="2"/>
  <c r="N693" i="2"/>
  <c r="N28" i="2"/>
  <c r="N717" i="2"/>
  <c r="N17" i="2"/>
  <c r="N633" i="2"/>
  <c r="N639" i="2"/>
  <c r="N22" i="2"/>
  <c r="N334" i="2"/>
  <c r="N106" i="2"/>
  <c r="N407" i="2"/>
  <c r="N561" i="2"/>
  <c r="N5" i="2"/>
  <c r="N45" i="2"/>
  <c r="N495" i="2"/>
  <c r="N284" i="2"/>
  <c r="N322" i="2"/>
  <c r="N522" i="2"/>
  <c r="N243" i="2"/>
  <c r="N575" i="2"/>
  <c r="N381" i="2"/>
  <c r="N358" i="2"/>
  <c r="N488" i="2"/>
  <c r="N20" i="2"/>
  <c r="N262" i="2"/>
  <c r="N213" i="2"/>
  <c r="N713" i="2"/>
  <c r="N93" i="2"/>
  <c r="N6" i="2"/>
  <c r="N401" i="2"/>
  <c r="N247" i="2"/>
  <c r="N559" i="2"/>
  <c r="N266" i="2"/>
  <c r="N528" i="2"/>
  <c r="N389" i="2"/>
  <c r="N608" i="2"/>
  <c r="N94" i="2"/>
  <c r="N553" i="2"/>
  <c r="N276" i="2"/>
  <c r="N541" i="2"/>
  <c r="N348" i="2"/>
  <c r="N439" i="2"/>
  <c r="N568" i="2"/>
  <c r="N312" i="2"/>
  <c r="N230" i="2"/>
  <c r="N448" i="2"/>
  <c r="N725" i="2"/>
  <c r="N294" i="2"/>
  <c r="N280" i="2"/>
  <c r="N11" i="2"/>
  <c r="N208" i="2"/>
  <c r="N637" i="2"/>
  <c r="N651" i="2"/>
  <c r="N108" i="2"/>
  <c r="N151" i="2"/>
  <c r="N659" i="2"/>
  <c r="N523" i="2"/>
  <c r="N119" i="2"/>
  <c r="N36" i="2"/>
  <c r="N418" i="2"/>
  <c r="N98" i="2"/>
  <c r="N619" i="2"/>
  <c r="N562" i="2"/>
  <c r="N260" i="2"/>
  <c r="N320" i="2"/>
  <c r="N287" i="2"/>
  <c r="N253" i="2"/>
  <c r="N317" i="2"/>
  <c r="N620" i="2"/>
  <c r="N600" i="2"/>
  <c r="N393" i="2"/>
  <c r="N724" i="2"/>
  <c r="N429" i="2"/>
  <c r="N525" i="2"/>
  <c r="N344" i="2"/>
  <c r="N486" i="2"/>
  <c r="N162" i="2"/>
  <c r="N233" i="2"/>
  <c r="N67" i="2"/>
  <c r="N555" i="2"/>
  <c r="N73" i="2"/>
  <c r="N387" i="2"/>
  <c r="N54" i="2"/>
  <c r="N455" i="2"/>
  <c r="N176" i="2"/>
  <c r="N66" i="2"/>
  <c r="N352" i="2"/>
  <c r="N521" i="2"/>
  <c r="N282" i="2"/>
  <c r="N469" i="2"/>
  <c r="N663" i="2"/>
  <c r="N23" i="2"/>
  <c r="N295" i="2"/>
  <c r="N461" i="2"/>
  <c r="N715" i="2"/>
  <c r="N458" i="2"/>
  <c r="N42" i="2"/>
  <c r="N359" i="2"/>
  <c r="N632" i="2"/>
  <c r="N638" i="2"/>
  <c r="N394" i="2"/>
  <c r="N451" i="2"/>
  <c r="N425" i="2"/>
  <c r="N671" i="2"/>
  <c r="N598" i="2"/>
  <c r="N550" i="2"/>
  <c r="N34" i="2"/>
  <c r="N240" i="2"/>
  <c r="N417" i="2"/>
  <c r="N494" i="2"/>
  <c r="N626" i="2"/>
  <c r="N325" i="2"/>
  <c r="N721" i="2"/>
  <c r="N601" i="2"/>
  <c r="N186" i="2"/>
  <c r="N404" i="2"/>
  <c r="N365" i="2"/>
  <c r="N107" i="2"/>
  <c r="N39" i="2"/>
  <c r="N88" i="2"/>
  <c r="N68" i="2"/>
  <c r="N377" i="2"/>
  <c r="N168" i="2"/>
  <c r="N437" i="2"/>
  <c r="N542" i="2"/>
  <c r="N318" i="2"/>
  <c r="N285" i="2"/>
  <c r="N629" i="2"/>
  <c r="N593" i="2"/>
  <c r="N43" i="2"/>
  <c r="N291" i="2"/>
  <c r="N259" i="2"/>
  <c r="N354" i="2"/>
  <c r="N667" i="2"/>
  <c r="N696" i="2"/>
  <c r="N681" i="2"/>
  <c r="N75" i="2"/>
  <c r="N82" i="2"/>
  <c r="N248" i="2"/>
  <c r="N288" i="2"/>
  <c r="N644" i="2"/>
  <c r="N92" i="2"/>
  <c r="N621" i="2"/>
  <c r="N680" i="2"/>
  <c r="N234" i="2"/>
  <c r="N181" i="2"/>
  <c r="N111" i="2"/>
  <c r="N690" i="2"/>
  <c r="N673" i="2"/>
  <c r="N595" i="2"/>
  <c r="N703" i="2"/>
  <c r="N438" i="2"/>
  <c r="N238" i="2"/>
  <c r="N48" i="2"/>
  <c r="N552" i="2"/>
  <c r="N35" i="2"/>
  <c r="N427" i="2"/>
  <c r="N241" i="2"/>
  <c r="N476" i="2"/>
  <c r="N708" i="2"/>
  <c r="N346" i="2"/>
  <c r="N302" i="2"/>
  <c r="N227" i="2"/>
  <c r="N464" i="2"/>
  <c r="N386" i="2"/>
  <c r="N324" i="2"/>
  <c r="N506" i="2"/>
  <c r="N141" i="2"/>
  <c r="N682" i="2"/>
  <c r="N215" i="2"/>
  <c r="N72" i="2"/>
  <c r="N479" i="2"/>
  <c r="N447" i="2"/>
  <c r="N631" i="2"/>
  <c r="N305" i="2"/>
  <c r="N408" i="2"/>
  <c r="N229" i="2"/>
  <c r="N110" i="2"/>
  <c r="N256" i="2"/>
  <c r="N645" i="2"/>
  <c r="N165" i="2"/>
  <c r="N412" i="2"/>
  <c r="N661" i="2"/>
  <c r="N120" i="2"/>
  <c r="N634" i="2"/>
  <c r="N221" i="2"/>
  <c r="N133" i="2"/>
  <c r="N653" i="2"/>
  <c r="N440" i="2"/>
  <c r="N536" i="2"/>
  <c r="N564" i="2"/>
  <c r="N517" i="2"/>
  <c r="N279" i="2"/>
  <c r="N103" i="2"/>
  <c r="N76" i="2"/>
  <c r="N190" i="2"/>
  <c r="N730" i="2"/>
  <c r="N565" i="2"/>
  <c r="N466" i="2"/>
  <c r="N664" i="2"/>
  <c r="N706" i="2"/>
  <c r="N96" i="2"/>
  <c r="N118" i="2"/>
  <c r="N428" i="2"/>
  <c r="N714" i="2"/>
  <c r="N604" i="2"/>
  <c r="N537" i="2"/>
  <c r="N414" i="2"/>
  <c r="N654" i="2"/>
  <c r="N357" i="2"/>
  <c r="N341" i="2"/>
  <c r="N289" i="2"/>
  <c r="N606" i="2"/>
  <c r="N483" i="2"/>
  <c r="N477" i="2"/>
  <c r="N635" i="2"/>
  <c r="N303" i="2"/>
  <c r="N701" i="2"/>
  <c r="N261" i="2"/>
  <c r="N131" i="2"/>
  <c r="N245" i="2"/>
  <c r="N270" i="2"/>
  <c r="N375" i="2"/>
  <c r="N163" i="2"/>
  <c r="N169" i="2"/>
  <c r="N675" i="2"/>
  <c r="N91" i="2"/>
  <c r="N445" i="2"/>
  <c r="N688" i="2"/>
  <c r="N405" i="2"/>
  <c r="N700" i="2"/>
  <c r="N584" i="2"/>
  <c r="N222" i="2"/>
  <c r="N502" i="2"/>
  <c r="N532" i="2"/>
  <c r="N491" i="2"/>
  <c r="N349" i="2"/>
  <c r="N548" i="2"/>
  <c r="N668" i="2"/>
  <c r="N430" i="2"/>
  <c r="N489" i="2"/>
  <c r="N450" i="2"/>
  <c r="N493" i="2"/>
  <c r="N649" i="2"/>
  <c r="N187" i="2"/>
  <c r="N239" i="2"/>
  <c r="N694" i="2"/>
  <c r="N583" i="2"/>
  <c r="N505" i="2"/>
  <c r="N474" i="2"/>
  <c r="N114" i="2"/>
  <c r="N353" i="2"/>
  <c r="N617" i="2"/>
  <c r="N531" i="2"/>
  <c r="N535" i="2"/>
  <c r="N177" i="2"/>
  <c r="N615" i="2"/>
  <c r="N382" i="2"/>
  <c r="N220" i="2"/>
  <c r="N299" i="2"/>
  <c r="N323" i="2"/>
  <c r="N411" i="2"/>
  <c r="N545" i="2"/>
  <c r="N702" i="2"/>
  <c r="N309" i="2"/>
  <c r="N709" i="2"/>
  <c r="N563" i="2"/>
  <c r="N315" i="2"/>
  <c r="N228" i="2"/>
  <c r="N646" i="2"/>
  <c r="N613" i="2"/>
  <c r="N618" i="2"/>
  <c r="N676" i="2"/>
  <c r="N650" i="2"/>
  <c r="N392" i="2"/>
  <c r="N463" i="2"/>
  <c r="N657" i="2"/>
  <c r="N465" i="2"/>
  <c r="N607" i="2"/>
  <c r="N504" i="2"/>
  <c r="N426" i="2"/>
  <c r="N484" i="2"/>
  <c r="N679" i="2"/>
  <c r="N543" i="2"/>
  <c r="N712" i="2"/>
  <c r="N729" i="2"/>
  <c r="N697" i="2"/>
  <c r="N662" i="2"/>
  <c r="N524" i="2"/>
  <c r="N678" i="2"/>
  <c r="N695" i="2"/>
  <c r="N691" i="2"/>
  <c r="N643" i="2"/>
  <c r="N689" i="2"/>
  <c r="N658" i="2"/>
  <c r="N571" i="2"/>
  <c r="N590" i="2"/>
  <c r="N698" i="2"/>
  <c r="N692" i="2"/>
  <c r="N628" i="2"/>
  <c r="N718" i="2"/>
  <c r="N670" i="2"/>
  <c r="N672" i="2"/>
  <c r="N686" i="2"/>
  <c r="N574" i="2"/>
  <c r="N723" i="2"/>
  <c r="N683" i="2"/>
  <c r="N720" i="2"/>
  <c r="L490" i="2"/>
  <c r="L518" i="2"/>
  <c r="L642" i="2"/>
  <c r="L179" i="2"/>
  <c r="L406" i="2"/>
  <c r="L244" i="2"/>
  <c r="L551" i="2"/>
  <c r="L290" i="2"/>
  <c r="L605" i="2"/>
  <c r="L433" i="2"/>
  <c r="L372" i="2"/>
  <c r="L480" i="2"/>
  <c r="L109" i="2"/>
  <c r="L699" i="2"/>
  <c r="L143" i="2"/>
  <c r="L268" i="2"/>
  <c r="L356" i="2"/>
  <c r="L134" i="2"/>
  <c r="L462" i="2"/>
  <c r="L684" i="2"/>
  <c r="L475" i="2"/>
  <c r="L62" i="2"/>
  <c r="L326" i="2"/>
  <c r="L443" i="2"/>
  <c r="L15" i="2"/>
  <c r="L173" i="2"/>
  <c r="L156" i="2"/>
  <c r="L124" i="2"/>
  <c r="L534" i="2"/>
  <c r="L329" i="2"/>
  <c r="L704" i="2"/>
  <c r="L86" i="2"/>
  <c r="L603" i="2"/>
  <c r="L193" i="2"/>
  <c r="L144" i="2"/>
  <c r="L677" i="2"/>
  <c r="L206" i="2"/>
  <c r="L77" i="2"/>
  <c r="L153" i="2"/>
  <c r="L627" i="2"/>
  <c r="L30" i="2"/>
  <c r="L89" i="2"/>
  <c r="L616" i="2"/>
  <c r="L383" i="2"/>
  <c r="L304" i="2"/>
  <c r="L510" i="2"/>
  <c r="L123" i="2"/>
  <c r="L10" i="2"/>
  <c r="L246" i="2"/>
  <c r="L81" i="2"/>
  <c r="L139" i="2"/>
  <c r="L410" i="2"/>
  <c r="L242" i="2"/>
  <c r="L343" i="2"/>
  <c r="L611" i="2"/>
  <c r="L83" i="2"/>
  <c r="L55" i="2"/>
  <c r="L520" i="2"/>
  <c r="L128" i="2"/>
  <c r="L363" i="2"/>
  <c r="L146" i="2"/>
  <c r="L496" i="2"/>
  <c r="L596" i="2"/>
  <c r="L420" i="2"/>
  <c r="L264" i="2"/>
  <c r="L473" i="2"/>
  <c r="L160" i="2"/>
  <c r="L182" i="2"/>
  <c r="L252" i="2"/>
  <c r="L175" i="2"/>
  <c r="L223" i="2"/>
  <c r="L368" i="2"/>
  <c r="L101" i="2"/>
  <c r="L142" i="2"/>
  <c r="L441" i="2"/>
  <c r="L513" i="2"/>
  <c r="L3" i="2"/>
  <c r="L538" i="2"/>
  <c r="L453" i="2"/>
  <c r="L130" i="2"/>
  <c r="L140" i="2"/>
  <c r="L380" i="2"/>
  <c r="L313" i="2"/>
  <c r="L100" i="2"/>
  <c r="L497" i="2"/>
  <c r="L589" i="2"/>
  <c r="L60" i="2"/>
  <c r="L232" i="2"/>
  <c r="L41" i="2"/>
  <c r="L263" i="2"/>
  <c r="L640" i="2"/>
  <c r="L336" i="2"/>
  <c r="L371" i="2"/>
  <c r="L272" i="2"/>
  <c r="L127" i="2"/>
  <c r="L145" i="2"/>
  <c r="L203" i="2"/>
  <c r="L442" i="2"/>
  <c r="L360" i="2"/>
  <c r="L345" i="2"/>
  <c r="L47" i="2"/>
  <c r="L655" i="2"/>
  <c r="L8" i="2"/>
  <c r="L560" i="2"/>
  <c r="L396" i="2"/>
  <c r="L167" i="2"/>
  <c r="L63" i="2"/>
  <c r="L273" i="2"/>
  <c r="L31" i="2"/>
  <c r="L14" i="2"/>
  <c r="L533" i="2"/>
  <c r="L314" i="2"/>
  <c r="L231" i="2"/>
  <c r="L154" i="2"/>
  <c r="L481" i="2"/>
  <c r="L385" i="2"/>
  <c r="L207" i="2"/>
  <c r="L576" i="2"/>
  <c r="L267" i="2"/>
  <c r="L27" i="2"/>
  <c r="L275" i="2"/>
  <c r="L342" i="2"/>
  <c r="L205" i="2"/>
  <c r="L379" i="2"/>
  <c r="L388" i="2"/>
  <c r="L436" i="2"/>
  <c r="L170" i="2"/>
  <c r="L24" i="2"/>
  <c r="L189" i="2"/>
  <c r="L57" i="2"/>
  <c r="L210" i="2"/>
  <c r="L185" i="2"/>
  <c r="L594" i="2"/>
  <c r="L478" i="2"/>
  <c r="L716" i="2"/>
  <c r="L117" i="2"/>
  <c r="L330" i="2"/>
  <c r="L316" i="2"/>
  <c r="L158" i="2"/>
  <c r="L251" i="2"/>
  <c r="L174" i="2"/>
  <c r="L137" i="2"/>
  <c r="L328" i="2"/>
  <c r="L58" i="2"/>
  <c r="L172" i="2"/>
  <c r="L2" i="2"/>
  <c r="L7" i="2"/>
  <c r="L277" i="2"/>
  <c r="L200" i="2"/>
  <c r="L52" i="2"/>
  <c r="L519" i="2"/>
  <c r="L355" i="2"/>
  <c r="L710" i="2"/>
  <c r="L90" i="2"/>
  <c r="L444" i="2"/>
  <c r="L508" i="2"/>
  <c r="L509" i="2"/>
  <c r="L516" i="2"/>
  <c r="L12" i="2"/>
  <c r="L446" i="2"/>
  <c r="L482" i="2"/>
  <c r="L485" i="2"/>
  <c r="L152" i="2"/>
  <c r="L364" i="2"/>
  <c r="L614" i="2"/>
  <c r="L641" i="2"/>
  <c r="L454" i="2"/>
  <c r="L95" i="2"/>
  <c r="L113" i="2"/>
  <c r="L556" i="2"/>
  <c r="L236" i="2"/>
  <c r="L217" i="2"/>
  <c r="L507" i="2"/>
  <c r="L554" i="2"/>
  <c r="L586" i="2"/>
  <c r="L578" i="2"/>
  <c r="L29" i="2"/>
  <c r="L180" i="2"/>
  <c r="L16" i="2"/>
  <c r="L281" i="2"/>
  <c r="L570" i="2"/>
  <c r="L235" i="2"/>
  <c r="L159" i="2"/>
  <c r="L225" i="2"/>
  <c r="L422" i="2"/>
  <c r="L164" i="2"/>
  <c r="L705" i="2"/>
  <c r="L572" i="2"/>
  <c r="L53" i="2"/>
  <c r="L271" i="2"/>
  <c r="L526" i="2"/>
  <c r="L148" i="2"/>
  <c r="L390" i="2"/>
  <c r="L423" i="2"/>
  <c r="L624" i="2"/>
  <c r="L297" i="2"/>
  <c r="L452" i="2"/>
  <c r="L195" i="2"/>
  <c r="L557" i="2"/>
  <c r="L687" i="2"/>
  <c r="L449" i="2"/>
  <c r="L579" i="2"/>
  <c r="L255" i="2"/>
  <c r="L331" i="2"/>
  <c r="L135" i="2"/>
  <c r="L434" i="2"/>
  <c r="L104" i="2"/>
  <c r="L711" i="2"/>
  <c r="L147" i="2"/>
  <c r="L471" i="2"/>
  <c r="L129" i="2"/>
  <c r="L591" i="2"/>
  <c r="L332" i="2"/>
  <c r="L126" i="2"/>
  <c r="L487" i="2"/>
  <c r="L515" i="2"/>
  <c r="L97" i="2"/>
  <c r="L339" i="2"/>
  <c r="L648" i="2"/>
  <c r="L530" i="2"/>
  <c r="L378" i="2"/>
  <c r="L212" i="2"/>
  <c r="L567" i="2"/>
  <c r="L116" i="2"/>
  <c r="L51" i="2"/>
  <c r="L402" i="2"/>
  <c r="L511" i="2"/>
  <c r="L204" i="2"/>
  <c r="L112" i="2"/>
  <c r="L722" i="2"/>
  <c r="L549" i="2"/>
  <c r="L319" i="2"/>
  <c r="L194" i="2"/>
  <c r="L397" i="2"/>
  <c r="L435" i="2"/>
  <c r="L369" i="2"/>
  <c r="L44" i="2"/>
  <c r="L69" i="2"/>
  <c r="L470" i="2"/>
  <c r="L50" i="2"/>
  <c r="L585" i="2"/>
  <c r="L514" i="2"/>
  <c r="L333" i="2"/>
  <c r="L403" i="2"/>
  <c r="L727" i="2"/>
  <c r="L373" i="2"/>
  <c r="L249" i="2"/>
  <c r="L498" i="2"/>
  <c r="L460" i="2"/>
  <c r="L731" i="2"/>
  <c r="L374" i="2"/>
  <c r="L310" i="2"/>
  <c r="L18" i="2"/>
  <c r="L501" i="2"/>
  <c r="L361" i="2"/>
  <c r="L367" i="2"/>
  <c r="L74" i="2"/>
  <c r="L456" i="2"/>
  <c r="L121" i="2"/>
  <c r="L597" i="2"/>
  <c r="L707" i="2"/>
  <c r="L214" i="2"/>
  <c r="L413" i="2"/>
  <c r="L157" i="2"/>
  <c r="L84" i="2"/>
  <c r="L573" i="2"/>
  <c r="L216" i="2"/>
  <c r="L13" i="2"/>
  <c r="L122" i="2"/>
  <c r="L115" i="2"/>
  <c r="L669" i="2"/>
  <c r="L4" i="2"/>
  <c r="L398" i="2"/>
  <c r="L472" i="2"/>
  <c r="L65" i="2"/>
  <c r="L183" i="2"/>
  <c r="L467" i="2"/>
  <c r="L499" i="2"/>
  <c r="L547" i="2"/>
  <c r="L500" i="2"/>
  <c r="L351" i="2"/>
  <c r="L636" i="2"/>
  <c r="L292" i="2"/>
  <c r="L269" i="2"/>
  <c r="L300" i="2"/>
  <c r="L191" i="2"/>
  <c r="L581" i="2"/>
  <c r="L468" i="2"/>
  <c r="L219" i="2"/>
  <c r="L569" i="2"/>
  <c r="L125" i="2"/>
  <c r="L258" i="2"/>
  <c r="L37" i="2"/>
  <c r="L728" i="2"/>
  <c r="L184" i="2"/>
  <c r="L26" i="2"/>
  <c r="L376" i="2"/>
  <c r="L102" i="2"/>
  <c r="L327" i="2"/>
  <c r="L399" i="2"/>
  <c r="L587" i="2"/>
  <c r="L612" i="2"/>
  <c r="L40" i="2"/>
  <c r="L64" i="2"/>
  <c r="L61" i="2"/>
  <c r="L136" i="2"/>
  <c r="L622" i="2"/>
  <c r="L80" i="2"/>
  <c r="L660" i="2"/>
  <c r="L38" i="2"/>
  <c r="L503" i="2"/>
  <c r="L211" i="2"/>
  <c r="L362" i="2"/>
  <c r="L652" i="2"/>
  <c r="L577" i="2"/>
  <c r="L625" i="2"/>
  <c r="L283" i="2"/>
  <c r="L384" i="2"/>
  <c r="L202" i="2"/>
  <c r="L296" i="2"/>
  <c r="L149" i="2"/>
  <c r="L432" i="2"/>
  <c r="L209" i="2"/>
  <c r="L226" i="2"/>
  <c r="L431" i="2"/>
  <c r="L250" i="2"/>
  <c r="L421" i="2"/>
  <c r="L9" i="2"/>
  <c r="L196" i="2"/>
  <c r="L132" i="2"/>
  <c r="L656" i="2"/>
  <c r="L544" i="2"/>
  <c r="L150" i="2"/>
  <c r="L415" i="2"/>
  <c r="L79" i="2"/>
  <c r="L726" i="2"/>
  <c r="L580" i="2"/>
  <c r="L78" i="2"/>
  <c r="L666" i="2"/>
  <c r="L527" i="2"/>
  <c r="L32" i="2"/>
  <c r="L71" i="2"/>
  <c r="L224" i="2"/>
  <c r="L582" i="2"/>
  <c r="L540" i="2"/>
  <c r="L400" i="2"/>
  <c r="L347" i="2"/>
  <c r="L298" i="2"/>
  <c r="L25" i="2"/>
  <c r="L21" i="2"/>
  <c r="L254" i="2"/>
  <c r="L19" i="2"/>
  <c r="L46" i="2"/>
  <c r="L674" i="2"/>
  <c r="L197" i="2"/>
  <c r="L301" i="2"/>
  <c r="L59" i="2"/>
  <c r="L459" i="2"/>
  <c r="L321" i="2"/>
  <c r="L609" i="2"/>
  <c r="L293" i="2"/>
  <c r="L546" i="2"/>
  <c r="L335" i="2"/>
  <c r="L338" i="2"/>
  <c r="L188" i="2"/>
  <c r="L56" i="2"/>
  <c r="L199" i="2"/>
  <c r="L588" i="2"/>
  <c r="L512" i="2"/>
  <c r="L424" i="2"/>
  <c r="L395" i="2"/>
  <c r="L105" i="2"/>
  <c r="L286" i="2"/>
  <c r="L419" i="2"/>
  <c r="L558" i="2"/>
  <c r="L623" i="2"/>
  <c r="L492" i="2"/>
  <c r="L311" i="2"/>
  <c r="L665" i="2"/>
  <c r="L592" i="2"/>
  <c r="L171" i="2"/>
  <c r="L198" i="2"/>
  <c r="L192" i="2"/>
  <c r="L391" i="2"/>
  <c r="L370" i="2"/>
  <c r="L602" i="2"/>
  <c r="L70" i="2"/>
  <c r="L274" i="2"/>
  <c r="L337" i="2"/>
  <c r="L85" i="2"/>
  <c r="L138" i="2"/>
  <c r="L366" i="2"/>
  <c r="L647" i="2"/>
  <c r="L457" i="2"/>
  <c r="L265" i="2"/>
  <c r="L161" i="2"/>
  <c r="L599" i="2"/>
  <c r="L307" i="2"/>
  <c r="L630" i="2"/>
  <c r="L33" i="2"/>
  <c r="L340" i="2"/>
  <c r="L416" i="2"/>
  <c r="L308" i="2"/>
  <c r="L201" i="2"/>
  <c r="L719" i="2"/>
  <c r="L178" i="2"/>
  <c r="L278" i="2"/>
  <c r="L166" i="2"/>
  <c r="L87" i="2"/>
  <c r="L237" i="2"/>
  <c r="L306" i="2"/>
  <c r="L350" i="2"/>
  <c r="L539" i="2"/>
  <c r="L529" i="2"/>
  <c r="L99" i="2"/>
  <c r="L218" i="2"/>
  <c r="L49" i="2"/>
  <c r="L257" i="2"/>
  <c r="L610" i="2"/>
  <c r="L155" i="2"/>
  <c r="L685" i="2"/>
  <c r="L566" i="2"/>
  <c r="L409" i="2"/>
  <c r="L693" i="2"/>
  <c r="L28" i="2"/>
  <c r="L717" i="2"/>
  <c r="L17" i="2"/>
  <c r="L633" i="2"/>
  <c r="L639" i="2"/>
  <c r="L22" i="2"/>
  <c r="L334" i="2"/>
  <c r="L106" i="2"/>
  <c r="L407" i="2"/>
  <c r="L561" i="2"/>
  <c r="L5" i="2"/>
  <c r="L45" i="2"/>
  <c r="L495" i="2"/>
  <c r="L284" i="2"/>
  <c r="L322" i="2"/>
  <c r="L522" i="2"/>
  <c r="L243" i="2"/>
  <c r="L575" i="2"/>
  <c r="L381" i="2"/>
  <c r="L358" i="2"/>
  <c r="L488" i="2"/>
  <c r="L20" i="2"/>
  <c r="L262" i="2"/>
  <c r="L213" i="2"/>
  <c r="L713" i="2"/>
  <c r="L93" i="2"/>
  <c r="L6" i="2"/>
  <c r="L401" i="2"/>
  <c r="L247" i="2"/>
  <c r="L559" i="2"/>
  <c r="L266" i="2"/>
  <c r="L528" i="2"/>
  <c r="L389" i="2"/>
  <c r="L608" i="2"/>
  <c r="L94" i="2"/>
  <c r="L553" i="2"/>
  <c r="L276" i="2"/>
  <c r="L541" i="2"/>
  <c r="L348" i="2"/>
  <c r="L439" i="2"/>
  <c r="L568" i="2"/>
  <c r="L312" i="2"/>
  <c r="L230" i="2"/>
  <c r="L448" i="2"/>
  <c r="L725" i="2"/>
  <c r="L294" i="2"/>
  <c r="L280" i="2"/>
  <c r="L11" i="2"/>
  <c r="L208" i="2"/>
  <c r="L637" i="2"/>
  <c r="L651" i="2"/>
  <c r="L108" i="2"/>
  <c r="L151" i="2"/>
  <c r="L659" i="2"/>
  <c r="L523" i="2"/>
  <c r="L119" i="2"/>
  <c r="L36" i="2"/>
  <c r="L418" i="2"/>
  <c r="L98" i="2"/>
  <c r="L619" i="2"/>
  <c r="L562" i="2"/>
  <c r="L260" i="2"/>
  <c r="L320" i="2"/>
  <c r="L287" i="2"/>
  <c r="L253" i="2"/>
  <c r="L317" i="2"/>
  <c r="L620" i="2"/>
  <c r="L600" i="2"/>
  <c r="L393" i="2"/>
  <c r="L724" i="2"/>
  <c r="L429" i="2"/>
  <c r="L525" i="2"/>
  <c r="L344" i="2"/>
  <c r="L486" i="2"/>
  <c r="L162" i="2"/>
  <c r="L233" i="2"/>
  <c r="L67" i="2"/>
  <c r="L555" i="2"/>
  <c r="L73" i="2"/>
  <c r="L387" i="2"/>
  <c r="L54" i="2"/>
  <c r="L455" i="2"/>
  <c r="L176" i="2"/>
  <c r="L66" i="2"/>
  <c r="L352" i="2"/>
  <c r="L521" i="2"/>
  <c r="L282" i="2"/>
  <c r="L469" i="2"/>
  <c r="L663" i="2"/>
  <c r="L23" i="2"/>
  <c r="L295" i="2"/>
  <c r="L461" i="2"/>
  <c r="L715" i="2"/>
  <c r="L458" i="2"/>
  <c r="L42" i="2"/>
  <c r="L359" i="2"/>
  <c r="L632" i="2"/>
  <c r="L638" i="2"/>
  <c r="L394" i="2"/>
  <c r="L451" i="2"/>
  <c r="L425" i="2"/>
  <c r="L671" i="2"/>
  <c r="L598" i="2"/>
  <c r="L550" i="2"/>
  <c r="L34" i="2"/>
  <c r="L240" i="2"/>
  <c r="L417" i="2"/>
  <c r="L494" i="2"/>
  <c r="L626" i="2"/>
  <c r="L325" i="2"/>
  <c r="L721" i="2"/>
  <c r="L601" i="2"/>
  <c r="L186" i="2"/>
  <c r="L404" i="2"/>
  <c r="L365" i="2"/>
  <c r="L107" i="2"/>
  <c r="L39" i="2"/>
  <c r="L88" i="2"/>
  <c r="L68" i="2"/>
  <c r="L377" i="2"/>
  <c r="L168" i="2"/>
  <c r="L437" i="2"/>
  <c r="L542" i="2"/>
  <c r="L318" i="2"/>
  <c r="L285" i="2"/>
  <c r="L629" i="2"/>
  <c r="L593" i="2"/>
  <c r="L43" i="2"/>
  <c r="L291" i="2"/>
  <c r="L259" i="2"/>
  <c r="L354" i="2"/>
  <c r="L667" i="2"/>
  <c r="L696" i="2"/>
  <c r="L681" i="2"/>
  <c r="L75" i="2"/>
  <c r="L82" i="2"/>
  <c r="L248" i="2"/>
  <c r="L288" i="2"/>
  <c r="L644" i="2"/>
  <c r="L92" i="2"/>
  <c r="L621" i="2"/>
  <c r="L680" i="2"/>
  <c r="L234" i="2"/>
  <c r="L181" i="2"/>
  <c r="L111" i="2"/>
  <c r="L690" i="2"/>
  <c r="L673" i="2"/>
  <c r="L595" i="2"/>
  <c r="L703" i="2"/>
  <c r="L438" i="2"/>
  <c r="L238" i="2"/>
  <c r="L48" i="2"/>
  <c r="L552" i="2"/>
  <c r="L35" i="2"/>
  <c r="L427" i="2"/>
  <c r="L241" i="2"/>
  <c r="L476" i="2"/>
  <c r="L708" i="2"/>
  <c r="L346" i="2"/>
  <c r="L302" i="2"/>
  <c r="L227" i="2"/>
  <c r="L464" i="2"/>
  <c r="L386" i="2"/>
  <c r="L324" i="2"/>
  <c r="L506" i="2"/>
  <c r="L141" i="2"/>
  <c r="L682" i="2"/>
  <c r="L215" i="2"/>
  <c r="L72" i="2"/>
  <c r="L479" i="2"/>
  <c r="L447" i="2"/>
  <c r="L631" i="2"/>
  <c r="L305" i="2"/>
  <c r="L408" i="2"/>
  <c r="L229" i="2"/>
  <c r="L110" i="2"/>
  <c r="L256" i="2"/>
  <c r="L645" i="2"/>
  <c r="L165" i="2"/>
  <c r="L412" i="2"/>
  <c r="L661" i="2"/>
  <c r="L120" i="2"/>
  <c r="L634" i="2"/>
  <c r="L221" i="2"/>
  <c r="L133" i="2"/>
  <c r="L653" i="2"/>
  <c r="L440" i="2"/>
  <c r="L536" i="2"/>
  <c r="L564" i="2"/>
  <c r="L517" i="2"/>
  <c r="L279" i="2"/>
  <c r="L103" i="2"/>
  <c r="L76" i="2"/>
  <c r="L190" i="2"/>
  <c r="L730" i="2"/>
  <c r="L565" i="2"/>
  <c r="L466" i="2"/>
  <c r="L664" i="2"/>
  <c r="L706" i="2"/>
  <c r="L96" i="2"/>
  <c r="L118" i="2"/>
  <c r="L428" i="2"/>
  <c r="L714" i="2"/>
  <c r="L604" i="2"/>
  <c r="L537" i="2"/>
  <c r="L414" i="2"/>
  <c r="L654" i="2"/>
  <c r="L357" i="2"/>
  <c r="L341" i="2"/>
  <c r="L289" i="2"/>
  <c r="L606" i="2"/>
  <c r="L483" i="2"/>
  <c r="L477" i="2"/>
  <c r="L635" i="2"/>
  <c r="L303" i="2"/>
  <c r="L701" i="2"/>
  <c r="L261" i="2"/>
  <c r="L131" i="2"/>
  <c r="L245" i="2"/>
  <c r="L270" i="2"/>
  <c r="L375" i="2"/>
  <c r="L163" i="2"/>
  <c r="L169" i="2"/>
  <c r="L675" i="2"/>
  <c r="L91" i="2"/>
  <c r="L445" i="2"/>
  <c r="L688" i="2"/>
  <c r="L405" i="2"/>
  <c r="L700" i="2"/>
  <c r="L584" i="2"/>
  <c r="L222" i="2"/>
  <c r="L502" i="2"/>
  <c r="L532" i="2"/>
  <c r="L491" i="2"/>
  <c r="L349" i="2"/>
  <c r="L548" i="2"/>
  <c r="L668" i="2"/>
  <c r="L430" i="2"/>
  <c r="L489" i="2"/>
  <c r="L450" i="2"/>
  <c r="L493" i="2"/>
  <c r="L649" i="2"/>
  <c r="L187" i="2"/>
  <c r="L239" i="2"/>
  <c r="L694" i="2"/>
  <c r="L583" i="2"/>
  <c r="L505" i="2"/>
  <c r="L474" i="2"/>
  <c r="L114" i="2"/>
  <c r="L353" i="2"/>
  <c r="L617" i="2"/>
  <c r="L531" i="2"/>
  <c r="L535" i="2"/>
  <c r="L177" i="2"/>
  <c r="L615" i="2"/>
  <c r="L382" i="2"/>
  <c r="L220" i="2"/>
  <c r="L299" i="2"/>
  <c r="L323" i="2"/>
  <c r="L411" i="2"/>
  <c r="L545" i="2"/>
  <c r="L702" i="2"/>
  <c r="L309" i="2"/>
  <c r="L709" i="2"/>
  <c r="L563" i="2"/>
  <c r="L315" i="2"/>
  <c r="L228" i="2"/>
  <c r="L646" i="2"/>
  <c r="L613" i="2"/>
  <c r="L618" i="2"/>
  <c r="L676" i="2"/>
  <c r="L650" i="2"/>
  <c r="L392" i="2"/>
  <c r="L463" i="2"/>
  <c r="L657" i="2"/>
  <c r="L465" i="2"/>
  <c r="L607" i="2"/>
  <c r="L504" i="2"/>
  <c r="L426" i="2"/>
  <c r="L484" i="2"/>
  <c r="L679" i="2"/>
  <c r="L543" i="2"/>
  <c r="L712" i="2"/>
  <c r="L729" i="2"/>
  <c r="L697" i="2"/>
  <c r="L662" i="2"/>
  <c r="L524" i="2"/>
  <c r="L678" i="2"/>
  <c r="L695" i="2"/>
  <c r="L691" i="2"/>
  <c r="L643" i="2"/>
  <c r="L689" i="2"/>
  <c r="L658" i="2"/>
  <c r="L571" i="2"/>
  <c r="L590" i="2"/>
  <c r="L698" i="2"/>
  <c r="L692" i="2"/>
  <c r="L628" i="2"/>
  <c r="L718" i="2"/>
  <c r="L670" i="2"/>
  <c r="L672" i="2"/>
  <c r="L686" i="2"/>
  <c r="L574" i="2"/>
  <c r="L723" i="2"/>
  <c r="L683" i="2"/>
  <c r="L720" i="2"/>
  <c r="J490" i="2"/>
  <c r="J518" i="2"/>
  <c r="J642" i="2"/>
  <c r="J179" i="2"/>
  <c r="J406" i="2"/>
  <c r="J244" i="2"/>
  <c r="J551" i="2"/>
  <c r="J290" i="2"/>
  <c r="J605" i="2"/>
  <c r="J433" i="2"/>
  <c r="J372" i="2"/>
  <c r="J480" i="2"/>
  <c r="J109" i="2"/>
  <c r="J699" i="2"/>
  <c r="J143" i="2"/>
  <c r="J268" i="2"/>
  <c r="J356" i="2"/>
  <c r="J134" i="2"/>
  <c r="J462" i="2"/>
  <c r="J684" i="2"/>
  <c r="J475" i="2"/>
  <c r="J62" i="2"/>
  <c r="J326" i="2"/>
  <c r="J443" i="2"/>
  <c r="J15" i="2"/>
  <c r="J173" i="2"/>
  <c r="J156" i="2"/>
  <c r="J124" i="2"/>
  <c r="J534" i="2"/>
  <c r="J329" i="2"/>
  <c r="J704" i="2"/>
  <c r="J86" i="2"/>
  <c r="J603" i="2"/>
  <c r="J193" i="2"/>
  <c r="J144" i="2"/>
  <c r="J677" i="2"/>
  <c r="J206" i="2"/>
  <c r="J77" i="2"/>
  <c r="J153" i="2"/>
  <c r="J627" i="2"/>
  <c r="J30" i="2"/>
  <c r="J89" i="2"/>
  <c r="J616" i="2"/>
  <c r="J383" i="2"/>
  <c r="J304" i="2"/>
  <c r="J510" i="2"/>
  <c r="J123" i="2"/>
  <c r="J10" i="2"/>
  <c r="J246" i="2"/>
  <c r="J81" i="2"/>
  <c r="J139" i="2"/>
  <c r="J410" i="2"/>
  <c r="J242" i="2"/>
  <c r="J343" i="2"/>
  <c r="J611" i="2"/>
  <c r="J83" i="2"/>
  <c r="J55" i="2"/>
  <c r="J520" i="2"/>
  <c r="J128" i="2"/>
  <c r="J363" i="2"/>
  <c r="J146" i="2"/>
  <c r="J496" i="2"/>
  <c r="J596" i="2"/>
  <c r="J420" i="2"/>
  <c r="J264" i="2"/>
  <c r="J473" i="2"/>
  <c r="J160" i="2"/>
  <c r="J182" i="2"/>
  <c r="J252" i="2"/>
  <c r="J175" i="2"/>
  <c r="J223" i="2"/>
  <c r="J368" i="2"/>
  <c r="J101" i="2"/>
  <c r="J142" i="2"/>
  <c r="J441" i="2"/>
  <c r="J513" i="2"/>
  <c r="J3" i="2"/>
  <c r="J538" i="2"/>
  <c r="J453" i="2"/>
  <c r="J130" i="2"/>
  <c r="J140" i="2"/>
  <c r="J380" i="2"/>
  <c r="J313" i="2"/>
  <c r="J100" i="2"/>
  <c r="J497" i="2"/>
  <c r="J589" i="2"/>
  <c r="J60" i="2"/>
  <c r="J232" i="2"/>
  <c r="J41" i="2"/>
  <c r="J263" i="2"/>
  <c r="J640" i="2"/>
  <c r="J336" i="2"/>
  <c r="J371" i="2"/>
  <c r="J272" i="2"/>
  <c r="J127" i="2"/>
  <c r="J145" i="2"/>
  <c r="J203" i="2"/>
  <c r="J442" i="2"/>
  <c r="J360" i="2"/>
  <c r="J345" i="2"/>
  <c r="J47" i="2"/>
  <c r="J655" i="2"/>
  <c r="J8" i="2"/>
  <c r="J560" i="2"/>
  <c r="J396" i="2"/>
  <c r="J167" i="2"/>
  <c r="J63" i="2"/>
  <c r="J273" i="2"/>
  <c r="J31" i="2"/>
  <c r="J14" i="2"/>
  <c r="J533" i="2"/>
  <c r="J314" i="2"/>
  <c r="J231" i="2"/>
  <c r="J154" i="2"/>
  <c r="J481" i="2"/>
  <c r="J385" i="2"/>
  <c r="J207" i="2"/>
  <c r="J576" i="2"/>
  <c r="J267" i="2"/>
  <c r="J27" i="2"/>
  <c r="J275" i="2"/>
  <c r="J342" i="2"/>
  <c r="J205" i="2"/>
  <c r="J379" i="2"/>
  <c r="J388" i="2"/>
  <c r="J436" i="2"/>
  <c r="J170" i="2"/>
  <c r="J24" i="2"/>
  <c r="J189" i="2"/>
  <c r="J57" i="2"/>
  <c r="J210" i="2"/>
  <c r="J185" i="2"/>
  <c r="J594" i="2"/>
  <c r="J478" i="2"/>
  <c r="J716" i="2"/>
  <c r="J117" i="2"/>
  <c r="J330" i="2"/>
  <c r="J316" i="2"/>
  <c r="J158" i="2"/>
  <c r="J251" i="2"/>
  <c r="J174" i="2"/>
  <c r="J137" i="2"/>
  <c r="J328" i="2"/>
  <c r="J58" i="2"/>
  <c r="J172" i="2"/>
  <c r="J2" i="2"/>
  <c r="J7" i="2"/>
  <c r="J277" i="2"/>
  <c r="J200" i="2"/>
  <c r="J52" i="2"/>
  <c r="J519" i="2"/>
  <c r="J355" i="2"/>
  <c r="J710" i="2"/>
  <c r="J90" i="2"/>
  <c r="J444" i="2"/>
  <c r="J508" i="2"/>
  <c r="J509" i="2"/>
  <c r="J516" i="2"/>
  <c r="J12" i="2"/>
  <c r="J446" i="2"/>
  <c r="J482" i="2"/>
  <c r="J485" i="2"/>
  <c r="J152" i="2"/>
  <c r="J364" i="2"/>
  <c r="J614" i="2"/>
  <c r="J641" i="2"/>
  <c r="J454" i="2"/>
  <c r="J95" i="2"/>
  <c r="J113" i="2"/>
  <c r="J556" i="2"/>
  <c r="J236" i="2"/>
  <c r="J217" i="2"/>
  <c r="J507" i="2"/>
  <c r="J554" i="2"/>
  <c r="J586" i="2"/>
  <c r="J578" i="2"/>
  <c r="J29" i="2"/>
  <c r="J180" i="2"/>
  <c r="J16" i="2"/>
  <c r="J281" i="2"/>
  <c r="J570" i="2"/>
  <c r="J235" i="2"/>
  <c r="J159" i="2"/>
  <c r="J225" i="2"/>
  <c r="J422" i="2"/>
  <c r="J164" i="2"/>
  <c r="J705" i="2"/>
  <c r="J572" i="2"/>
  <c r="J53" i="2"/>
  <c r="J271" i="2"/>
  <c r="J526" i="2"/>
  <c r="J148" i="2"/>
  <c r="J390" i="2"/>
  <c r="J423" i="2"/>
  <c r="J624" i="2"/>
  <c r="J297" i="2"/>
  <c r="J452" i="2"/>
  <c r="J195" i="2"/>
  <c r="J557" i="2"/>
  <c r="J687" i="2"/>
  <c r="J449" i="2"/>
  <c r="J579" i="2"/>
  <c r="J255" i="2"/>
  <c r="J331" i="2"/>
  <c r="J135" i="2"/>
  <c r="J434" i="2"/>
  <c r="J104" i="2"/>
  <c r="J711" i="2"/>
  <c r="J147" i="2"/>
  <c r="J471" i="2"/>
  <c r="J129" i="2"/>
  <c r="J591" i="2"/>
  <c r="J332" i="2"/>
  <c r="J126" i="2"/>
  <c r="J487" i="2"/>
  <c r="J515" i="2"/>
  <c r="J97" i="2"/>
  <c r="J339" i="2"/>
  <c r="J648" i="2"/>
  <c r="J530" i="2"/>
  <c r="J378" i="2"/>
  <c r="J212" i="2"/>
  <c r="J567" i="2"/>
  <c r="J116" i="2"/>
  <c r="J51" i="2"/>
  <c r="J402" i="2"/>
  <c r="J511" i="2"/>
  <c r="J204" i="2"/>
  <c r="J112" i="2"/>
  <c r="J722" i="2"/>
  <c r="J549" i="2"/>
  <c r="J319" i="2"/>
  <c r="J194" i="2"/>
  <c r="J397" i="2"/>
  <c r="J435" i="2"/>
  <c r="J369" i="2"/>
  <c r="J44" i="2"/>
  <c r="J69" i="2"/>
  <c r="J470" i="2"/>
  <c r="J50" i="2"/>
  <c r="J585" i="2"/>
  <c r="J514" i="2"/>
  <c r="J333" i="2"/>
  <c r="J403" i="2"/>
  <c r="J727" i="2"/>
  <c r="J373" i="2"/>
  <c r="J249" i="2"/>
  <c r="J498" i="2"/>
  <c r="J460" i="2"/>
  <c r="J731" i="2"/>
  <c r="J374" i="2"/>
  <c r="J310" i="2"/>
  <c r="J18" i="2"/>
  <c r="J501" i="2"/>
  <c r="J361" i="2"/>
  <c r="J367" i="2"/>
  <c r="J74" i="2"/>
  <c r="J456" i="2"/>
  <c r="J121" i="2"/>
  <c r="J597" i="2"/>
  <c r="J707" i="2"/>
  <c r="J214" i="2"/>
  <c r="J413" i="2"/>
  <c r="J157" i="2"/>
  <c r="J84" i="2"/>
  <c r="J573" i="2"/>
  <c r="J216" i="2"/>
  <c r="J13" i="2"/>
  <c r="J122" i="2"/>
  <c r="J115" i="2"/>
  <c r="J669" i="2"/>
  <c r="J4" i="2"/>
  <c r="J398" i="2"/>
  <c r="J472" i="2"/>
  <c r="J65" i="2"/>
  <c r="J183" i="2"/>
  <c r="J467" i="2"/>
  <c r="J499" i="2"/>
  <c r="J547" i="2"/>
  <c r="J500" i="2"/>
  <c r="J351" i="2"/>
  <c r="J636" i="2"/>
  <c r="J292" i="2"/>
  <c r="J269" i="2"/>
  <c r="J300" i="2"/>
  <c r="J191" i="2"/>
  <c r="J581" i="2"/>
  <c r="J468" i="2"/>
  <c r="J219" i="2"/>
  <c r="J569" i="2"/>
  <c r="J125" i="2"/>
  <c r="J258" i="2"/>
  <c r="J37" i="2"/>
  <c r="J728" i="2"/>
  <c r="J184" i="2"/>
  <c r="J26" i="2"/>
  <c r="J376" i="2"/>
  <c r="J102" i="2"/>
  <c r="J327" i="2"/>
  <c r="J399" i="2"/>
  <c r="J587" i="2"/>
  <c r="J612" i="2"/>
  <c r="J40" i="2"/>
  <c r="J64" i="2"/>
  <c r="J61" i="2"/>
  <c r="J136" i="2"/>
  <c r="J622" i="2"/>
  <c r="J80" i="2"/>
  <c r="J660" i="2"/>
  <c r="J38" i="2"/>
  <c r="J503" i="2"/>
  <c r="J211" i="2"/>
  <c r="J362" i="2"/>
  <c r="J652" i="2"/>
  <c r="J577" i="2"/>
  <c r="J625" i="2"/>
  <c r="J283" i="2"/>
  <c r="J384" i="2"/>
  <c r="J202" i="2"/>
  <c r="J296" i="2"/>
  <c r="J149" i="2"/>
  <c r="J432" i="2"/>
  <c r="J209" i="2"/>
  <c r="J226" i="2"/>
  <c r="J431" i="2"/>
  <c r="J250" i="2"/>
  <c r="J421" i="2"/>
  <c r="J9" i="2"/>
  <c r="J196" i="2"/>
  <c r="J132" i="2"/>
  <c r="J656" i="2"/>
  <c r="J544" i="2"/>
  <c r="J150" i="2"/>
  <c r="J415" i="2"/>
  <c r="J79" i="2"/>
  <c r="J726" i="2"/>
  <c r="J580" i="2"/>
  <c r="J78" i="2"/>
  <c r="J666" i="2"/>
  <c r="J527" i="2"/>
  <c r="J32" i="2"/>
  <c r="J71" i="2"/>
  <c r="J224" i="2"/>
  <c r="J582" i="2"/>
  <c r="J540" i="2"/>
  <c r="J400" i="2"/>
  <c r="J347" i="2"/>
  <c r="J298" i="2"/>
  <c r="J25" i="2"/>
  <c r="J21" i="2"/>
  <c r="J254" i="2"/>
  <c r="J19" i="2"/>
  <c r="J46" i="2"/>
  <c r="J674" i="2"/>
  <c r="J197" i="2"/>
  <c r="J301" i="2"/>
  <c r="J59" i="2"/>
  <c r="J459" i="2"/>
  <c r="J321" i="2"/>
  <c r="J609" i="2"/>
  <c r="J293" i="2"/>
  <c r="J546" i="2"/>
  <c r="J335" i="2"/>
  <c r="J338" i="2"/>
  <c r="J188" i="2"/>
  <c r="J56" i="2"/>
  <c r="J199" i="2"/>
  <c r="J588" i="2"/>
  <c r="J512" i="2"/>
  <c r="J424" i="2"/>
  <c r="J395" i="2"/>
  <c r="J105" i="2"/>
  <c r="J286" i="2"/>
  <c r="J419" i="2"/>
  <c r="J558" i="2"/>
  <c r="J623" i="2"/>
  <c r="J492" i="2"/>
  <c r="J311" i="2"/>
  <c r="J665" i="2"/>
  <c r="J592" i="2"/>
  <c r="J171" i="2"/>
  <c r="J198" i="2"/>
  <c r="J192" i="2"/>
  <c r="J391" i="2"/>
  <c r="J370" i="2"/>
  <c r="J602" i="2"/>
  <c r="J70" i="2"/>
  <c r="J274" i="2"/>
  <c r="J337" i="2"/>
  <c r="J85" i="2"/>
  <c r="J138" i="2"/>
  <c r="J366" i="2"/>
  <c r="J647" i="2"/>
  <c r="J457" i="2"/>
  <c r="J265" i="2"/>
  <c r="J161" i="2"/>
  <c r="J599" i="2"/>
  <c r="J307" i="2"/>
  <c r="J630" i="2"/>
  <c r="J33" i="2"/>
  <c r="J340" i="2"/>
  <c r="J416" i="2"/>
  <c r="J308" i="2"/>
  <c r="J201" i="2"/>
  <c r="J719" i="2"/>
  <c r="J178" i="2"/>
  <c r="J278" i="2"/>
  <c r="J166" i="2"/>
  <c r="J87" i="2"/>
  <c r="J237" i="2"/>
  <c r="J306" i="2"/>
  <c r="J350" i="2"/>
  <c r="J539" i="2"/>
  <c r="J529" i="2"/>
  <c r="J99" i="2"/>
  <c r="J218" i="2"/>
  <c r="J49" i="2"/>
  <c r="J257" i="2"/>
  <c r="J610" i="2"/>
  <c r="J155" i="2"/>
  <c r="J685" i="2"/>
  <c r="J566" i="2"/>
  <c r="J409" i="2"/>
  <c r="J693" i="2"/>
  <c r="J28" i="2"/>
  <c r="J717" i="2"/>
  <c r="J17" i="2"/>
  <c r="J633" i="2"/>
  <c r="J639" i="2"/>
  <c r="J22" i="2"/>
  <c r="J334" i="2"/>
  <c r="J106" i="2"/>
  <c r="J407" i="2"/>
  <c r="J561" i="2"/>
  <c r="J5" i="2"/>
  <c r="J45" i="2"/>
  <c r="J495" i="2"/>
  <c r="J284" i="2"/>
  <c r="J322" i="2"/>
  <c r="J522" i="2"/>
  <c r="J243" i="2"/>
  <c r="J575" i="2"/>
  <c r="J381" i="2"/>
  <c r="J358" i="2"/>
  <c r="J488" i="2"/>
  <c r="J20" i="2"/>
  <c r="J262" i="2"/>
  <c r="J213" i="2"/>
  <c r="J713" i="2"/>
  <c r="J93" i="2"/>
  <c r="J6" i="2"/>
  <c r="J401" i="2"/>
  <c r="J247" i="2"/>
  <c r="J559" i="2"/>
  <c r="J266" i="2"/>
  <c r="J528" i="2"/>
  <c r="J389" i="2"/>
  <c r="J608" i="2"/>
  <c r="J94" i="2"/>
  <c r="J553" i="2"/>
  <c r="J276" i="2"/>
  <c r="J541" i="2"/>
  <c r="J348" i="2"/>
  <c r="J439" i="2"/>
  <c r="J568" i="2"/>
  <c r="J312" i="2"/>
  <c r="J230" i="2"/>
  <c r="J448" i="2"/>
  <c r="J725" i="2"/>
  <c r="J294" i="2"/>
  <c r="J280" i="2"/>
  <c r="J11" i="2"/>
  <c r="J208" i="2"/>
  <c r="J637" i="2"/>
  <c r="J651" i="2"/>
  <c r="J108" i="2"/>
  <c r="J151" i="2"/>
  <c r="J659" i="2"/>
  <c r="J523" i="2"/>
  <c r="J119" i="2"/>
  <c r="J36" i="2"/>
  <c r="J418" i="2"/>
  <c r="J98" i="2"/>
  <c r="J619" i="2"/>
  <c r="J562" i="2"/>
  <c r="J260" i="2"/>
  <c r="J320" i="2"/>
  <c r="J287" i="2"/>
  <c r="J253" i="2"/>
  <c r="J317" i="2"/>
  <c r="J620" i="2"/>
  <c r="J600" i="2"/>
  <c r="J393" i="2"/>
  <c r="J724" i="2"/>
  <c r="J429" i="2"/>
  <c r="J525" i="2"/>
  <c r="J344" i="2"/>
  <c r="J486" i="2"/>
  <c r="J162" i="2"/>
  <c r="J233" i="2"/>
  <c r="J67" i="2"/>
  <c r="J555" i="2"/>
  <c r="J73" i="2"/>
  <c r="J387" i="2"/>
  <c r="J54" i="2"/>
  <c r="J455" i="2"/>
  <c r="J176" i="2"/>
  <c r="J66" i="2"/>
  <c r="J352" i="2"/>
  <c r="J521" i="2"/>
  <c r="J282" i="2"/>
  <c r="J469" i="2"/>
  <c r="J663" i="2"/>
  <c r="J23" i="2"/>
  <c r="J295" i="2"/>
  <c r="J461" i="2"/>
  <c r="J715" i="2"/>
  <c r="J458" i="2"/>
  <c r="J42" i="2"/>
  <c r="J359" i="2"/>
  <c r="J632" i="2"/>
  <c r="J638" i="2"/>
  <c r="J394" i="2"/>
  <c r="J451" i="2"/>
  <c r="J425" i="2"/>
  <c r="J671" i="2"/>
  <c r="J598" i="2"/>
  <c r="J550" i="2"/>
  <c r="J34" i="2"/>
  <c r="J240" i="2"/>
  <c r="J417" i="2"/>
  <c r="J494" i="2"/>
  <c r="J626" i="2"/>
  <c r="J325" i="2"/>
  <c r="J721" i="2"/>
  <c r="J601" i="2"/>
  <c r="J186" i="2"/>
  <c r="J404" i="2"/>
  <c r="J365" i="2"/>
  <c r="J107" i="2"/>
  <c r="J39" i="2"/>
  <c r="J88" i="2"/>
  <c r="J68" i="2"/>
  <c r="J377" i="2"/>
  <c r="J168" i="2"/>
  <c r="J437" i="2"/>
  <c r="J542" i="2"/>
  <c r="J318" i="2"/>
  <c r="J285" i="2"/>
  <c r="J629" i="2"/>
  <c r="J593" i="2"/>
  <c r="J43" i="2"/>
  <c r="J291" i="2"/>
  <c r="J259" i="2"/>
  <c r="J354" i="2"/>
  <c r="J667" i="2"/>
  <c r="J696" i="2"/>
  <c r="J681" i="2"/>
  <c r="J75" i="2"/>
  <c r="J82" i="2"/>
  <c r="J248" i="2"/>
  <c r="J288" i="2"/>
  <c r="J644" i="2"/>
  <c r="J92" i="2"/>
  <c r="J621" i="2"/>
  <c r="J680" i="2"/>
  <c r="J234" i="2"/>
  <c r="J181" i="2"/>
  <c r="J111" i="2"/>
  <c r="J690" i="2"/>
  <c r="J673" i="2"/>
  <c r="J595" i="2"/>
  <c r="J703" i="2"/>
  <c r="J438" i="2"/>
  <c r="J238" i="2"/>
  <c r="J48" i="2"/>
  <c r="J552" i="2"/>
  <c r="J35" i="2"/>
  <c r="J427" i="2"/>
  <c r="J241" i="2"/>
  <c r="J476" i="2"/>
  <c r="J708" i="2"/>
  <c r="J346" i="2"/>
  <c r="J302" i="2"/>
  <c r="J227" i="2"/>
  <c r="J464" i="2"/>
  <c r="J386" i="2"/>
  <c r="J324" i="2"/>
  <c r="J506" i="2"/>
  <c r="J141" i="2"/>
  <c r="J682" i="2"/>
  <c r="J215" i="2"/>
  <c r="J72" i="2"/>
  <c r="J479" i="2"/>
  <c r="J447" i="2"/>
  <c r="J631" i="2"/>
  <c r="J305" i="2"/>
  <c r="J408" i="2"/>
  <c r="J229" i="2"/>
  <c r="J110" i="2"/>
  <c r="J256" i="2"/>
  <c r="J645" i="2"/>
  <c r="J165" i="2"/>
  <c r="J412" i="2"/>
  <c r="J661" i="2"/>
  <c r="J120" i="2"/>
  <c r="J634" i="2"/>
  <c r="J221" i="2"/>
  <c r="J133" i="2"/>
  <c r="J653" i="2"/>
  <c r="J440" i="2"/>
  <c r="J536" i="2"/>
  <c r="J564" i="2"/>
  <c r="J517" i="2"/>
  <c r="J279" i="2"/>
  <c r="J103" i="2"/>
  <c r="J76" i="2"/>
  <c r="J190" i="2"/>
  <c r="J730" i="2"/>
  <c r="J565" i="2"/>
  <c r="J466" i="2"/>
  <c r="J664" i="2"/>
  <c r="J706" i="2"/>
  <c r="J96" i="2"/>
  <c r="J118" i="2"/>
  <c r="J428" i="2"/>
  <c r="J714" i="2"/>
  <c r="J604" i="2"/>
  <c r="J537" i="2"/>
  <c r="J414" i="2"/>
  <c r="J654" i="2"/>
  <c r="J357" i="2"/>
  <c r="J341" i="2"/>
  <c r="J289" i="2"/>
  <c r="J606" i="2"/>
  <c r="J483" i="2"/>
  <c r="J477" i="2"/>
  <c r="J635" i="2"/>
  <c r="J303" i="2"/>
  <c r="J701" i="2"/>
  <c r="J261" i="2"/>
  <c r="J131" i="2"/>
  <c r="J245" i="2"/>
  <c r="J270" i="2"/>
  <c r="J375" i="2"/>
  <c r="J163" i="2"/>
  <c r="J169" i="2"/>
  <c r="J675" i="2"/>
  <c r="J91" i="2"/>
  <c r="J445" i="2"/>
  <c r="J688" i="2"/>
  <c r="J405" i="2"/>
  <c r="J700" i="2"/>
  <c r="J584" i="2"/>
  <c r="J222" i="2"/>
  <c r="J502" i="2"/>
  <c r="J532" i="2"/>
  <c r="J491" i="2"/>
  <c r="J349" i="2"/>
  <c r="J548" i="2"/>
  <c r="J668" i="2"/>
  <c r="J430" i="2"/>
  <c r="J489" i="2"/>
  <c r="J450" i="2"/>
  <c r="J493" i="2"/>
  <c r="J649" i="2"/>
  <c r="J187" i="2"/>
  <c r="J239" i="2"/>
  <c r="J694" i="2"/>
  <c r="J583" i="2"/>
  <c r="J505" i="2"/>
  <c r="J474" i="2"/>
  <c r="J114" i="2"/>
  <c r="J353" i="2"/>
  <c r="J617" i="2"/>
  <c r="J531" i="2"/>
  <c r="J535" i="2"/>
  <c r="J177" i="2"/>
  <c r="J615" i="2"/>
  <c r="J382" i="2"/>
  <c r="J220" i="2"/>
  <c r="J299" i="2"/>
  <c r="J323" i="2"/>
  <c r="J411" i="2"/>
  <c r="J545" i="2"/>
  <c r="J702" i="2"/>
  <c r="J309" i="2"/>
  <c r="J709" i="2"/>
  <c r="J563" i="2"/>
  <c r="J315" i="2"/>
  <c r="J228" i="2"/>
  <c r="J646" i="2"/>
  <c r="J613" i="2"/>
  <c r="J618" i="2"/>
  <c r="J676" i="2"/>
  <c r="J650" i="2"/>
  <c r="J392" i="2"/>
  <c r="J463" i="2"/>
  <c r="J657" i="2"/>
  <c r="J465" i="2"/>
  <c r="J607" i="2"/>
  <c r="J504" i="2"/>
  <c r="J426" i="2"/>
  <c r="J484" i="2"/>
  <c r="J679" i="2"/>
  <c r="J543" i="2"/>
  <c r="J712" i="2"/>
  <c r="J729" i="2"/>
  <c r="J697" i="2"/>
  <c r="J662" i="2"/>
  <c r="J524" i="2"/>
  <c r="J678" i="2"/>
  <c r="J695" i="2"/>
  <c r="J691" i="2"/>
  <c r="J643" i="2"/>
  <c r="J689" i="2"/>
  <c r="J658" i="2"/>
  <c r="J571" i="2"/>
  <c r="J590" i="2"/>
  <c r="J698" i="2"/>
  <c r="J692" i="2"/>
  <c r="J628" i="2"/>
  <c r="J718" i="2"/>
  <c r="J670" i="2"/>
  <c r="J672" i="2"/>
  <c r="J686" i="2"/>
  <c r="J574" i="2"/>
  <c r="J723" i="2"/>
  <c r="J683" i="2"/>
  <c r="J720" i="2"/>
  <c r="H490" i="2"/>
  <c r="H518" i="2"/>
  <c r="H642" i="2"/>
  <c r="H179" i="2"/>
  <c r="H406" i="2"/>
  <c r="H244" i="2"/>
  <c r="H551" i="2"/>
  <c r="H290" i="2"/>
  <c r="H605" i="2"/>
  <c r="H433" i="2"/>
  <c r="H372" i="2"/>
  <c r="H480" i="2"/>
  <c r="H109" i="2"/>
  <c r="H699" i="2"/>
  <c r="H143" i="2"/>
  <c r="H268" i="2"/>
  <c r="H356" i="2"/>
  <c r="H134" i="2"/>
  <c r="H462" i="2"/>
  <c r="H684" i="2"/>
  <c r="H475" i="2"/>
  <c r="H62" i="2"/>
  <c r="H326" i="2"/>
  <c r="H443" i="2"/>
  <c r="H15" i="2"/>
  <c r="H173" i="2"/>
  <c r="H156" i="2"/>
  <c r="H124" i="2"/>
  <c r="H534" i="2"/>
  <c r="H329" i="2"/>
  <c r="H704" i="2"/>
  <c r="H86" i="2"/>
  <c r="H603" i="2"/>
  <c r="H193" i="2"/>
  <c r="H144" i="2"/>
  <c r="H677" i="2"/>
  <c r="H206" i="2"/>
  <c r="H77" i="2"/>
  <c r="H153" i="2"/>
  <c r="H627" i="2"/>
  <c r="H30" i="2"/>
  <c r="H89" i="2"/>
  <c r="H616" i="2"/>
  <c r="H383" i="2"/>
  <c r="H304" i="2"/>
  <c r="H510" i="2"/>
  <c r="H123" i="2"/>
  <c r="H10" i="2"/>
  <c r="H246" i="2"/>
  <c r="H81" i="2"/>
  <c r="H139" i="2"/>
  <c r="H410" i="2"/>
  <c r="H242" i="2"/>
  <c r="H343" i="2"/>
  <c r="H611" i="2"/>
  <c r="H83" i="2"/>
  <c r="H55" i="2"/>
  <c r="H520" i="2"/>
  <c r="H128" i="2"/>
  <c r="H363" i="2"/>
  <c r="H146" i="2"/>
  <c r="H496" i="2"/>
  <c r="H596" i="2"/>
  <c r="H420" i="2"/>
  <c r="H264" i="2"/>
  <c r="H473" i="2"/>
  <c r="H160" i="2"/>
  <c r="H182" i="2"/>
  <c r="H252" i="2"/>
  <c r="H175" i="2"/>
  <c r="H223" i="2"/>
  <c r="H368" i="2"/>
  <c r="H101" i="2"/>
  <c r="H142" i="2"/>
  <c r="H441" i="2"/>
  <c r="H513" i="2"/>
  <c r="H3" i="2"/>
  <c r="H538" i="2"/>
  <c r="H453" i="2"/>
  <c r="H130" i="2"/>
  <c r="H140" i="2"/>
  <c r="H380" i="2"/>
  <c r="H313" i="2"/>
  <c r="H100" i="2"/>
  <c r="H497" i="2"/>
  <c r="H589" i="2"/>
  <c r="H60" i="2"/>
  <c r="H232" i="2"/>
  <c r="H41" i="2"/>
  <c r="H263" i="2"/>
  <c r="H640" i="2"/>
  <c r="H336" i="2"/>
  <c r="H371" i="2"/>
  <c r="H272" i="2"/>
  <c r="H127" i="2"/>
  <c r="H145" i="2"/>
  <c r="H203" i="2"/>
  <c r="H442" i="2"/>
  <c r="H360" i="2"/>
  <c r="H345" i="2"/>
  <c r="H47" i="2"/>
  <c r="H655" i="2"/>
  <c r="H8" i="2"/>
  <c r="H560" i="2"/>
  <c r="H396" i="2"/>
  <c r="H167" i="2"/>
  <c r="H63" i="2"/>
  <c r="H273" i="2"/>
  <c r="H31" i="2"/>
  <c r="H14" i="2"/>
  <c r="H533" i="2"/>
  <c r="H314" i="2"/>
  <c r="H231" i="2"/>
  <c r="H154" i="2"/>
  <c r="H481" i="2"/>
  <c r="H385" i="2"/>
  <c r="H207" i="2"/>
  <c r="H576" i="2"/>
  <c r="H267" i="2"/>
  <c r="H27" i="2"/>
  <c r="H275" i="2"/>
  <c r="H342" i="2"/>
  <c r="H205" i="2"/>
  <c r="H379" i="2"/>
  <c r="H388" i="2"/>
  <c r="H436" i="2"/>
  <c r="H170" i="2"/>
  <c r="H24" i="2"/>
  <c r="H189" i="2"/>
  <c r="H57" i="2"/>
  <c r="H210" i="2"/>
  <c r="H185" i="2"/>
  <c r="H594" i="2"/>
  <c r="H478" i="2"/>
  <c r="H716" i="2"/>
  <c r="H117" i="2"/>
  <c r="H330" i="2"/>
  <c r="H316" i="2"/>
  <c r="H158" i="2"/>
  <c r="H251" i="2"/>
  <c r="H174" i="2"/>
  <c r="H137" i="2"/>
  <c r="H328" i="2"/>
  <c r="H58" i="2"/>
  <c r="H172" i="2"/>
  <c r="H2" i="2"/>
  <c r="H7" i="2"/>
  <c r="H277" i="2"/>
  <c r="H200" i="2"/>
  <c r="H52" i="2"/>
  <c r="H519" i="2"/>
  <c r="H355" i="2"/>
  <c r="H710" i="2"/>
  <c r="H90" i="2"/>
  <c r="H444" i="2"/>
  <c r="H508" i="2"/>
  <c r="H509" i="2"/>
  <c r="H516" i="2"/>
  <c r="H12" i="2"/>
  <c r="H446" i="2"/>
  <c r="H482" i="2"/>
  <c r="H485" i="2"/>
  <c r="H152" i="2"/>
  <c r="H364" i="2"/>
  <c r="H614" i="2"/>
  <c r="H641" i="2"/>
  <c r="H454" i="2"/>
  <c r="H95" i="2"/>
  <c r="H113" i="2"/>
  <c r="H556" i="2"/>
  <c r="H236" i="2"/>
  <c r="H217" i="2"/>
  <c r="H507" i="2"/>
  <c r="H554" i="2"/>
  <c r="H586" i="2"/>
  <c r="H578" i="2"/>
  <c r="H29" i="2"/>
  <c r="H180" i="2"/>
  <c r="H16" i="2"/>
  <c r="H281" i="2"/>
  <c r="H570" i="2"/>
  <c r="H235" i="2"/>
  <c r="H159" i="2"/>
  <c r="H225" i="2"/>
  <c r="H422" i="2"/>
  <c r="H164" i="2"/>
  <c r="H705" i="2"/>
  <c r="H572" i="2"/>
  <c r="H53" i="2"/>
  <c r="H271" i="2"/>
  <c r="H526" i="2"/>
  <c r="H148" i="2"/>
  <c r="H390" i="2"/>
  <c r="H423" i="2"/>
  <c r="H624" i="2"/>
  <c r="H297" i="2"/>
  <c r="H452" i="2"/>
  <c r="H195" i="2"/>
  <c r="H557" i="2"/>
  <c r="H687" i="2"/>
  <c r="H449" i="2"/>
  <c r="H579" i="2"/>
  <c r="H255" i="2"/>
  <c r="H331" i="2"/>
  <c r="H135" i="2"/>
  <c r="H434" i="2"/>
  <c r="H104" i="2"/>
  <c r="H711" i="2"/>
  <c r="H147" i="2"/>
  <c r="H471" i="2"/>
  <c r="H129" i="2"/>
  <c r="H591" i="2"/>
  <c r="H332" i="2"/>
  <c r="H126" i="2"/>
  <c r="H487" i="2"/>
  <c r="H515" i="2"/>
  <c r="H97" i="2"/>
  <c r="H339" i="2"/>
  <c r="H648" i="2"/>
  <c r="H530" i="2"/>
  <c r="H378" i="2"/>
  <c r="H212" i="2"/>
  <c r="H567" i="2"/>
  <c r="H116" i="2"/>
  <c r="H51" i="2"/>
  <c r="H402" i="2"/>
  <c r="H511" i="2"/>
  <c r="H204" i="2"/>
  <c r="H112" i="2"/>
  <c r="H722" i="2"/>
  <c r="H549" i="2"/>
  <c r="H319" i="2"/>
  <c r="H194" i="2"/>
  <c r="H397" i="2"/>
  <c r="H435" i="2"/>
  <c r="H369" i="2"/>
  <c r="H44" i="2"/>
  <c r="H69" i="2"/>
  <c r="H470" i="2"/>
  <c r="H50" i="2"/>
  <c r="H585" i="2"/>
  <c r="H514" i="2"/>
  <c r="H333" i="2"/>
  <c r="H403" i="2"/>
  <c r="H727" i="2"/>
  <c r="H373" i="2"/>
  <c r="H249" i="2"/>
  <c r="H498" i="2"/>
  <c r="H460" i="2"/>
  <c r="H731" i="2"/>
  <c r="H374" i="2"/>
  <c r="H310" i="2"/>
  <c r="H18" i="2"/>
  <c r="H501" i="2"/>
  <c r="H361" i="2"/>
  <c r="H367" i="2"/>
  <c r="H74" i="2"/>
  <c r="H456" i="2"/>
  <c r="H121" i="2"/>
  <c r="H597" i="2"/>
  <c r="H707" i="2"/>
  <c r="H214" i="2"/>
  <c r="H413" i="2"/>
  <c r="H157" i="2"/>
  <c r="H84" i="2"/>
  <c r="H573" i="2"/>
  <c r="H216" i="2"/>
  <c r="H13" i="2"/>
  <c r="H122" i="2"/>
  <c r="H115" i="2"/>
  <c r="H669" i="2"/>
  <c r="H4" i="2"/>
  <c r="H398" i="2"/>
  <c r="H472" i="2"/>
  <c r="H65" i="2"/>
  <c r="H183" i="2"/>
  <c r="H467" i="2"/>
  <c r="H499" i="2"/>
  <c r="H547" i="2"/>
  <c r="H500" i="2"/>
  <c r="H351" i="2"/>
  <c r="H636" i="2"/>
  <c r="H292" i="2"/>
  <c r="H269" i="2"/>
  <c r="H300" i="2"/>
  <c r="H191" i="2"/>
  <c r="H581" i="2"/>
  <c r="H468" i="2"/>
  <c r="H219" i="2"/>
  <c r="H569" i="2"/>
  <c r="H125" i="2"/>
  <c r="H258" i="2"/>
  <c r="H37" i="2"/>
  <c r="H728" i="2"/>
  <c r="H184" i="2"/>
  <c r="H26" i="2"/>
  <c r="H376" i="2"/>
  <c r="H102" i="2"/>
  <c r="H327" i="2"/>
  <c r="H399" i="2"/>
  <c r="H587" i="2"/>
  <c r="H612" i="2"/>
  <c r="H40" i="2"/>
  <c r="H64" i="2"/>
  <c r="H61" i="2"/>
  <c r="H136" i="2"/>
  <c r="H622" i="2"/>
  <c r="H80" i="2"/>
  <c r="H660" i="2"/>
  <c r="H38" i="2"/>
  <c r="H503" i="2"/>
  <c r="H211" i="2"/>
  <c r="H362" i="2"/>
  <c r="H652" i="2"/>
  <c r="H577" i="2"/>
  <c r="H625" i="2"/>
  <c r="H283" i="2"/>
  <c r="H384" i="2"/>
  <c r="H202" i="2"/>
  <c r="H296" i="2"/>
  <c r="H149" i="2"/>
  <c r="H432" i="2"/>
  <c r="H209" i="2"/>
  <c r="H226" i="2"/>
  <c r="H431" i="2"/>
  <c r="H250" i="2"/>
  <c r="H421" i="2"/>
  <c r="H9" i="2"/>
  <c r="H196" i="2"/>
  <c r="H132" i="2"/>
  <c r="H656" i="2"/>
  <c r="H544" i="2"/>
  <c r="H150" i="2"/>
  <c r="H415" i="2"/>
  <c r="H79" i="2"/>
  <c r="H726" i="2"/>
  <c r="H580" i="2"/>
  <c r="H78" i="2"/>
  <c r="H666" i="2"/>
  <c r="H527" i="2"/>
  <c r="H32" i="2"/>
  <c r="H71" i="2"/>
  <c r="H224" i="2"/>
  <c r="H582" i="2"/>
  <c r="H540" i="2"/>
  <c r="H400" i="2"/>
  <c r="H347" i="2"/>
  <c r="H298" i="2"/>
  <c r="H25" i="2"/>
  <c r="H21" i="2"/>
  <c r="H254" i="2"/>
  <c r="H19" i="2"/>
  <c r="H46" i="2"/>
  <c r="H674" i="2"/>
  <c r="H197" i="2"/>
  <c r="H301" i="2"/>
  <c r="H59" i="2"/>
  <c r="H459" i="2"/>
  <c r="H321" i="2"/>
  <c r="H609" i="2"/>
  <c r="H293" i="2"/>
  <c r="H546" i="2"/>
  <c r="H335" i="2"/>
  <c r="H338" i="2"/>
  <c r="H188" i="2"/>
  <c r="H56" i="2"/>
  <c r="H199" i="2"/>
  <c r="H588" i="2"/>
  <c r="H512" i="2"/>
  <c r="H424" i="2"/>
  <c r="H395" i="2"/>
  <c r="H105" i="2"/>
  <c r="H286" i="2"/>
  <c r="H419" i="2"/>
  <c r="H558" i="2"/>
  <c r="H623" i="2"/>
  <c r="H492" i="2"/>
  <c r="H311" i="2"/>
  <c r="H665" i="2"/>
  <c r="H592" i="2"/>
  <c r="H171" i="2"/>
  <c r="H198" i="2"/>
  <c r="H192" i="2"/>
  <c r="H391" i="2"/>
  <c r="H370" i="2"/>
  <c r="H602" i="2"/>
  <c r="H70" i="2"/>
  <c r="H274" i="2"/>
  <c r="H337" i="2"/>
  <c r="H85" i="2"/>
  <c r="H138" i="2"/>
  <c r="H366" i="2"/>
  <c r="H647" i="2"/>
  <c r="H457" i="2"/>
  <c r="H265" i="2"/>
  <c r="H161" i="2"/>
  <c r="H599" i="2"/>
  <c r="H307" i="2"/>
  <c r="H630" i="2"/>
  <c r="H33" i="2"/>
  <c r="H340" i="2"/>
  <c r="H416" i="2"/>
  <c r="H308" i="2"/>
  <c r="H201" i="2"/>
  <c r="H719" i="2"/>
  <c r="H178" i="2"/>
  <c r="H278" i="2"/>
  <c r="H166" i="2"/>
  <c r="H87" i="2"/>
  <c r="H237" i="2"/>
  <c r="H306" i="2"/>
  <c r="H350" i="2"/>
  <c r="H539" i="2"/>
  <c r="H529" i="2"/>
  <c r="H99" i="2"/>
  <c r="H218" i="2"/>
  <c r="H49" i="2"/>
  <c r="H257" i="2"/>
  <c r="H610" i="2"/>
  <c r="H155" i="2"/>
  <c r="H685" i="2"/>
  <c r="H566" i="2"/>
  <c r="H409" i="2"/>
  <c r="H693" i="2"/>
  <c r="H28" i="2"/>
  <c r="H717" i="2"/>
  <c r="H17" i="2"/>
  <c r="H633" i="2"/>
  <c r="H639" i="2"/>
  <c r="H22" i="2"/>
  <c r="H334" i="2"/>
  <c r="H106" i="2"/>
  <c r="H407" i="2"/>
  <c r="H561" i="2"/>
  <c r="H5" i="2"/>
  <c r="H45" i="2"/>
  <c r="H495" i="2"/>
  <c r="H284" i="2"/>
  <c r="H322" i="2"/>
  <c r="H522" i="2"/>
  <c r="H243" i="2"/>
  <c r="H575" i="2"/>
  <c r="H381" i="2"/>
  <c r="H358" i="2"/>
  <c r="H488" i="2"/>
  <c r="H20" i="2"/>
  <c r="H262" i="2"/>
  <c r="H213" i="2"/>
  <c r="H713" i="2"/>
  <c r="H93" i="2"/>
  <c r="H6" i="2"/>
  <c r="H401" i="2"/>
  <c r="H247" i="2"/>
  <c r="H559" i="2"/>
  <c r="H266" i="2"/>
  <c r="H528" i="2"/>
  <c r="H389" i="2"/>
  <c r="H608" i="2"/>
  <c r="H94" i="2"/>
  <c r="H553" i="2"/>
  <c r="H276" i="2"/>
  <c r="H541" i="2"/>
  <c r="H348" i="2"/>
  <c r="H439" i="2"/>
  <c r="H568" i="2"/>
  <c r="H312" i="2"/>
  <c r="H230" i="2"/>
  <c r="H448" i="2"/>
  <c r="H725" i="2"/>
  <c r="H294" i="2"/>
  <c r="H280" i="2"/>
  <c r="H11" i="2"/>
  <c r="H208" i="2"/>
  <c r="H637" i="2"/>
  <c r="H651" i="2"/>
  <c r="H108" i="2"/>
  <c r="H151" i="2"/>
  <c r="H659" i="2"/>
  <c r="H523" i="2"/>
  <c r="H119" i="2"/>
  <c r="H36" i="2"/>
  <c r="H418" i="2"/>
  <c r="H98" i="2"/>
  <c r="H619" i="2"/>
  <c r="H562" i="2"/>
  <c r="H260" i="2"/>
  <c r="H320" i="2"/>
  <c r="H287" i="2"/>
  <c r="H253" i="2"/>
  <c r="H317" i="2"/>
  <c r="H620" i="2"/>
  <c r="H600" i="2"/>
  <c r="H393" i="2"/>
  <c r="H724" i="2"/>
  <c r="H429" i="2"/>
  <c r="H525" i="2"/>
  <c r="H344" i="2"/>
  <c r="H486" i="2"/>
  <c r="H162" i="2"/>
  <c r="H233" i="2"/>
  <c r="H67" i="2"/>
  <c r="H555" i="2"/>
  <c r="H73" i="2"/>
  <c r="H387" i="2"/>
  <c r="H54" i="2"/>
  <c r="H455" i="2"/>
  <c r="H176" i="2"/>
  <c r="H66" i="2"/>
  <c r="H352" i="2"/>
  <c r="H521" i="2"/>
  <c r="H282" i="2"/>
  <c r="H469" i="2"/>
  <c r="H663" i="2"/>
  <c r="H23" i="2"/>
  <c r="H295" i="2"/>
  <c r="H461" i="2"/>
  <c r="H715" i="2"/>
  <c r="H458" i="2"/>
  <c r="H42" i="2"/>
  <c r="H359" i="2"/>
  <c r="H632" i="2"/>
  <c r="H638" i="2"/>
  <c r="H394" i="2"/>
  <c r="H451" i="2"/>
  <c r="H425" i="2"/>
  <c r="H671" i="2"/>
  <c r="H598" i="2"/>
  <c r="H550" i="2"/>
  <c r="H34" i="2"/>
  <c r="H240" i="2"/>
  <c r="H417" i="2"/>
  <c r="H494" i="2"/>
  <c r="H626" i="2"/>
  <c r="H325" i="2"/>
  <c r="H721" i="2"/>
  <c r="H601" i="2"/>
  <c r="H186" i="2"/>
  <c r="H404" i="2"/>
  <c r="H365" i="2"/>
  <c r="H107" i="2"/>
  <c r="H39" i="2"/>
  <c r="H88" i="2"/>
  <c r="H68" i="2"/>
  <c r="H377" i="2"/>
  <c r="H168" i="2"/>
  <c r="H437" i="2"/>
  <c r="H542" i="2"/>
  <c r="H318" i="2"/>
  <c r="H285" i="2"/>
  <c r="H629" i="2"/>
  <c r="H593" i="2"/>
  <c r="H43" i="2"/>
  <c r="H291" i="2"/>
  <c r="H259" i="2"/>
  <c r="H354" i="2"/>
  <c r="H667" i="2"/>
  <c r="H696" i="2"/>
  <c r="H681" i="2"/>
  <c r="H75" i="2"/>
  <c r="H82" i="2"/>
  <c r="H248" i="2"/>
  <c r="H288" i="2"/>
  <c r="H644" i="2"/>
  <c r="H92" i="2"/>
  <c r="H621" i="2"/>
  <c r="H680" i="2"/>
  <c r="H234" i="2"/>
  <c r="H181" i="2"/>
  <c r="H111" i="2"/>
  <c r="H690" i="2"/>
  <c r="H673" i="2"/>
  <c r="H595" i="2"/>
  <c r="H703" i="2"/>
  <c r="H438" i="2"/>
  <c r="H238" i="2"/>
  <c r="H48" i="2"/>
  <c r="H552" i="2"/>
  <c r="H35" i="2"/>
  <c r="H427" i="2"/>
  <c r="H241" i="2"/>
  <c r="H476" i="2"/>
  <c r="H708" i="2"/>
  <c r="H346" i="2"/>
  <c r="H302" i="2"/>
  <c r="H227" i="2"/>
  <c r="H464" i="2"/>
  <c r="H386" i="2"/>
  <c r="H324" i="2"/>
  <c r="H506" i="2"/>
  <c r="H141" i="2"/>
  <c r="H682" i="2"/>
  <c r="H215" i="2"/>
  <c r="H72" i="2"/>
  <c r="H479" i="2"/>
  <c r="H447" i="2"/>
  <c r="AR447" i="2" s="1"/>
  <c r="H631" i="2"/>
  <c r="H305" i="2"/>
  <c r="H408" i="2"/>
  <c r="H229" i="2"/>
  <c r="H110" i="2"/>
  <c r="H256" i="2"/>
  <c r="H645" i="2"/>
  <c r="H165" i="2"/>
  <c r="H412" i="2"/>
  <c r="H661" i="2"/>
  <c r="H120" i="2"/>
  <c r="H634" i="2"/>
  <c r="H221" i="2"/>
  <c r="H133" i="2"/>
  <c r="H653" i="2"/>
  <c r="H440" i="2"/>
  <c r="H536" i="2"/>
  <c r="H564" i="2"/>
  <c r="H517" i="2"/>
  <c r="H279" i="2"/>
  <c r="H103" i="2"/>
  <c r="H76" i="2"/>
  <c r="H190" i="2"/>
  <c r="H730" i="2"/>
  <c r="H565" i="2"/>
  <c r="H466" i="2"/>
  <c r="H664" i="2"/>
  <c r="H706" i="2"/>
  <c r="H96" i="2"/>
  <c r="H118" i="2"/>
  <c r="H428" i="2"/>
  <c r="H714" i="2"/>
  <c r="H604" i="2"/>
  <c r="H537" i="2"/>
  <c r="H414" i="2"/>
  <c r="H654" i="2"/>
  <c r="H357" i="2"/>
  <c r="H341" i="2"/>
  <c r="H289" i="2"/>
  <c r="H606" i="2"/>
  <c r="H483" i="2"/>
  <c r="H477" i="2"/>
  <c r="H635" i="2"/>
  <c r="H303" i="2"/>
  <c r="H701" i="2"/>
  <c r="H261" i="2"/>
  <c r="H131" i="2"/>
  <c r="H245" i="2"/>
  <c r="H270" i="2"/>
  <c r="H375" i="2"/>
  <c r="H163" i="2"/>
  <c r="H169" i="2"/>
  <c r="H675" i="2"/>
  <c r="H91" i="2"/>
  <c r="H445" i="2"/>
  <c r="H688" i="2"/>
  <c r="H405" i="2"/>
  <c r="H700" i="2"/>
  <c r="H584" i="2"/>
  <c r="H222" i="2"/>
  <c r="H502" i="2"/>
  <c r="H532" i="2"/>
  <c r="H491" i="2"/>
  <c r="H349" i="2"/>
  <c r="H548" i="2"/>
  <c r="H668" i="2"/>
  <c r="H430" i="2"/>
  <c r="H489" i="2"/>
  <c r="H450" i="2"/>
  <c r="H493" i="2"/>
  <c r="H649" i="2"/>
  <c r="H187" i="2"/>
  <c r="H239" i="2"/>
  <c r="H694" i="2"/>
  <c r="H583" i="2"/>
  <c r="H505" i="2"/>
  <c r="H474" i="2"/>
  <c r="H114" i="2"/>
  <c r="H353" i="2"/>
  <c r="H617" i="2"/>
  <c r="H531" i="2"/>
  <c r="H535" i="2"/>
  <c r="H177" i="2"/>
  <c r="H615" i="2"/>
  <c r="H382" i="2"/>
  <c r="H220" i="2"/>
  <c r="H299" i="2"/>
  <c r="H323" i="2"/>
  <c r="H411" i="2"/>
  <c r="H545" i="2"/>
  <c r="H702" i="2"/>
  <c r="H309" i="2"/>
  <c r="H709" i="2"/>
  <c r="H563" i="2"/>
  <c r="H315" i="2"/>
  <c r="H228" i="2"/>
  <c r="H646" i="2"/>
  <c r="H613" i="2"/>
  <c r="H618" i="2"/>
  <c r="H676" i="2"/>
  <c r="H650" i="2"/>
  <c r="H392" i="2"/>
  <c r="H463" i="2"/>
  <c r="H657" i="2"/>
  <c r="H465" i="2"/>
  <c r="H607" i="2"/>
  <c r="H504" i="2"/>
  <c r="H426" i="2"/>
  <c r="H484" i="2"/>
  <c r="H679" i="2"/>
  <c r="H543" i="2"/>
  <c r="H712" i="2"/>
  <c r="H729" i="2"/>
  <c r="H697" i="2"/>
  <c r="H662" i="2"/>
  <c r="H524" i="2"/>
  <c r="H678" i="2"/>
  <c r="H695" i="2"/>
  <c r="H691" i="2"/>
  <c r="H643" i="2"/>
  <c r="H689" i="2"/>
  <c r="H658" i="2"/>
  <c r="H571" i="2"/>
  <c r="H590" i="2"/>
  <c r="H698" i="2"/>
  <c r="H692" i="2"/>
  <c r="H628" i="2"/>
  <c r="H718" i="2"/>
  <c r="H670" i="2"/>
  <c r="H672" i="2"/>
  <c r="H686" i="2"/>
  <c r="H574" i="2"/>
  <c r="H723" i="2"/>
  <c r="H683" i="2"/>
  <c r="H720" i="2"/>
  <c r="I109" i="3" l="1"/>
  <c r="K8" i="3"/>
  <c r="T54" i="3"/>
  <c r="K109" i="3"/>
  <c r="O8" i="3"/>
  <c r="I101" i="3"/>
  <c r="I88" i="3"/>
  <c r="K69" i="3"/>
  <c r="C7" i="3"/>
  <c r="C117" i="3"/>
  <c r="I75" i="3"/>
  <c r="K47" i="3"/>
  <c r="L42" i="3"/>
  <c r="C107" i="3"/>
  <c r="C21" i="3"/>
  <c r="I115" i="3"/>
  <c r="I72" i="3"/>
  <c r="I26" i="3"/>
  <c r="I67" i="3"/>
  <c r="I64" i="3"/>
  <c r="I59" i="3"/>
  <c r="I104" i="3"/>
  <c r="C91" i="3"/>
  <c r="I103" i="3"/>
  <c r="I111" i="3"/>
  <c r="I98" i="3"/>
  <c r="I28" i="3"/>
  <c r="I24" i="3"/>
  <c r="I5" i="3"/>
  <c r="I6" i="3"/>
  <c r="I8" i="3"/>
  <c r="I117" i="3"/>
  <c r="I79" i="3"/>
  <c r="I31" i="3"/>
  <c r="M42" i="3"/>
  <c r="I113" i="3"/>
  <c r="I76" i="3"/>
  <c r="I70" i="3"/>
  <c r="I33" i="3"/>
  <c r="I90" i="3"/>
  <c r="L31" i="3"/>
  <c r="I63" i="3"/>
  <c r="I114" i="3"/>
  <c r="I96" i="3"/>
  <c r="I50" i="3"/>
  <c r="I42" i="3"/>
  <c r="I47" i="3"/>
  <c r="I38" i="3"/>
  <c r="J120" i="3"/>
  <c r="K39" i="3"/>
  <c r="L113" i="3"/>
  <c r="N24" i="3"/>
  <c r="C26" i="3"/>
  <c r="C16" i="3"/>
  <c r="I110" i="3"/>
  <c r="I102" i="3"/>
  <c r="I78" i="3"/>
  <c r="I43" i="3"/>
  <c r="I22" i="3"/>
  <c r="O6" i="3"/>
  <c r="M59" i="3"/>
  <c r="T67" i="3"/>
  <c r="J88" i="3"/>
  <c r="C88" i="3"/>
  <c r="C64" i="3"/>
  <c r="C75" i="3"/>
  <c r="C6" i="3"/>
  <c r="K62" i="3"/>
  <c r="L84" i="3"/>
  <c r="M89" i="3"/>
  <c r="N57" i="3"/>
  <c r="N35" i="3"/>
  <c r="C67" i="3"/>
  <c r="K110" i="3"/>
  <c r="N113" i="3"/>
  <c r="L57" i="3"/>
  <c r="J116" i="3"/>
  <c r="C65" i="3"/>
  <c r="C12" i="3"/>
  <c r="D16" i="3"/>
  <c r="M65" i="3"/>
  <c r="M12" i="3"/>
  <c r="N82" i="3"/>
  <c r="D23" i="3"/>
  <c r="R15" i="3"/>
  <c r="J43" i="3"/>
  <c r="C43" i="3"/>
  <c r="J34" i="3"/>
  <c r="D11" i="3"/>
  <c r="F113" i="3"/>
  <c r="L95" i="3"/>
  <c r="C45" i="3"/>
  <c r="C37" i="3"/>
  <c r="F25" i="3"/>
  <c r="K76" i="3"/>
  <c r="F87" i="3"/>
  <c r="K33" i="3"/>
  <c r="D31" i="3"/>
  <c r="F47" i="3"/>
  <c r="K55" i="3"/>
  <c r="C76" i="3"/>
  <c r="E104" i="3"/>
  <c r="G107" i="3"/>
  <c r="N45" i="3"/>
  <c r="C95" i="3"/>
  <c r="C59" i="3"/>
  <c r="D122" i="3"/>
  <c r="G11" i="3"/>
  <c r="O76" i="3"/>
  <c r="C55" i="3"/>
  <c r="C90" i="3"/>
  <c r="E67" i="3"/>
  <c r="G89" i="3"/>
  <c r="C23" i="3"/>
  <c r="D112" i="3"/>
  <c r="H23" i="3"/>
  <c r="D64" i="3"/>
  <c r="E26" i="3"/>
  <c r="H69" i="3"/>
  <c r="L45" i="3"/>
  <c r="E31" i="3"/>
  <c r="C86" i="3"/>
  <c r="C27" i="3"/>
  <c r="D117" i="3"/>
  <c r="Q45" i="3"/>
  <c r="J27" i="3"/>
  <c r="S37" i="3"/>
  <c r="C53" i="3"/>
  <c r="L102" i="3"/>
  <c r="S83" i="3"/>
  <c r="J10" i="3"/>
  <c r="C19" i="3"/>
  <c r="E90" i="3"/>
  <c r="H78" i="3"/>
  <c r="L62" i="3"/>
  <c r="K16" i="3"/>
  <c r="L39" i="3"/>
  <c r="K7" i="3"/>
  <c r="D6" i="3"/>
  <c r="D34" i="3"/>
  <c r="E117" i="3"/>
  <c r="E94" i="3"/>
  <c r="G50" i="3"/>
  <c r="H26" i="3"/>
  <c r="AR547" i="2"/>
  <c r="AR549" i="2"/>
  <c r="R55" i="3"/>
  <c r="N9" i="3"/>
  <c r="K95" i="3"/>
  <c r="D65" i="3"/>
  <c r="D39" i="3"/>
  <c r="D68" i="3"/>
  <c r="F39" i="3"/>
  <c r="F69" i="3"/>
  <c r="H42" i="3"/>
  <c r="AR419" i="2"/>
  <c r="AR499" i="2"/>
  <c r="C99" i="3"/>
  <c r="M2" i="3"/>
  <c r="J105" i="3"/>
  <c r="C106" i="3"/>
  <c r="C34" i="3"/>
  <c r="D76" i="3"/>
  <c r="E110" i="3"/>
  <c r="F102" i="3"/>
  <c r="F76" i="3"/>
  <c r="F52" i="3"/>
  <c r="H7" i="3"/>
  <c r="AS392" i="2"/>
  <c r="AT683" i="2"/>
  <c r="AU683" i="2"/>
  <c r="C44" i="3"/>
  <c r="C115" i="3"/>
  <c r="C114" i="3"/>
  <c r="D71" i="3"/>
  <c r="H87" i="3"/>
  <c r="AR299" i="2"/>
  <c r="AR457" i="2"/>
  <c r="AR102" i="2"/>
  <c r="AR402" i="2"/>
  <c r="O120" i="3"/>
  <c r="C18" i="3"/>
  <c r="C24" i="3"/>
  <c r="C72" i="3"/>
  <c r="F71" i="3"/>
  <c r="P86" i="3"/>
  <c r="D27" i="3"/>
  <c r="D97" i="3"/>
  <c r="E18" i="3"/>
  <c r="E78" i="3"/>
  <c r="F64" i="3"/>
  <c r="G112" i="3"/>
  <c r="H10" i="3"/>
  <c r="P18" i="3"/>
  <c r="J57" i="3"/>
  <c r="C17" i="3"/>
  <c r="J13" i="3"/>
  <c r="K77" i="3"/>
  <c r="C9" i="3"/>
  <c r="E60" i="3"/>
  <c r="F119" i="3"/>
  <c r="G117" i="3"/>
  <c r="H62" i="3"/>
  <c r="C104" i="3"/>
  <c r="C79" i="3"/>
  <c r="D45" i="3"/>
  <c r="E57" i="3"/>
  <c r="E38" i="3"/>
  <c r="F16" i="3"/>
  <c r="G23" i="3"/>
  <c r="H55" i="3"/>
  <c r="P57" i="3"/>
  <c r="AR445" i="2"/>
  <c r="C63" i="3"/>
  <c r="D7" i="3"/>
  <c r="E112" i="3"/>
  <c r="E40" i="3"/>
  <c r="F45" i="3"/>
  <c r="H93" i="3"/>
  <c r="Q18" i="3"/>
  <c r="K59" i="3"/>
  <c r="S6" i="3"/>
  <c r="K75" i="3"/>
  <c r="K79" i="3"/>
  <c r="K5" i="3"/>
  <c r="E64" i="3"/>
  <c r="F117" i="3"/>
  <c r="F34" i="3"/>
  <c r="G26" i="3"/>
  <c r="Q16" i="3"/>
  <c r="V17" i="3"/>
  <c r="T4" i="3"/>
  <c r="U4" i="3"/>
  <c r="R4" i="3"/>
  <c r="V4" i="3"/>
  <c r="P4" i="3"/>
  <c r="N4" i="3"/>
  <c r="Q4" i="3"/>
  <c r="S4" i="3"/>
  <c r="O4" i="3"/>
  <c r="K4" i="3"/>
  <c r="H4" i="3"/>
  <c r="E4" i="3"/>
  <c r="L4" i="3"/>
  <c r="F4" i="3"/>
  <c r="T32" i="3"/>
  <c r="U32" i="3"/>
  <c r="R32" i="3"/>
  <c r="V32" i="3"/>
  <c r="S32" i="3"/>
  <c r="M32" i="3"/>
  <c r="Q32" i="3"/>
  <c r="O32" i="3"/>
  <c r="N32" i="3"/>
  <c r="P32" i="3"/>
  <c r="H32" i="3"/>
  <c r="K32" i="3"/>
  <c r="J32" i="3"/>
  <c r="F32" i="3"/>
  <c r="L32" i="3"/>
  <c r="C96" i="3"/>
  <c r="E106" i="3"/>
  <c r="V80" i="3"/>
  <c r="S80" i="3"/>
  <c r="T80" i="3"/>
  <c r="Q80" i="3"/>
  <c r="U80" i="3"/>
  <c r="L80" i="3"/>
  <c r="P80" i="3"/>
  <c r="O80" i="3"/>
  <c r="N80" i="3"/>
  <c r="M80" i="3"/>
  <c r="J80" i="3"/>
  <c r="K80" i="3"/>
  <c r="G80" i="3"/>
  <c r="H80" i="3"/>
  <c r="E80" i="3"/>
  <c r="C105" i="3"/>
  <c r="F36" i="3"/>
  <c r="V81" i="3"/>
  <c r="U81" i="3"/>
  <c r="R81" i="3"/>
  <c r="S81" i="3"/>
  <c r="O81" i="3"/>
  <c r="T81" i="3"/>
  <c r="Q81" i="3"/>
  <c r="P81" i="3"/>
  <c r="M81" i="3"/>
  <c r="L81" i="3"/>
  <c r="N81" i="3"/>
  <c r="E81" i="3"/>
  <c r="K81" i="3"/>
  <c r="F81" i="3"/>
  <c r="C61" i="3"/>
  <c r="C80" i="3"/>
  <c r="F114" i="3"/>
  <c r="V121" i="3"/>
  <c r="U121" i="3"/>
  <c r="T121" i="3"/>
  <c r="Q121" i="3"/>
  <c r="O121" i="3"/>
  <c r="S121" i="3"/>
  <c r="R121" i="3"/>
  <c r="P121" i="3"/>
  <c r="M121" i="3"/>
  <c r="H121" i="3"/>
  <c r="N121" i="3"/>
  <c r="J121" i="3"/>
  <c r="L121" i="3"/>
  <c r="K121" i="3"/>
  <c r="V48" i="3"/>
  <c r="U48" i="3"/>
  <c r="T48" i="3"/>
  <c r="Q48" i="3"/>
  <c r="R48" i="3"/>
  <c r="S48" i="3"/>
  <c r="L48" i="3"/>
  <c r="P48" i="3"/>
  <c r="H48" i="3"/>
  <c r="K48" i="3"/>
  <c r="F48" i="3"/>
  <c r="J48" i="3"/>
  <c r="M48" i="3"/>
  <c r="E48" i="3"/>
  <c r="C71" i="3"/>
  <c r="M106" i="3"/>
  <c r="U110" i="3"/>
  <c r="T110" i="3"/>
  <c r="S110" i="3"/>
  <c r="R110" i="3"/>
  <c r="M110" i="3"/>
  <c r="V110" i="3"/>
  <c r="L110" i="3"/>
  <c r="N110" i="3"/>
  <c r="J110" i="3"/>
  <c r="G110" i="3"/>
  <c r="O110" i="3"/>
  <c r="Q110" i="3"/>
  <c r="H110" i="3"/>
  <c r="P110" i="3"/>
  <c r="U97" i="3"/>
  <c r="T97" i="3"/>
  <c r="S97" i="3"/>
  <c r="P97" i="3"/>
  <c r="O97" i="3"/>
  <c r="Q97" i="3"/>
  <c r="V97" i="3"/>
  <c r="N97" i="3"/>
  <c r="K97" i="3"/>
  <c r="G97" i="3"/>
  <c r="M97" i="3"/>
  <c r="E97" i="3"/>
  <c r="H97" i="3"/>
  <c r="L97" i="3"/>
  <c r="J97" i="3"/>
  <c r="C118" i="3"/>
  <c r="D32" i="3"/>
  <c r="F21" i="3"/>
  <c r="H2" i="3"/>
  <c r="M40" i="3"/>
  <c r="T74" i="3"/>
  <c r="S74" i="3"/>
  <c r="R74" i="3"/>
  <c r="U74" i="3"/>
  <c r="N74" i="3"/>
  <c r="V74" i="3"/>
  <c r="P74" i="3"/>
  <c r="K74" i="3"/>
  <c r="L74" i="3"/>
  <c r="M74" i="3"/>
  <c r="O74" i="3"/>
  <c r="F74" i="3"/>
  <c r="Q74" i="3"/>
  <c r="H74" i="3"/>
  <c r="E74" i="3"/>
  <c r="T66" i="3"/>
  <c r="S66" i="3"/>
  <c r="R66" i="3"/>
  <c r="N66" i="3"/>
  <c r="M66" i="3"/>
  <c r="U66" i="3"/>
  <c r="P66" i="3"/>
  <c r="K66" i="3"/>
  <c r="Q66" i="3"/>
  <c r="J66" i="3"/>
  <c r="F66" i="3"/>
  <c r="T112" i="3"/>
  <c r="S112" i="3"/>
  <c r="R112" i="3"/>
  <c r="V112" i="3"/>
  <c r="N112" i="3"/>
  <c r="O112" i="3"/>
  <c r="M112" i="3"/>
  <c r="L112" i="3"/>
  <c r="K112" i="3"/>
  <c r="Q112" i="3"/>
  <c r="F112" i="3"/>
  <c r="P112" i="3"/>
  <c r="T84" i="3"/>
  <c r="S84" i="3"/>
  <c r="R84" i="3"/>
  <c r="U84" i="3"/>
  <c r="N84" i="3"/>
  <c r="P84" i="3"/>
  <c r="O84" i="3"/>
  <c r="K84" i="3"/>
  <c r="V84" i="3"/>
  <c r="F84" i="3"/>
  <c r="H84" i="3"/>
  <c r="G84" i="3"/>
  <c r="M84" i="3"/>
  <c r="T116" i="3"/>
  <c r="S116" i="3"/>
  <c r="R116" i="3"/>
  <c r="N116" i="3"/>
  <c r="V116" i="3"/>
  <c r="P116" i="3"/>
  <c r="K116" i="3"/>
  <c r="O116" i="3"/>
  <c r="L116" i="3"/>
  <c r="Q116" i="3"/>
  <c r="F116" i="3"/>
  <c r="T41" i="3"/>
  <c r="S41" i="3"/>
  <c r="R41" i="3"/>
  <c r="V41" i="3"/>
  <c r="N41" i="3"/>
  <c r="M41" i="3"/>
  <c r="K41" i="3"/>
  <c r="U41" i="3"/>
  <c r="F41" i="3"/>
  <c r="O41" i="3"/>
  <c r="P41" i="3"/>
  <c r="Q41" i="3"/>
  <c r="T89" i="3"/>
  <c r="S89" i="3"/>
  <c r="R89" i="3"/>
  <c r="U89" i="3"/>
  <c r="N89" i="3"/>
  <c r="O89" i="3"/>
  <c r="P89" i="3"/>
  <c r="V89" i="3"/>
  <c r="K89" i="3"/>
  <c r="F89" i="3"/>
  <c r="H89" i="3"/>
  <c r="Q89" i="3"/>
  <c r="L89" i="3"/>
  <c r="J89" i="3"/>
  <c r="T28" i="3"/>
  <c r="S28" i="3"/>
  <c r="R28" i="3"/>
  <c r="V28" i="3"/>
  <c r="N28" i="3"/>
  <c r="K28" i="3"/>
  <c r="U28" i="3"/>
  <c r="P28" i="3"/>
  <c r="J28" i="3"/>
  <c r="Q28" i="3"/>
  <c r="M28" i="3"/>
  <c r="L28" i="3"/>
  <c r="O28" i="3"/>
  <c r="F28" i="3"/>
  <c r="G28" i="3"/>
  <c r="E28" i="3"/>
  <c r="T35" i="3"/>
  <c r="S35" i="3"/>
  <c r="R35" i="3"/>
  <c r="V35" i="3"/>
  <c r="U35" i="3"/>
  <c r="Q35" i="3"/>
  <c r="K35" i="3"/>
  <c r="J35" i="3"/>
  <c r="F35" i="3"/>
  <c r="M35" i="3"/>
  <c r="L35" i="3"/>
  <c r="E35" i="3"/>
  <c r="G35" i="3"/>
  <c r="T30" i="3"/>
  <c r="S30" i="3"/>
  <c r="R30" i="3"/>
  <c r="U30" i="3"/>
  <c r="V30" i="3"/>
  <c r="K30" i="3"/>
  <c r="P30" i="3"/>
  <c r="N30" i="3"/>
  <c r="O30" i="3"/>
  <c r="F30" i="3"/>
  <c r="H30" i="3"/>
  <c r="J30" i="3"/>
  <c r="E30" i="3"/>
  <c r="D30" i="3"/>
  <c r="C110" i="3"/>
  <c r="C122" i="3"/>
  <c r="C57" i="3"/>
  <c r="C73" i="3"/>
  <c r="C13" i="3"/>
  <c r="C97" i="3"/>
  <c r="C40" i="3"/>
  <c r="C87" i="3"/>
  <c r="C30" i="3"/>
  <c r="D99" i="3"/>
  <c r="D81" i="3"/>
  <c r="D13" i="3"/>
  <c r="D114" i="3"/>
  <c r="E120" i="3"/>
  <c r="E119" i="3"/>
  <c r="E116" i="3"/>
  <c r="E105" i="3"/>
  <c r="E34" i="3"/>
  <c r="F122" i="3"/>
  <c r="F44" i="3"/>
  <c r="F42" i="3"/>
  <c r="G74" i="3"/>
  <c r="G113" i="3"/>
  <c r="G116" i="3"/>
  <c r="G3" i="3"/>
  <c r="H66" i="3"/>
  <c r="H115" i="3"/>
  <c r="H95" i="3"/>
  <c r="H19" i="3"/>
  <c r="J41" i="3"/>
  <c r="L93" i="3"/>
  <c r="L114" i="3"/>
  <c r="M45" i="3"/>
  <c r="M114" i="3"/>
  <c r="N93" i="3"/>
  <c r="N19" i="3"/>
  <c r="O79" i="3"/>
  <c r="P115" i="3"/>
  <c r="S25" i="3"/>
  <c r="T56" i="3"/>
  <c r="U56" i="3"/>
  <c r="R56" i="3"/>
  <c r="V56" i="3"/>
  <c r="P56" i="3"/>
  <c r="L56" i="3"/>
  <c r="Q56" i="3"/>
  <c r="S56" i="3"/>
  <c r="K56" i="3"/>
  <c r="J56" i="3"/>
  <c r="H56" i="3"/>
  <c r="E56" i="3"/>
  <c r="M56" i="3"/>
  <c r="D96" i="3"/>
  <c r="V61" i="3"/>
  <c r="S61" i="3"/>
  <c r="N61" i="3"/>
  <c r="M61" i="3"/>
  <c r="U61" i="3"/>
  <c r="O61" i="3"/>
  <c r="K61" i="3"/>
  <c r="T61" i="3"/>
  <c r="R61" i="3"/>
  <c r="Q61" i="3"/>
  <c r="P61" i="3"/>
  <c r="F61" i="3"/>
  <c r="J61" i="3"/>
  <c r="V49" i="3"/>
  <c r="S49" i="3"/>
  <c r="T49" i="3"/>
  <c r="L49" i="3"/>
  <c r="R49" i="3"/>
  <c r="U49" i="3"/>
  <c r="Q49" i="3"/>
  <c r="O49" i="3"/>
  <c r="M49" i="3"/>
  <c r="F49" i="3"/>
  <c r="N49" i="3"/>
  <c r="E49" i="3"/>
  <c r="K49" i="3"/>
  <c r="V98" i="3"/>
  <c r="U98" i="3"/>
  <c r="R98" i="3"/>
  <c r="O98" i="3"/>
  <c r="N98" i="3"/>
  <c r="K98" i="3"/>
  <c r="J98" i="3"/>
  <c r="Q98" i="3"/>
  <c r="T98" i="3"/>
  <c r="P98" i="3"/>
  <c r="E98" i="3"/>
  <c r="M98" i="3"/>
  <c r="S98" i="3"/>
  <c r="C82" i="3"/>
  <c r="E2" i="3"/>
  <c r="M4" i="3"/>
  <c r="V51" i="3"/>
  <c r="U51" i="3"/>
  <c r="T51" i="3"/>
  <c r="Q51" i="3"/>
  <c r="R51" i="3"/>
  <c r="S51" i="3"/>
  <c r="P51" i="3"/>
  <c r="H51" i="3"/>
  <c r="E51" i="3"/>
  <c r="O51" i="3"/>
  <c r="K51" i="3"/>
  <c r="C3" i="3"/>
  <c r="J51" i="3"/>
  <c r="U57" i="3"/>
  <c r="T57" i="3"/>
  <c r="S57" i="3"/>
  <c r="V57" i="3"/>
  <c r="R57" i="3"/>
  <c r="Q57" i="3"/>
  <c r="K57" i="3"/>
  <c r="O57" i="3"/>
  <c r="G57" i="3"/>
  <c r="U77" i="3"/>
  <c r="T77" i="3"/>
  <c r="S77" i="3"/>
  <c r="P77" i="3"/>
  <c r="L77" i="3"/>
  <c r="V77" i="3"/>
  <c r="R77" i="3"/>
  <c r="N77" i="3"/>
  <c r="J77" i="3"/>
  <c r="G77" i="3"/>
  <c r="H77" i="3"/>
  <c r="C25" i="3"/>
  <c r="D115" i="3"/>
  <c r="G46" i="3"/>
  <c r="K122" i="3"/>
  <c r="M57" i="3"/>
  <c r="S109" i="3"/>
  <c r="R109" i="3"/>
  <c r="Q109" i="3"/>
  <c r="U109" i="3"/>
  <c r="M109" i="3"/>
  <c r="V109" i="3"/>
  <c r="P109" i="3"/>
  <c r="T109" i="3"/>
  <c r="N109" i="3"/>
  <c r="H109" i="3"/>
  <c r="E109" i="3"/>
  <c r="O109" i="3"/>
  <c r="G109" i="3"/>
  <c r="D109" i="3"/>
  <c r="S101" i="3"/>
  <c r="R101" i="3"/>
  <c r="Q101" i="3"/>
  <c r="T101" i="3"/>
  <c r="P101" i="3"/>
  <c r="M101" i="3"/>
  <c r="U101" i="3"/>
  <c r="L101" i="3"/>
  <c r="H101" i="3"/>
  <c r="N101" i="3"/>
  <c r="E101" i="3"/>
  <c r="J101" i="3"/>
  <c r="D101" i="3"/>
  <c r="K101" i="3"/>
  <c r="S113" i="3"/>
  <c r="R113" i="3"/>
  <c r="Q113" i="3"/>
  <c r="V113" i="3"/>
  <c r="M113" i="3"/>
  <c r="O113" i="3"/>
  <c r="T113" i="3"/>
  <c r="K113" i="3"/>
  <c r="H113" i="3"/>
  <c r="J113" i="3"/>
  <c r="E113" i="3"/>
  <c r="P113" i="3"/>
  <c r="D113" i="3"/>
  <c r="S100" i="3"/>
  <c r="R100" i="3"/>
  <c r="Q100" i="3"/>
  <c r="U100" i="3"/>
  <c r="M100" i="3"/>
  <c r="L100" i="3"/>
  <c r="N100" i="3"/>
  <c r="V100" i="3"/>
  <c r="P100" i="3"/>
  <c r="H100" i="3"/>
  <c r="E100" i="3"/>
  <c r="O100" i="3"/>
  <c r="G100" i="3"/>
  <c r="F100" i="3"/>
  <c r="D100" i="3"/>
  <c r="S8" i="3"/>
  <c r="R8" i="3"/>
  <c r="Q8" i="3"/>
  <c r="T8" i="3"/>
  <c r="M8" i="3"/>
  <c r="N8" i="3"/>
  <c r="V8" i="3"/>
  <c r="L8" i="3"/>
  <c r="H8" i="3"/>
  <c r="U8" i="3"/>
  <c r="E8" i="3"/>
  <c r="P8" i="3"/>
  <c r="J8" i="3"/>
  <c r="G8" i="3"/>
  <c r="D8" i="3"/>
  <c r="S54" i="3"/>
  <c r="R54" i="3"/>
  <c r="Q54" i="3"/>
  <c r="V54" i="3"/>
  <c r="M54" i="3"/>
  <c r="N54" i="3"/>
  <c r="U54" i="3"/>
  <c r="H54" i="3"/>
  <c r="P54" i="3"/>
  <c r="O54" i="3"/>
  <c r="L54" i="3"/>
  <c r="E54" i="3"/>
  <c r="D54" i="3"/>
  <c r="K54" i="3"/>
  <c r="S50" i="3"/>
  <c r="R50" i="3"/>
  <c r="Q50" i="3"/>
  <c r="U50" i="3"/>
  <c r="O50" i="3"/>
  <c r="M50" i="3"/>
  <c r="P50" i="3"/>
  <c r="J50" i="3"/>
  <c r="T50" i="3"/>
  <c r="K50" i="3"/>
  <c r="H50" i="3"/>
  <c r="E50" i="3"/>
  <c r="V50" i="3"/>
  <c r="L50" i="3"/>
  <c r="D50" i="3"/>
  <c r="N50" i="3"/>
  <c r="S92" i="3"/>
  <c r="R92" i="3"/>
  <c r="Q92" i="3"/>
  <c r="T92" i="3"/>
  <c r="N92" i="3"/>
  <c r="M92" i="3"/>
  <c r="V92" i="3"/>
  <c r="U92" i="3"/>
  <c r="J92" i="3"/>
  <c r="P92" i="3"/>
  <c r="L92" i="3"/>
  <c r="O92" i="3"/>
  <c r="H92" i="3"/>
  <c r="E92" i="3"/>
  <c r="G92" i="3"/>
  <c r="D92" i="3"/>
  <c r="S47" i="3"/>
  <c r="R47" i="3"/>
  <c r="Q47" i="3"/>
  <c r="V47" i="3"/>
  <c r="M47" i="3"/>
  <c r="U47" i="3"/>
  <c r="J47" i="3"/>
  <c r="T47" i="3"/>
  <c r="H47" i="3"/>
  <c r="P47" i="3"/>
  <c r="L47" i="3"/>
  <c r="E47" i="3"/>
  <c r="D47" i="3"/>
  <c r="O47" i="3"/>
  <c r="N47" i="3"/>
  <c r="S68" i="3"/>
  <c r="R68" i="3"/>
  <c r="Q68" i="3"/>
  <c r="U68" i="3"/>
  <c r="M68" i="3"/>
  <c r="V68" i="3"/>
  <c r="T68" i="3"/>
  <c r="J68" i="3"/>
  <c r="N68" i="3"/>
  <c r="O68" i="3"/>
  <c r="H68" i="3"/>
  <c r="E68" i="3"/>
  <c r="F68" i="3"/>
  <c r="P68" i="3"/>
  <c r="K68" i="3"/>
  <c r="C74" i="3"/>
  <c r="C66" i="3"/>
  <c r="C112" i="3"/>
  <c r="C84" i="3"/>
  <c r="C116" i="3"/>
  <c r="C41" i="3"/>
  <c r="C89" i="3"/>
  <c r="C28" i="3"/>
  <c r="C35" i="3"/>
  <c r="C68" i="3"/>
  <c r="D86" i="3"/>
  <c r="D44" i="3"/>
  <c r="D41" i="3"/>
  <c r="D95" i="3"/>
  <c r="D24" i="3"/>
  <c r="D19" i="3"/>
  <c r="E121" i="3"/>
  <c r="E45" i="3"/>
  <c r="E32" i="3"/>
  <c r="F101" i="3"/>
  <c r="F118" i="3"/>
  <c r="F14" i="3"/>
  <c r="F95" i="3"/>
  <c r="G102" i="3"/>
  <c r="G119" i="3"/>
  <c r="G83" i="3"/>
  <c r="G7" i="3"/>
  <c r="G30" i="3"/>
  <c r="H81" i="3"/>
  <c r="H106" i="3"/>
  <c r="H94" i="3"/>
  <c r="J112" i="3"/>
  <c r="J54" i="3"/>
  <c r="J33" i="3"/>
  <c r="K64" i="3"/>
  <c r="L109" i="3"/>
  <c r="L46" i="3"/>
  <c r="M23" i="3"/>
  <c r="M77" i="3"/>
  <c r="N56" i="3"/>
  <c r="O24" i="3"/>
  <c r="P95" i="3"/>
  <c r="Q33" i="3"/>
  <c r="T103" i="3"/>
  <c r="S103" i="3"/>
  <c r="O103" i="3"/>
  <c r="U103" i="3"/>
  <c r="K103" i="3"/>
  <c r="R103" i="3"/>
  <c r="Q103" i="3"/>
  <c r="P103" i="3"/>
  <c r="M103" i="3"/>
  <c r="F103" i="3"/>
  <c r="N103" i="3"/>
  <c r="L103" i="3"/>
  <c r="V114" i="3"/>
  <c r="S114" i="3"/>
  <c r="R114" i="3"/>
  <c r="P114" i="3"/>
  <c r="Q114" i="3"/>
  <c r="O114" i="3"/>
  <c r="N114" i="3"/>
  <c r="U114" i="3"/>
  <c r="T114" i="3"/>
  <c r="K114" i="3"/>
  <c r="J114" i="3"/>
  <c r="C56" i="3"/>
  <c r="V18" i="3"/>
  <c r="U18" i="3"/>
  <c r="R18" i="3"/>
  <c r="N18" i="3"/>
  <c r="O18" i="3"/>
  <c r="M18" i="3"/>
  <c r="T18" i="3"/>
  <c r="S18" i="3"/>
  <c r="K18" i="3"/>
  <c r="G18" i="3"/>
  <c r="L18" i="3"/>
  <c r="F18" i="3"/>
  <c r="V91" i="3"/>
  <c r="U91" i="3"/>
  <c r="R91" i="3"/>
  <c r="S91" i="3"/>
  <c r="P91" i="3"/>
  <c r="T91" i="3"/>
  <c r="M91" i="3"/>
  <c r="Q91" i="3"/>
  <c r="N91" i="3"/>
  <c r="O91" i="3"/>
  <c r="K91" i="3"/>
  <c r="J91" i="3"/>
  <c r="G91" i="3"/>
  <c r="L91" i="3"/>
  <c r="C46" i="3"/>
  <c r="D14" i="3"/>
  <c r="E46" i="3"/>
  <c r="G4" i="3"/>
  <c r="H105" i="3"/>
  <c r="V25" i="3"/>
  <c r="U25" i="3"/>
  <c r="T25" i="3"/>
  <c r="Q25" i="3"/>
  <c r="P25" i="3"/>
  <c r="O25" i="3"/>
  <c r="R25" i="3"/>
  <c r="N25" i="3"/>
  <c r="H25" i="3"/>
  <c r="K25" i="3"/>
  <c r="L25" i="3"/>
  <c r="G25" i="3"/>
  <c r="V21" i="3"/>
  <c r="U21" i="3"/>
  <c r="T21" i="3"/>
  <c r="Q21" i="3"/>
  <c r="N21" i="3"/>
  <c r="L21" i="3"/>
  <c r="K21" i="3"/>
  <c r="H21" i="3"/>
  <c r="S21" i="3"/>
  <c r="J21" i="3"/>
  <c r="P21" i="3"/>
  <c r="G21" i="3"/>
  <c r="O21" i="3"/>
  <c r="R21" i="3"/>
  <c r="C38" i="3"/>
  <c r="E25" i="3"/>
  <c r="O56" i="3"/>
  <c r="U17" i="3"/>
  <c r="T17" i="3"/>
  <c r="S17" i="3"/>
  <c r="Q17" i="3"/>
  <c r="N17" i="3"/>
  <c r="P17" i="3"/>
  <c r="M17" i="3"/>
  <c r="G17" i="3"/>
  <c r="J17" i="3"/>
  <c r="R17" i="3"/>
  <c r="O17" i="3"/>
  <c r="H17" i="3"/>
  <c r="F17" i="3"/>
  <c r="K17" i="3"/>
  <c r="L17" i="3"/>
  <c r="C121" i="3"/>
  <c r="C77" i="3"/>
  <c r="E77" i="3"/>
  <c r="H96" i="3"/>
  <c r="P111" i="3"/>
  <c r="R104" i="3"/>
  <c r="Q104" i="3"/>
  <c r="P104" i="3"/>
  <c r="U104" i="3"/>
  <c r="V104" i="3"/>
  <c r="T104" i="3"/>
  <c r="L104" i="3"/>
  <c r="N104" i="3"/>
  <c r="M104" i="3"/>
  <c r="H104" i="3"/>
  <c r="J104" i="3"/>
  <c r="G104" i="3"/>
  <c r="O104" i="3"/>
  <c r="K104" i="3"/>
  <c r="S104" i="3"/>
  <c r="F104" i="3"/>
  <c r="R59" i="3"/>
  <c r="Q59" i="3"/>
  <c r="P59" i="3"/>
  <c r="T59" i="3"/>
  <c r="L59" i="3"/>
  <c r="U59" i="3"/>
  <c r="V59" i="3"/>
  <c r="H59" i="3"/>
  <c r="G59" i="3"/>
  <c r="N59" i="3"/>
  <c r="J59" i="3"/>
  <c r="S59" i="3"/>
  <c r="E59" i="3"/>
  <c r="R64" i="3"/>
  <c r="Q64" i="3"/>
  <c r="P64" i="3"/>
  <c r="S64" i="3"/>
  <c r="L64" i="3"/>
  <c r="T64" i="3"/>
  <c r="M64" i="3"/>
  <c r="O64" i="3"/>
  <c r="H64" i="3"/>
  <c r="G64" i="3"/>
  <c r="V64" i="3"/>
  <c r="J64" i="3"/>
  <c r="R67" i="3"/>
  <c r="Q67" i="3"/>
  <c r="P67" i="3"/>
  <c r="U67" i="3"/>
  <c r="L67" i="3"/>
  <c r="V67" i="3"/>
  <c r="M67" i="3"/>
  <c r="S67" i="3"/>
  <c r="N67" i="3"/>
  <c r="H67" i="3"/>
  <c r="K67" i="3"/>
  <c r="G67" i="3"/>
  <c r="O67" i="3"/>
  <c r="J67" i="3"/>
  <c r="R6" i="3"/>
  <c r="Q6" i="3"/>
  <c r="P6" i="3"/>
  <c r="T6" i="3"/>
  <c r="L6" i="3"/>
  <c r="V6" i="3"/>
  <c r="H6" i="3"/>
  <c r="U6" i="3"/>
  <c r="M6" i="3"/>
  <c r="G6" i="3"/>
  <c r="K6" i="3"/>
  <c r="N6" i="3"/>
  <c r="F6" i="3"/>
  <c r="J6" i="3"/>
  <c r="R75" i="3"/>
  <c r="Q75" i="3"/>
  <c r="P75" i="3"/>
  <c r="S75" i="3"/>
  <c r="L75" i="3"/>
  <c r="N75" i="3"/>
  <c r="U75" i="3"/>
  <c r="H75" i="3"/>
  <c r="G75" i="3"/>
  <c r="T75" i="3"/>
  <c r="M75" i="3"/>
  <c r="F75" i="3"/>
  <c r="V75" i="3"/>
  <c r="R79" i="3"/>
  <c r="Q79" i="3"/>
  <c r="P79" i="3"/>
  <c r="U79" i="3"/>
  <c r="L79" i="3"/>
  <c r="V79" i="3"/>
  <c r="N79" i="3"/>
  <c r="T79" i="3"/>
  <c r="M79" i="3"/>
  <c r="H79" i="3"/>
  <c r="G79" i="3"/>
  <c r="J79" i="3"/>
  <c r="F79" i="3"/>
  <c r="R88" i="3"/>
  <c r="Q88" i="3"/>
  <c r="P88" i="3"/>
  <c r="T88" i="3"/>
  <c r="L88" i="3"/>
  <c r="O88" i="3"/>
  <c r="S88" i="3"/>
  <c r="M88" i="3"/>
  <c r="H88" i="3"/>
  <c r="K88" i="3"/>
  <c r="G88" i="3"/>
  <c r="N88" i="3"/>
  <c r="V88" i="3"/>
  <c r="E88" i="3"/>
  <c r="U88" i="3"/>
  <c r="R70" i="3"/>
  <c r="Q70" i="3"/>
  <c r="P70" i="3"/>
  <c r="S70" i="3"/>
  <c r="N70" i="3"/>
  <c r="L70" i="3"/>
  <c r="U70" i="3"/>
  <c r="T70" i="3"/>
  <c r="O70" i="3"/>
  <c r="V70" i="3"/>
  <c r="J70" i="3"/>
  <c r="H70" i="3"/>
  <c r="G70" i="3"/>
  <c r="M70" i="3"/>
  <c r="K70" i="3"/>
  <c r="D70" i="3"/>
  <c r="C70" i="3"/>
  <c r="R5" i="3"/>
  <c r="Q5" i="3"/>
  <c r="P5" i="3"/>
  <c r="U5" i="3"/>
  <c r="L5" i="3"/>
  <c r="V5" i="3"/>
  <c r="T5" i="3"/>
  <c r="S5" i="3"/>
  <c r="O5" i="3"/>
  <c r="H5" i="3"/>
  <c r="G5" i="3"/>
  <c r="D5" i="3"/>
  <c r="F5" i="3"/>
  <c r="C5" i="3"/>
  <c r="N5" i="3"/>
  <c r="C109" i="3"/>
  <c r="C101" i="3"/>
  <c r="C113" i="3"/>
  <c r="C100" i="3"/>
  <c r="C8" i="3"/>
  <c r="C54" i="3"/>
  <c r="C50" i="3"/>
  <c r="C92" i="3"/>
  <c r="C47" i="3"/>
  <c r="D62" i="3"/>
  <c r="D4" i="3"/>
  <c r="D111" i="3"/>
  <c r="D73" i="3"/>
  <c r="D75" i="3"/>
  <c r="D106" i="3"/>
  <c r="D48" i="3"/>
  <c r="E37" i="3"/>
  <c r="E89" i="3"/>
  <c r="E114" i="3"/>
  <c r="E29" i="3"/>
  <c r="F59" i="3"/>
  <c r="F67" i="3"/>
  <c r="F98" i="3"/>
  <c r="F38" i="3"/>
  <c r="G103" i="3"/>
  <c r="G16" i="3"/>
  <c r="G56" i="3"/>
  <c r="G95" i="3"/>
  <c r="G68" i="3"/>
  <c r="H18" i="3"/>
  <c r="H116" i="3"/>
  <c r="H49" i="3"/>
  <c r="H52" i="3"/>
  <c r="J75" i="3"/>
  <c r="J96" i="3"/>
  <c r="L14" i="3"/>
  <c r="L30" i="3"/>
  <c r="M30" i="3"/>
  <c r="N14" i="3"/>
  <c r="O66" i="3"/>
  <c r="O48" i="3"/>
  <c r="P106" i="3"/>
  <c r="Q96" i="3"/>
  <c r="U116" i="3"/>
  <c r="T2" i="3"/>
  <c r="S2" i="3"/>
  <c r="U2" i="3"/>
  <c r="R2" i="3"/>
  <c r="V2" i="3"/>
  <c r="J2" i="3"/>
  <c r="O2" i="3"/>
  <c r="N2" i="3"/>
  <c r="L2" i="3"/>
  <c r="K2" i="3"/>
  <c r="P2" i="3"/>
  <c r="T36" i="3"/>
  <c r="S36" i="3"/>
  <c r="R36" i="3"/>
  <c r="J36" i="3"/>
  <c r="U36" i="3"/>
  <c r="M36" i="3"/>
  <c r="K36" i="3"/>
  <c r="V36" i="3"/>
  <c r="E36" i="3"/>
  <c r="N36" i="3"/>
  <c r="O36" i="3"/>
  <c r="G36" i="3"/>
  <c r="Q36" i="3"/>
  <c r="E96" i="3"/>
  <c r="V82" i="3"/>
  <c r="S82" i="3"/>
  <c r="R82" i="3"/>
  <c r="P82" i="3"/>
  <c r="Q82" i="3"/>
  <c r="T82" i="3"/>
  <c r="K82" i="3"/>
  <c r="G82" i="3"/>
  <c r="L82" i="3"/>
  <c r="V20" i="3"/>
  <c r="S20" i="3"/>
  <c r="T20" i="3"/>
  <c r="Q20" i="3"/>
  <c r="O20" i="3"/>
  <c r="U20" i="3"/>
  <c r="N20" i="3"/>
  <c r="M20" i="3"/>
  <c r="R20" i="3"/>
  <c r="P20" i="3"/>
  <c r="L20" i="3"/>
  <c r="K20" i="3"/>
  <c r="G20" i="3"/>
  <c r="H20" i="3"/>
  <c r="F20" i="3"/>
  <c r="C2" i="3"/>
  <c r="V111" i="3"/>
  <c r="U111" i="3"/>
  <c r="R111" i="3"/>
  <c r="Q111" i="3"/>
  <c r="S111" i="3"/>
  <c r="M111" i="3"/>
  <c r="L111" i="3"/>
  <c r="N111" i="3"/>
  <c r="J111" i="3"/>
  <c r="H111" i="3"/>
  <c r="O111" i="3"/>
  <c r="G111" i="3"/>
  <c r="F111" i="3"/>
  <c r="V46" i="3"/>
  <c r="U46" i="3"/>
  <c r="R46" i="3"/>
  <c r="Q46" i="3"/>
  <c r="O46" i="3"/>
  <c r="P46" i="3"/>
  <c r="K46" i="3"/>
  <c r="M46" i="3"/>
  <c r="T46" i="3"/>
  <c r="S46" i="3"/>
  <c r="H46" i="3"/>
  <c r="C14" i="3"/>
  <c r="G2" i="3"/>
  <c r="J82" i="3"/>
  <c r="V60" i="3"/>
  <c r="U60" i="3"/>
  <c r="T60" i="3"/>
  <c r="Q60" i="3"/>
  <c r="R60" i="3"/>
  <c r="N60" i="3"/>
  <c r="K60" i="3"/>
  <c r="S60" i="3"/>
  <c r="O60" i="3"/>
  <c r="H60" i="3"/>
  <c r="L60" i="3"/>
  <c r="F60" i="3"/>
  <c r="M60" i="3"/>
  <c r="V3" i="3"/>
  <c r="U3" i="3"/>
  <c r="T3" i="3"/>
  <c r="Q3" i="3"/>
  <c r="O3" i="3"/>
  <c r="L3" i="3"/>
  <c r="P3" i="3"/>
  <c r="S3" i="3"/>
  <c r="M3" i="3"/>
  <c r="R3" i="3"/>
  <c r="N3" i="3"/>
  <c r="H3" i="3"/>
  <c r="F3" i="3"/>
  <c r="K3" i="3"/>
  <c r="C98" i="3"/>
  <c r="G115" i="3"/>
  <c r="U122" i="3"/>
  <c r="T122" i="3"/>
  <c r="S122" i="3"/>
  <c r="Q122" i="3"/>
  <c r="O122" i="3"/>
  <c r="M122" i="3"/>
  <c r="L122" i="3"/>
  <c r="R122" i="3"/>
  <c r="P122" i="3"/>
  <c r="G122" i="3"/>
  <c r="N122" i="3"/>
  <c r="J122" i="3"/>
  <c r="H122" i="3"/>
  <c r="U40" i="3"/>
  <c r="T40" i="3"/>
  <c r="S40" i="3"/>
  <c r="P40" i="3"/>
  <c r="V40" i="3"/>
  <c r="O40" i="3"/>
  <c r="J40" i="3"/>
  <c r="Q40" i="3"/>
  <c r="G40" i="3"/>
  <c r="N40" i="3"/>
  <c r="K40" i="3"/>
  <c r="H40" i="3"/>
  <c r="R40" i="3"/>
  <c r="C51" i="3"/>
  <c r="Q2" i="3"/>
  <c r="Q63" i="3"/>
  <c r="P63" i="3"/>
  <c r="V63" i="3"/>
  <c r="R63" i="3"/>
  <c r="O63" i="3"/>
  <c r="T63" i="3"/>
  <c r="L63" i="3"/>
  <c r="K63" i="3"/>
  <c r="U63" i="3"/>
  <c r="H63" i="3"/>
  <c r="J63" i="3"/>
  <c r="G63" i="3"/>
  <c r="F63" i="3"/>
  <c r="S63" i="3"/>
  <c r="E63" i="3"/>
  <c r="N63" i="3"/>
  <c r="Q65" i="3"/>
  <c r="P65" i="3"/>
  <c r="T65" i="3"/>
  <c r="U65" i="3"/>
  <c r="L65" i="3"/>
  <c r="K65" i="3"/>
  <c r="R65" i="3"/>
  <c r="V65" i="3"/>
  <c r="H65" i="3"/>
  <c r="G65" i="3"/>
  <c r="J65" i="3"/>
  <c r="F65" i="3"/>
  <c r="N65" i="3"/>
  <c r="S65" i="3"/>
  <c r="O65" i="3"/>
  <c r="Q27" i="3"/>
  <c r="P27" i="3"/>
  <c r="O27" i="3"/>
  <c r="S27" i="3"/>
  <c r="T27" i="3"/>
  <c r="V27" i="3"/>
  <c r="K27" i="3"/>
  <c r="U27" i="3"/>
  <c r="H27" i="3"/>
  <c r="G27" i="3"/>
  <c r="F27" i="3"/>
  <c r="L27" i="3"/>
  <c r="R27" i="3"/>
  <c r="M27" i="3"/>
  <c r="E27" i="3"/>
  <c r="N27" i="3"/>
  <c r="Q90" i="3"/>
  <c r="P90" i="3"/>
  <c r="O90" i="3"/>
  <c r="V90" i="3"/>
  <c r="R90" i="3"/>
  <c r="M90" i="3"/>
  <c r="S90" i="3"/>
  <c r="K90" i="3"/>
  <c r="H90" i="3"/>
  <c r="G90" i="3"/>
  <c r="F90" i="3"/>
  <c r="U90" i="3"/>
  <c r="N90" i="3"/>
  <c r="L90" i="3"/>
  <c r="Q37" i="3"/>
  <c r="P37" i="3"/>
  <c r="O37" i="3"/>
  <c r="T37" i="3"/>
  <c r="U37" i="3"/>
  <c r="V37" i="3"/>
  <c r="M37" i="3"/>
  <c r="K37" i="3"/>
  <c r="L37" i="3"/>
  <c r="H37" i="3"/>
  <c r="G37" i="3"/>
  <c r="F37" i="3"/>
  <c r="R37" i="3"/>
  <c r="N37" i="3"/>
  <c r="J37" i="3"/>
  <c r="Q72" i="3"/>
  <c r="P72" i="3"/>
  <c r="O72" i="3"/>
  <c r="S72" i="3"/>
  <c r="K72" i="3"/>
  <c r="U72" i="3"/>
  <c r="H72" i="3"/>
  <c r="R72" i="3"/>
  <c r="G72" i="3"/>
  <c r="T72" i="3"/>
  <c r="F72" i="3"/>
  <c r="M72" i="3"/>
  <c r="D72" i="3"/>
  <c r="V72" i="3"/>
  <c r="L72" i="3"/>
  <c r="N72" i="3"/>
  <c r="Q12" i="3"/>
  <c r="P12" i="3"/>
  <c r="O12" i="3"/>
  <c r="V12" i="3"/>
  <c r="R12" i="3"/>
  <c r="N12" i="3"/>
  <c r="K12" i="3"/>
  <c r="H12" i="3"/>
  <c r="T12" i="3"/>
  <c r="G12" i="3"/>
  <c r="F12" i="3"/>
  <c r="S12" i="3"/>
  <c r="L12" i="3"/>
  <c r="J12" i="3"/>
  <c r="D12" i="3"/>
  <c r="U12" i="3"/>
  <c r="Q43" i="3"/>
  <c r="P43" i="3"/>
  <c r="O43" i="3"/>
  <c r="T43" i="3"/>
  <c r="U43" i="3"/>
  <c r="K43" i="3"/>
  <c r="S43" i="3"/>
  <c r="M43" i="3"/>
  <c r="L43" i="3"/>
  <c r="H43" i="3"/>
  <c r="G43" i="3"/>
  <c r="N43" i="3"/>
  <c r="F43" i="3"/>
  <c r="R43" i="3"/>
  <c r="V43" i="3"/>
  <c r="D43" i="3"/>
  <c r="Q15" i="3"/>
  <c r="P15" i="3"/>
  <c r="O15" i="3"/>
  <c r="S15" i="3"/>
  <c r="K15" i="3"/>
  <c r="N15" i="3"/>
  <c r="V15" i="3"/>
  <c r="J15" i="3"/>
  <c r="H15" i="3"/>
  <c r="G15" i="3"/>
  <c r="F15" i="3"/>
  <c r="U15" i="3"/>
  <c r="M15" i="3"/>
  <c r="T15" i="3"/>
  <c r="L15" i="3"/>
  <c r="E15" i="3"/>
  <c r="Q53" i="3"/>
  <c r="P53" i="3"/>
  <c r="O53" i="3"/>
  <c r="V53" i="3"/>
  <c r="R53" i="3"/>
  <c r="N53" i="3"/>
  <c r="T53" i="3"/>
  <c r="K53" i="3"/>
  <c r="S53" i="3"/>
  <c r="U53" i="3"/>
  <c r="H53" i="3"/>
  <c r="G53" i="3"/>
  <c r="J53" i="3"/>
  <c r="F53" i="3"/>
  <c r="E53" i="3"/>
  <c r="D53" i="3"/>
  <c r="C15" i="3"/>
  <c r="D55" i="3"/>
  <c r="D82" i="3"/>
  <c r="D118" i="3"/>
  <c r="D116" i="3"/>
  <c r="D49" i="3"/>
  <c r="D87" i="3"/>
  <c r="D29" i="3"/>
  <c r="E66" i="3"/>
  <c r="E83" i="3"/>
  <c r="E79" i="3"/>
  <c r="E24" i="3"/>
  <c r="E91" i="3"/>
  <c r="F51" i="3"/>
  <c r="F85" i="3"/>
  <c r="G61" i="3"/>
  <c r="G45" i="3"/>
  <c r="G14" i="3"/>
  <c r="G49" i="3"/>
  <c r="H57" i="3"/>
  <c r="H36" i="3"/>
  <c r="J74" i="3"/>
  <c r="J84" i="3"/>
  <c r="J72" i="3"/>
  <c r="J20" i="3"/>
  <c r="K45" i="3"/>
  <c r="L98" i="3"/>
  <c r="L68" i="3"/>
  <c r="M25" i="3"/>
  <c r="M5" i="3"/>
  <c r="N51" i="3"/>
  <c r="O101" i="3"/>
  <c r="O87" i="3"/>
  <c r="P49" i="3"/>
  <c r="Q77" i="3"/>
  <c r="V103" i="3"/>
  <c r="T99" i="3"/>
  <c r="P99" i="3"/>
  <c r="O99" i="3"/>
  <c r="Q99" i="3"/>
  <c r="N99" i="3"/>
  <c r="S99" i="3"/>
  <c r="R99" i="3"/>
  <c r="J99" i="3"/>
  <c r="V99" i="3"/>
  <c r="E99" i="3"/>
  <c r="M99" i="3"/>
  <c r="G99" i="3"/>
  <c r="F99" i="3"/>
  <c r="U99" i="3"/>
  <c r="T96" i="3"/>
  <c r="N96" i="3"/>
  <c r="M96" i="3"/>
  <c r="L96" i="3"/>
  <c r="R96" i="3"/>
  <c r="V96" i="3"/>
  <c r="P96" i="3"/>
  <c r="U96" i="3"/>
  <c r="K96" i="3"/>
  <c r="O96" i="3"/>
  <c r="G96" i="3"/>
  <c r="S96" i="3"/>
  <c r="V14" i="3"/>
  <c r="S14" i="3"/>
  <c r="R14" i="3"/>
  <c r="T14" i="3"/>
  <c r="Q14" i="3"/>
  <c r="O14" i="3"/>
  <c r="U14" i="3"/>
  <c r="K14" i="3"/>
  <c r="J14" i="3"/>
  <c r="P14" i="3"/>
  <c r="C4" i="3"/>
  <c r="C32" i="3"/>
  <c r="V120" i="3"/>
  <c r="U120" i="3"/>
  <c r="R120" i="3"/>
  <c r="S120" i="3"/>
  <c r="T120" i="3"/>
  <c r="N120" i="3"/>
  <c r="Q120" i="3"/>
  <c r="K120" i="3"/>
  <c r="P120" i="3"/>
  <c r="L120" i="3"/>
  <c r="M120" i="3"/>
  <c r="V38" i="3"/>
  <c r="U38" i="3"/>
  <c r="R38" i="3"/>
  <c r="S38" i="3"/>
  <c r="P38" i="3"/>
  <c r="T38" i="3"/>
  <c r="L38" i="3"/>
  <c r="O38" i="3"/>
  <c r="M38" i="3"/>
  <c r="N38" i="3"/>
  <c r="Q38" i="3"/>
  <c r="G38" i="3"/>
  <c r="V11" i="3"/>
  <c r="U11" i="3"/>
  <c r="T11" i="3"/>
  <c r="Q11" i="3"/>
  <c r="N11" i="3"/>
  <c r="M11" i="3"/>
  <c r="L11" i="3"/>
  <c r="J11" i="3"/>
  <c r="P11" i="3"/>
  <c r="K11" i="3"/>
  <c r="S11" i="3"/>
  <c r="H11" i="3"/>
  <c r="E11" i="3"/>
  <c r="O11" i="3"/>
  <c r="C111" i="3"/>
  <c r="D3" i="3"/>
  <c r="F120" i="3"/>
  <c r="G60" i="3"/>
  <c r="J18" i="3"/>
  <c r="U82" i="3"/>
  <c r="U13" i="3"/>
  <c r="T13" i="3"/>
  <c r="S13" i="3"/>
  <c r="P13" i="3"/>
  <c r="V13" i="3"/>
  <c r="O13" i="3"/>
  <c r="R13" i="3"/>
  <c r="Q13" i="3"/>
  <c r="G13" i="3"/>
  <c r="M13" i="3"/>
  <c r="F13" i="3"/>
  <c r="L13" i="3"/>
  <c r="C60" i="3"/>
  <c r="C48" i="3"/>
  <c r="D51" i="3"/>
  <c r="H120" i="3"/>
  <c r="K13" i="3"/>
  <c r="P102" i="3"/>
  <c r="O102" i="3"/>
  <c r="V102" i="3"/>
  <c r="R102" i="3"/>
  <c r="K102" i="3"/>
  <c r="U102" i="3"/>
  <c r="S102" i="3"/>
  <c r="Q102" i="3"/>
  <c r="J102" i="3"/>
  <c r="T102" i="3"/>
  <c r="D102" i="3"/>
  <c r="M102" i="3"/>
  <c r="P108" i="3"/>
  <c r="O108" i="3"/>
  <c r="U108" i="3"/>
  <c r="Q108" i="3"/>
  <c r="L108" i="3"/>
  <c r="K108" i="3"/>
  <c r="S108" i="3"/>
  <c r="V108" i="3"/>
  <c r="T108" i="3"/>
  <c r="R108" i="3"/>
  <c r="J108" i="3"/>
  <c r="N108" i="3"/>
  <c r="M108" i="3"/>
  <c r="D108" i="3"/>
  <c r="H108" i="3"/>
  <c r="E108" i="3"/>
  <c r="G108" i="3"/>
  <c r="P119" i="3"/>
  <c r="O119" i="3"/>
  <c r="S119" i="3"/>
  <c r="T119" i="3"/>
  <c r="V119" i="3"/>
  <c r="K119" i="3"/>
  <c r="L119" i="3"/>
  <c r="Q119" i="3"/>
  <c r="U119" i="3"/>
  <c r="J119" i="3"/>
  <c r="N119" i="3"/>
  <c r="M119" i="3"/>
  <c r="D119" i="3"/>
  <c r="P93" i="3"/>
  <c r="O93" i="3"/>
  <c r="V93" i="3"/>
  <c r="R93" i="3"/>
  <c r="S93" i="3"/>
  <c r="K93" i="3"/>
  <c r="U93" i="3"/>
  <c r="T93" i="3"/>
  <c r="D93" i="3"/>
  <c r="M93" i="3"/>
  <c r="E93" i="3"/>
  <c r="Q93" i="3"/>
  <c r="P83" i="3"/>
  <c r="O83" i="3"/>
  <c r="U83" i="3"/>
  <c r="Q83" i="3"/>
  <c r="V83" i="3"/>
  <c r="M83" i="3"/>
  <c r="K83" i="3"/>
  <c r="L83" i="3"/>
  <c r="R83" i="3"/>
  <c r="N83" i="3"/>
  <c r="T83" i="3"/>
  <c r="F83" i="3"/>
  <c r="D83" i="3"/>
  <c r="J83" i="3"/>
  <c r="H83" i="3"/>
  <c r="P78" i="3"/>
  <c r="O78" i="3"/>
  <c r="S78" i="3"/>
  <c r="T78" i="3"/>
  <c r="K78" i="3"/>
  <c r="U78" i="3"/>
  <c r="M78" i="3"/>
  <c r="L78" i="3"/>
  <c r="R78" i="3"/>
  <c r="J78" i="3"/>
  <c r="N78" i="3"/>
  <c r="D78" i="3"/>
  <c r="V78" i="3"/>
  <c r="G78" i="3"/>
  <c r="P42" i="3"/>
  <c r="O42" i="3"/>
  <c r="V42" i="3"/>
  <c r="R42" i="3"/>
  <c r="K42" i="3"/>
  <c r="T42" i="3"/>
  <c r="S42" i="3"/>
  <c r="E42" i="3"/>
  <c r="D42" i="3"/>
  <c r="Q42" i="3"/>
  <c r="U42" i="3"/>
  <c r="P22" i="3"/>
  <c r="O22" i="3"/>
  <c r="U22" i="3"/>
  <c r="Q22" i="3"/>
  <c r="K22" i="3"/>
  <c r="R22" i="3"/>
  <c r="N22" i="3"/>
  <c r="M22" i="3"/>
  <c r="G22" i="3"/>
  <c r="S22" i="3"/>
  <c r="E22" i="3"/>
  <c r="V22" i="3"/>
  <c r="D22" i="3"/>
  <c r="H22" i="3"/>
  <c r="T22" i="3"/>
  <c r="J22" i="3"/>
  <c r="L22" i="3"/>
  <c r="P10" i="3"/>
  <c r="O10" i="3"/>
  <c r="S10" i="3"/>
  <c r="T10" i="3"/>
  <c r="Q10" i="3"/>
  <c r="K10" i="3"/>
  <c r="V10" i="3"/>
  <c r="M10" i="3"/>
  <c r="G10" i="3"/>
  <c r="F10" i="3"/>
  <c r="E10" i="3"/>
  <c r="R10" i="3"/>
  <c r="N10" i="3"/>
  <c r="U10" i="3"/>
  <c r="L10" i="3"/>
  <c r="D10" i="3"/>
  <c r="P19" i="3"/>
  <c r="O19" i="3"/>
  <c r="V19" i="3"/>
  <c r="R19" i="3"/>
  <c r="K19" i="3"/>
  <c r="J19" i="3"/>
  <c r="U19" i="3"/>
  <c r="Q19" i="3"/>
  <c r="G19" i="3"/>
  <c r="F19" i="3"/>
  <c r="E19" i="3"/>
  <c r="T19" i="3"/>
  <c r="S19" i="3"/>
  <c r="M19" i="3"/>
  <c r="L19" i="3"/>
  <c r="C10" i="3"/>
  <c r="C52" i="3"/>
  <c r="D103" i="3"/>
  <c r="D18" i="3"/>
  <c r="D17" i="3"/>
  <c r="D9" i="3"/>
  <c r="D38" i="3"/>
  <c r="D35" i="3"/>
  <c r="D91" i="3"/>
  <c r="E65" i="3"/>
  <c r="E17" i="3"/>
  <c r="E12" i="3"/>
  <c r="E21" i="3"/>
  <c r="F54" i="3"/>
  <c r="F40" i="3"/>
  <c r="F46" i="3"/>
  <c r="G120" i="3"/>
  <c r="G44" i="3"/>
  <c r="G98" i="3"/>
  <c r="H112" i="3"/>
  <c r="H98" i="3"/>
  <c r="H28" i="3"/>
  <c r="J109" i="3"/>
  <c r="J100" i="3"/>
  <c r="J46" i="3"/>
  <c r="K99" i="3"/>
  <c r="K106" i="3"/>
  <c r="L55" i="3"/>
  <c r="L51" i="3"/>
  <c r="L53" i="3"/>
  <c r="M116" i="3"/>
  <c r="M53" i="3"/>
  <c r="N13" i="3"/>
  <c r="O59" i="3"/>
  <c r="O35" i="3"/>
  <c r="P85" i="3"/>
  <c r="Q30" i="3"/>
  <c r="S79" i="3"/>
  <c r="V122" i="3"/>
  <c r="T105" i="3"/>
  <c r="U105" i="3"/>
  <c r="R105" i="3"/>
  <c r="S105" i="3"/>
  <c r="L105" i="3"/>
  <c r="Q105" i="3"/>
  <c r="P105" i="3"/>
  <c r="V105" i="3"/>
  <c r="O105" i="3"/>
  <c r="N105" i="3"/>
  <c r="K105" i="3"/>
  <c r="M105" i="3"/>
  <c r="G105" i="3"/>
  <c r="H99" i="3"/>
  <c r="V115" i="3"/>
  <c r="S115" i="3"/>
  <c r="R115" i="3"/>
  <c r="N115" i="3"/>
  <c r="Q115" i="3"/>
  <c r="J115" i="3"/>
  <c r="O115" i="3"/>
  <c r="U115" i="3"/>
  <c r="M115" i="3"/>
  <c r="E115" i="3"/>
  <c r="L115" i="3"/>
  <c r="K115" i="3"/>
  <c r="T115" i="3"/>
  <c r="V29" i="3"/>
  <c r="S29" i="3"/>
  <c r="R29" i="3"/>
  <c r="M29" i="3"/>
  <c r="L29" i="3"/>
  <c r="U29" i="3"/>
  <c r="T29" i="3"/>
  <c r="Q29" i="3"/>
  <c r="K29" i="3"/>
  <c r="N29" i="3"/>
  <c r="P29" i="3"/>
  <c r="J29" i="3"/>
  <c r="D56" i="3"/>
  <c r="J4" i="3"/>
  <c r="V71" i="3"/>
  <c r="U71" i="3"/>
  <c r="R71" i="3"/>
  <c r="Q71" i="3"/>
  <c r="S71" i="3"/>
  <c r="T71" i="3"/>
  <c r="O71" i="3"/>
  <c r="N71" i="3"/>
  <c r="M71" i="3"/>
  <c r="L71" i="3"/>
  <c r="J71" i="3"/>
  <c r="P71" i="3"/>
  <c r="K71" i="3"/>
  <c r="G71" i="3"/>
  <c r="H71" i="3"/>
  <c r="V118" i="3"/>
  <c r="U118" i="3"/>
  <c r="T118" i="3"/>
  <c r="Q118" i="3"/>
  <c r="N118" i="3"/>
  <c r="R118" i="3"/>
  <c r="M118" i="3"/>
  <c r="L118" i="3"/>
  <c r="S118" i="3"/>
  <c r="P118" i="3"/>
  <c r="K118" i="3"/>
  <c r="H118" i="3"/>
  <c r="J118" i="3"/>
  <c r="O118" i="3"/>
  <c r="C120" i="3"/>
  <c r="D2" i="3"/>
  <c r="L99" i="3"/>
  <c r="M82" i="3"/>
  <c r="U73" i="3"/>
  <c r="T73" i="3"/>
  <c r="S73" i="3"/>
  <c r="N73" i="3"/>
  <c r="Q73" i="3"/>
  <c r="M73" i="3"/>
  <c r="V73" i="3"/>
  <c r="P73" i="3"/>
  <c r="O73" i="3"/>
  <c r="G73" i="3"/>
  <c r="R73" i="3"/>
  <c r="L73" i="3"/>
  <c r="F73" i="3"/>
  <c r="J73" i="3"/>
  <c r="H73" i="3"/>
  <c r="V58" i="3"/>
  <c r="U58" i="3"/>
  <c r="T58" i="3"/>
  <c r="S58" i="3"/>
  <c r="P58" i="3"/>
  <c r="O58" i="3"/>
  <c r="Q58" i="3"/>
  <c r="L58" i="3"/>
  <c r="K58" i="3"/>
  <c r="M58" i="3"/>
  <c r="G58" i="3"/>
  <c r="J58" i="3"/>
  <c r="N58" i="3"/>
  <c r="R58" i="3"/>
  <c r="H58" i="3"/>
  <c r="F58" i="3"/>
  <c r="C11" i="3"/>
  <c r="E61" i="3"/>
  <c r="F121" i="3"/>
  <c r="G81" i="3"/>
  <c r="J60" i="3"/>
  <c r="N46" i="3"/>
  <c r="V62" i="3"/>
  <c r="J62" i="3"/>
  <c r="U62" i="3"/>
  <c r="N62" i="3"/>
  <c r="S62" i="3"/>
  <c r="Q62" i="3"/>
  <c r="O62" i="3"/>
  <c r="R62" i="3"/>
  <c r="T62" i="3"/>
  <c r="P62" i="3"/>
  <c r="G62" i="3"/>
  <c r="E62" i="3"/>
  <c r="M62" i="3"/>
  <c r="F62" i="3"/>
  <c r="V107" i="3"/>
  <c r="U107" i="3"/>
  <c r="Q107" i="3"/>
  <c r="O107" i="3"/>
  <c r="S107" i="3"/>
  <c r="J107" i="3"/>
  <c r="T107" i="3"/>
  <c r="R107" i="3"/>
  <c r="P107" i="3"/>
  <c r="N107" i="3"/>
  <c r="M107" i="3"/>
  <c r="L107" i="3"/>
  <c r="H107" i="3"/>
  <c r="K107" i="3"/>
  <c r="F107" i="3"/>
  <c r="V16" i="3"/>
  <c r="T16" i="3"/>
  <c r="L16" i="3"/>
  <c r="J16" i="3"/>
  <c r="U16" i="3"/>
  <c r="P16" i="3"/>
  <c r="O16" i="3"/>
  <c r="S16" i="3"/>
  <c r="N16" i="3"/>
  <c r="M16" i="3"/>
  <c r="R16" i="3"/>
  <c r="E16" i="3"/>
  <c r="V117" i="3"/>
  <c r="S117" i="3"/>
  <c r="U117" i="3"/>
  <c r="J117" i="3"/>
  <c r="O117" i="3"/>
  <c r="L117" i="3"/>
  <c r="T117" i="3"/>
  <c r="P117" i="3"/>
  <c r="K117" i="3"/>
  <c r="R117" i="3"/>
  <c r="Q117" i="3"/>
  <c r="M117" i="3"/>
  <c r="N117" i="3"/>
  <c r="V39" i="3"/>
  <c r="U39" i="3"/>
  <c r="Q39" i="3"/>
  <c r="J39" i="3"/>
  <c r="T39" i="3"/>
  <c r="O39" i="3"/>
  <c r="S39" i="3"/>
  <c r="R39" i="3"/>
  <c r="N39" i="3"/>
  <c r="M39" i="3"/>
  <c r="G39" i="3"/>
  <c r="P39" i="3"/>
  <c r="H39" i="3"/>
  <c r="E39" i="3"/>
  <c r="V26" i="3"/>
  <c r="T26" i="3"/>
  <c r="P26" i="3"/>
  <c r="U26" i="3"/>
  <c r="M26" i="3"/>
  <c r="J26" i="3"/>
  <c r="R26" i="3"/>
  <c r="O26" i="3"/>
  <c r="N26" i="3"/>
  <c r="S26" i="3"/>
  <c r="F26" i="3"/>
  <c r="Q26" i="3"/>
  <c r="K26" i="3"/>
  <c r="N7" i="3"/>
  <c r="V7" i="3"/>
  <c r="R7" i="3"/>
  <c r="S7" i="3"/>
  <c r="J7" i="3"/>
  <c r="T7" i="3"/>
  <c r="Q7" i="3"/>
  <c r="M7" i="3"/>
  <c r="L7" i="3"/>
  <c r="P7" i="3"/>
  <c r="U7" i="3"/>
  <c r="O7" i="3"/>
  <c r="F7" i="3"/>
  <c r="N31" i="3"/>
  <c r="V31" i="3"/>
  <c r="U31" i="3"/>
  <c r="Q31" i="3"/>
  <c r="O31" i="3"/>
  <c r="R31" i="3"/>
  <c r="J31" i="3"/>
  <c r="P31" i="3"/>
  <c r="S31" i="3"/>
  <c r="K31" i="3"/>
  <c r="H31" i="3"/>
  <c r="T31" i="3"/>
  <c r="M31" i="3"/>
  <c r="F31" i="3"/>
  <c r="O69" i="3"/>
  <c r="N69" i="3"/>
  <c r="V69" i="3"/>
  <c r="T69" i="3"/>
  <c r="P69" i="3"/>
  <c r="Q69" i="3"/>
  <c r="J69" i="3"/>
  <c r="R69" i="3"/>
  <c r="L69" i="3"/>
  <c r="U69" i="3"/>
  <c r="M69" i="3"/>
  <c r="E69" i="3"/>
  <c r="D69" i="3"/>
  <c r="G69" i="3"/>
  <c r="S69" i="3"/>
  <c r="O94" i="3"/>
  <c r="N94" i="3"/>
  <c r="V94" i="3"/>
  <c r="R94" i="3"/>
  <c r="S94" i="3"/>
  <c r="J94" i="3"/>
  <c r="P94" i="3"/>
  <c r="U94" i="3"/>
  <c r="M94" i="3"/>
  <c r="Q94" i="3"/>
  <c r="L94" i="3"/>
  <c r="T94" i="3"/>
  <c r="C94" i="3"/>
  <c r="D94" i="3"/>
  <c r="K94" i="3"/>
  <c r="C102" i="3"/>
  <c r="C108" i="3"/>
  <c r="C119" i="3"/>
  <c r="C93" i="3"/>
  <c r="C83" i="3"/>
  <c r="C78" i="3"/>
  <c r="C42" i="3"/>
  <c r="C22" i="3"/>
  <c r="C69" i="3"/>
  <c r="C36" i="3"/>
  <c r="D61" i="3"/>
  <c r="D60" i="3"/>
  <c r="D84" i="3"/>
  <c r="D37" i="3"/>
  <c r="D105" i="3"/>
  <c r="D15" i="3"/>
  <c r="D21" i="3"/>
  <c r="E107" i="3"/>
  <c r="E84" i="3"/>
  <c r="E14" i="3"/>
  <c r="E7" i="3"/>
  <c r="E70" i="3"/>
  <c r="E58" i="3"/>
  <c r="F82" i="3"/>
  <c r="F78" i="3"/>
  <c r="F92" i="3"/>
  <c r="F77" i="3"/>
  <c r="G121" i="3"/>
  <c r="G118" i="3"/>
  <c r="G51" i="3"/>
  <c r="G29" i="3"/>
  <c r="H119" i="3"/>
  <c r="H13" i="3"/>
  <c r="H114" i="3"/>
  <c r="H91" i="3"/>
  <c r="J55" i="3"/>
  <c r="J90" i="3"/>
  <c r="J42" i="3"/>
  <c r="J3" i="3"/>
  <c r="K111" i="3"/>
  <c r="K38" i="3"/>
  <c r="L61" i="3"/>
  <c r="L41" i="3"/>
  <c r="L36" i="3"/>
  <c r="M14" i="3"/>
  <c r="M21" i="3"/>
  <c r="O82" i="3"/>
  <c r="O77" i="3"/>
  <c r="P35" i="3"/>
  <c r="T111" i="3"/>
  <c r="V66" i="3"/>
  <c r="T106" i="3"/>
  <c r="S106" i="3"/>
  <c r="R106" i="3"/>
  <c r="L106" i="3"/>
  <c r="J106" i="3"/>
  <c r="V106" i="3"/>
  <c r="Q106" i="3"/>
  <c r="O106" i="3"/>
  <c r="F106" i="3"/>
  <c r="U106" i="3"/>
  <c r="N106" i="3"/>
  <c r="G106" i="3"/>
  <c r="V44" i="3"/>
  <c r="S44" i="3"/>
  <c r="T44" i="3"/>
  <c r="Q44" i="3"/>
  <c r="U44" i="3"/>
  <c r="P44" i="3"/>
  <c r="R44" i="3"/>
  <c r="M44" i="3"/>
  <c r="L44" i="3"/>
  <c r="N44" i="3"/>
  <c r="E44" i="3"/>
  <c r="J44" i="3"/>
  <c r="H44" i="3"/>
  <c r="K44" i="3"/>
  <c r="C103" i="3"/>
  <c r="C20" i="3"/>
  <c r="E20" i="3"/>
  <c r="V24" i="3"/>
  <c r="U24" i="3"/>
  <c r="R24" i="3"/>
  <c r="S24" i="3"/>
  <c r="P24" i="3"/>
  <c r="L24" i="3"/>
  <c r="T24" i="3"/>
  <c r="Q24" i="3"/>
  <c r="J24" i="3"/>
  <c r="K24" i="3"/>
  <c r="F24" i="3"/>
  <c r="M24" i="3"/>
  <c r="C49" i="3"/>
  <c r="D46" i="3"/>
  <c r="F29" i="3"/>
  <c r="V85" i="3"/>
  <c r="U85" i="3"/>
  <c r="T85" i="3"/>
  <c r="Q85" i="3"/>
  <c r="R85" i="3"/>
  <c r="S85" i="3"/>
  <c r="J85" i="3"/>
  <c r="N85" i="3"/>
  <c r="K85" i="3"/>
  <c r="H85" i="3"/>
  <c r="O85" i="3"/>
  <c r="G85" i="3"/>
  <c r="E85" i="3"/>
  <c r="M85" i="3"/>
  <c r="C81" i="3"/>
  <c r="E103" i="3"/>
  <c r="U87" i="3"/>
  <c r="T87" i="3"/>
  <c r="S87" i="3"/>
  <c r="P87" i="3"/>
  <c r="V87" i="3"/>
  <c r="Q87" i="3"/>
  <c r="R87" i="3"/>
  <c r="G87" i="3"/>
  <c r="J87" i="3"/>
  <c r="M87" i="3"/>
  <c r="L87" i="3"/>
  <c r="C85" i="3"/>
  <c r="D77" i="3"/>
  <c r="U55" i="3"/>
  <c r="V55" i="3"/>
  <c r="S55" i="3"/>
  <c r="Q55" i="3"/>
  <c r="O55" i="3"/>
  <c r="T55" i="3"/>
  <c r="P55" i="3"/>
  <c r="G55" i="3"/>
  <c r="E55" i="3"/>
  <c r="M55" i="3"/>
  <c r="N55" i="3"/>
  <c r="U86" i="3"/>
  <c r="S86" i="3"/>
  <c r="R86" i="3"/>
  <c r="T86" i="3"/>
  <c r="N86" i="3"/>
  <c r="M86" i="3"/>
  <c r="L86" i="3"/>
  <c r="J86" i="3"/>
  <c r="Q86" i="3"/>
  <c r="O86" i="3"/>
  <c r="H86" i="3"/>
  <c r="E86" i="3"/>
  <c r="K86" i="3"/>
  <c r="G86" i="3"/>
  <c r="V86" i="3"/>
  <c r="U45" i="3"/>
  <c r="T45" i="3"/>
  <c r="V45" i="3"/>
  <c r="S45" i="3"/>
  <c r="J45" i="3"/>
  <c r="P45" i="3"/>
  <c r="R45" i="3"/>
  <c r="O45" i="3"/>
  <c r="H45" i="3"/>
  <c r="U23" i="3"/>
  <c r="V23" i="3"/>
  <c r="S23" i="3"/>
  <c r="O23" i="3"/>
  <c r="L23" i="3"/>
  <c r="R23" i="3"/>
  <c r="T23" i="3"/>
  <c r="P23" i="3"/>
  <c r="K23" i="3"/>
  <c r="J23" i="3"/>
  <c r="Q23" i="3"/>
  <c r="N23" i="3"/>
  <c r="E23" i="3"/>
  <c r="U76" i="3"/>
  <c r="V76" i="3"/>
  <c r="T76" i="3"/>
  <c r="P76" i="3"/>
  <c r="L76" i="3"/>
  <c r="S76" i="3"/>
  <c r="R76" i="3"/>
  <c r="N76" i="3"/>
  <c r="M76" i="3"/>
  <c r="Q76" i="3"/>
  <c r="J76" i="3"/>
  <c r="G76" i="3"/>
  <c r="H76" i="3"/>
  <c r="U9" i="3"/>
  <c r="T9" i="3"/>
  <c r="R9" i="3"/>
  <c r="S9" i="3"/>
  <c r="Q9" i="3"/>
  <c r="P9" i="3"/>
  <c r="O9" i="3"/>
  <c r="L9" i="3"/>
  <c r="F9" i="3"/>
  <c r="V9" i="3"/>
  <c r="M9" i="3"/>
  <c r="K9" i="3"/>
  <c r="G9" i="3"/>
  <c r="J9" i="3"/>
  <c r="H9" i="3"/>
  <c r="E9" i="3"/>
  <c r="U95" i="3"/>
  <c r="V95" i="3"/>
  <c r="S95" i="3"/>
  <c r="T95" i="3"/>
  <c r="Q95" i="3"/>
  <c r="M95" i="3"/>
  <c r="O95" i="3"/>
  <c r="N95" i="3"/>
  <c r="U34" i="3"/>
  <c r="R34" i="3"/>
  <c r="O34" i="3"/>
  <c r="N34" i="3"/>
  <c r="S34" i="3"/>
  <c r="M34" i="3"/>
  <c r="L34" i="3"/>
  <c r="Q34" i="3"/>
  <c r="K34" i="3"/>
  <c r="V34" i="3"/>
  <c r="H34" i="3"/>
  <c r="T34" i="3"/>
  <c r="P34" i="3"/>
  <c r="U33" i="3"/>
  <c r="T33" i="3"/>
  <c r="R33" i="3"/>
  <c r="V33" i="3"/>
  <c r="L33" i="3"/>
  <c r="P33" i="3"/>
  <c r="M33" i="3"/>
  <c r="N33" i="3"/>
  <c r="O33" i="3"/>
  <c r="G33" i="3"/>
  <c r="S33" i="3"/>
  <c r="H33" i="3"/>
  <c r="U52" i="3"/>
  <c r="V52" i="3"/>
  <c r="S52" i="3"/>
  <c r="P52" i="3"/>
  <c r="R52" i="3"/>
  <c r="Q52" i="3"/>
  <c r="N52" i="3"/>
  <c r="O52" i="3"/>
  <c r="J52" i="3"/>
  <c r="T52" i="3"/>
  <c r="L52" i="3"/>
  <c r="M52" i="3"/>
  <c r="D52" i="3"/>
  <c r="E52" i="3"/>
  <c r="K52" i="3"/>
  <c r="C33" i="3"/>
  <c r="C29" i="3"/>
  <c r="D120" i="3"/>
  <c r="D57" i="3"/>
  <c r="D80" i="3"/>
  <c r="D40" i="3"/>
  <c r="D33" i="3"/>
  <c r="D58" i="3"/>
  <c r="E82" i="3"/>
  <c r="E13" i="3"/>
  <c r="E95" i="3"/>
  <c r="E33" i="3"/>
  <c r="F110" i="3"/>
  <c r="F57" i="3"/>
  <c r="F2" i="3"/>
  <c r="F105" i="3"/>
  <c r="F88" i="3"/>
  <c r="F94" i="3"/>
  <c r="G66" i="3"/>
  <c r="G93" i="3"/>
  <c r="G41" i="3"/>
  <c r="G32" i="3"/>
  <c r="H102" i="3"/>
  <c r="H16" i="3"/>
  <c r="H41" i="3"/>
  <c r="H24" i="3"/>
  <c r="J103" i="3"/>
  <c r="J93" i="3"/>
  <c r="J95" i="3"/>
  <c r="J5" i="3"/>
  <c r="K100" i="3"/>
  <c r="K92" i="3"/>
  <c r="L66" i="3"/>
  <c r="L26" i="3"/>
  <c r="M63" i="3"/>
  <c r="M51" i="3"/>
  <c r="N102" i="3"/>
  <c r="N42" i="3"/>
  <c r="O44" i="3"/>
  <c r="O29" i="3"/>
  <c r="P36" i="3"/>
  <c r="R119" i="3"/>
  <c r="T100" i="3"/>
  <c r="V101" i="3"/>
  <c r="AS545" i="2"/>
  <c r="AS477" i="2"/>
  <c r="AS552" i="2"/>
  <c r="AS34" i="2"/>
  <c r="AS725" i="2"/>
  <c r="AS87" i="2"/>
  <c r="AS25" i="2"/>
  <c r="AS219" i="2"/>
  <c r="AS112" i="2"/>
  <c r="AS570" i="2"/>
  <c r="AS206" i="2"/>
  <c r="AS114" i="2"/>
  <c r="AS564" i="2"/>
  <c r="AS621" i="2"/>
  <c r="AS54" i="2"/>
  <c r="AR54" i="2"/>
  <c r="AS389" i="2"/>
  <c r="AS599" i="2"/>
  <c r="AS580" i="2"/>
  <c r="AS467" i="2"/>
  <c r="AS97" i="2"/>
  <c r="AS113" i="2"/>
  <c r="AS15" i="2"/>
  <c r="AS539" i="2"/>
  <c r="AS61" i="2"/>
  <c r="AS273" i="2"/>
  <c r="AS285" i="2"/>
  <c r="AS397" i="2"/>
  <c r="AS697" i="2"/>
  <c r="AS668" i="2"/>
  <c r="AS256" i="2"/>
  <c r="AS39" i="2"/>
  <c r="AS36" i="2"/>
  <c r="AS685" i="2"/>
  <c r="AS293" i="2"/>
  <c r="AS587" i="2"/>
  <c r="AS585" i="2"/>
  <c r="AS101" i="2"/>
  <c r="AS64" i="2"/>
  <c r="AS371" i="2"/>
  <c r="AS628" i="2"/>
  <c r="AS635" i="2"/>
  <c r="AS339" i="2"/>
  <c r="AS276" i="2"/>
  <c r="AS692" i="2"/>
  <c r="AS118" i="2"/>
  <c r="AS291" i="2"/>
  <c r="AS393" i="2"/>
  <c r="AS407" i="2"/>
  <c r="AS370" i="2"/>
  <c r="AS431" i="2"/>
  <c r="AS84" i="2"/>
  <c r="AS135" i="2"/>
  <c r="AS509" i="2"/>
  <c r="AS594" i="2"/>
  <c r="AS31" i="2"/>
  <c r="AR31" i="2"/>
  <c r="AS203" i="2"/>
  <c r="AS146" i="2"/>
  <c r="AS109" i="2"/>
  <c r="AT679" i="2"/>
  <c r="AT220" i="2"/>
  <c r="AT532" i="2"/>
  <c r="AT375" i="2"/>
  <c r="AT341" i="2"/>
  <c r="AT466" i="2"/>
  <c r="AT133" i="2"/>
  <c r="AT305" i="2"/>
  <c r="AT227" i="2"/>
  <c r="AT248" i="2"/>
  <c r="AT285" i="2"/>
  <c r="AT186" i="2"/>
  <c r="AT425" i="2"/>
  <c r="AT663" i="2"/>
  <c r="AT67" i="2"/>
  <c r="AT253" i="2"/>
  <c r="AT151" i="2"/>
  <c r="AT568" i="2"/>
  <c r="AT247" i="2"/>
  <c r="AT726" i="2"/>
  <c r="AR229" i="2"/>
  <c r="AS91" i="2"/>
  <c r="AS506" i="2"/>
  <c r="AS715" i="2"/>
  <c r="AS488" i="2"/>
  <c r="AS286" i="2"/>
  <c r="AS362" i="2"/>
  <c r="AS18" i="2"/>
  <c r="AS390" i="2"/>
  <c r="AS172" i="2"/>
  <c r="AS275" i="2"/>
  <c r="AS497" i="2"/>
  <c r="AS246" i="2"/>
  <c r="AS490" i="2"/>
  <c r="AR490" i="2"/>
  <c r="AT658" i="2"/>
  <c r="AT613" i="2"/>
  <c r="AT694" i="2"/>
  <c r="AT703" i="2"/>
  <c r="AT639" i="2"/>
  <c r="AT512" i="2"/>
  <c r="AT660" i="2"/>
  <c r="AT460" i="2"/>
  <c r="AT53" i="2"/>
  <c r="AT174" i="2"/>
  <c r="AT140" i="2"/>
  <c r="AT603" i="2"/>
  <c r="AR323" i="2"/>
  <c r="AR606" i="2"/>
  <c r="AR440" i="2"/>
  <c r="AR238" i="2"/>
  <c r="AR598" i="2"/>
  <c r="AR73" i="2"/>
  <c r="AR523" i="2"/>
  <c r="AR266" i="2"/>
  <c r="AR334" i="2"/>
  <c r="AR278" i="2"/>
  <c r="AR192" i="2"/>
  <c r="AR321" i="2"/>
  <c r="AR79" i="2"/>
  <c r="AR581" i="2"/>
  <c r="AR413" i="2"/>
  <c r="AR470" i="2"/>
  <c r="AR487" i="2"/>
  <c r="AR526" i="2"/>
  <c r="AR454" i="2"/>
  <c r="AR210" i="2"/>
  <c r="AR63" i="2"/>
  <c r="AU679" i="2"/>
  <c r="AU220" i="2"/>
  <c r="AR220" i="2"/>
  <c r="AU705" i="2"/>
  <c r="AU344" i="2"/>
  <c r="AU532" i="2"/>
  <c r="AU341" i="2"/>
  <c r="AR341" i="2"/>
  <c r="AR253" i="2"/>
  <c r="AR149" i="2"/>
  <c r="AR376" i="2"/>
  <c r="AU537" i="2"/>
  <c r="AS698" i="2"/>
  <c r="AS650" i="2"/>
  <c r="AS474" i="2"/>
  <c r="AS675" i="2"/>
  <c r="AS96" i="2"/>
  <c r="AS110" i="2"/>
  <c r="AS48" i="2"/>
  <c r="AS43" i="2"/>
  <c r="AS550" i="2"/>
  <c r="AS387" i="2"/>
  <c r="AS119" i="2"/>
  <c r="AS528" i="2"/>
  <c r="AS106" i="2"/>
  <c r="AS166" i="2"/>
  <c r="AS391" i="2"/>
  <c r="AS609" i="2"/>
  <c r="AS726" i="2"/>
  <c r="AS399" i="2"/>
  <c r="AS183" i="2"/>
  <c r="AS310" i="2"/>
  <c r="AS204" i="2"/>
  <c r="AS331" i="2"/>
  <c r="AS281" i="2"/>
  <c r="AS508" i="2"/>
  <c r="AS185" i="2"/>
  <c r="AS100" i="2"/>
  <c r="AS363" i="2"/>
  <c r="AS677" i="2"/>
  <c r="AS480" i="2"/>
  <c r="AT689" i="2"/>
  <c r="AT646" i="2"/>
  <c r="AT239" i="2"/>
  <c r="AT270" i="2"/>
  <c r="AT565" i="2"/>
  <c r="AT631" i="2"/>
  <c r="AT595" i="2"/>
  <c r="AT318" i="2"/>
  <c r="AT451" i="2"/>
  <c r="AT233" i="2"/>
  <c r="AT108" i="2"/>
  <c r="AT401" i="2"/>
  <c r="AT633" i="2"/>
  <c r="AT201" i="2"/>
  <c r="AT592" i="2"/>
  <c r="AT588" i="2"/>
  <c r="AT582" i="2"/>
  <c r="AT296" i="2"/>
  <c r="AT26" i="2"/>
  <c r="AT4" i="2"/>
  <c r="AT159" i="2"/>
  <c r="AT75" i="2"/>
  <c r="AT319" i="2"/>
  <c r="AT431" i="2"/>
  <c r="AT421" i="2"/>
  <c r="AT165" i="2"/>
  <c r="AT268" i="2"/>
  <c r="AT497" i="2"/>
  <c r="AT350" i="2"/>
  <c r="AT41" i="2"/>
  <c r="AT695" i="2"/>
  <c r="AT651" i="2"/>
  <c r="AT691" i="2"/>
  <c r="AU67" i="2"/>
  <c r="AS606" i="2"/>
  <c r="AS375" i="2"/>
  <c r="AT712" i="2"/>
  <c r="AT607" i="2"/>
  <c r="AS658" i="2"/>
  <c r="AS613" i="2"/>
  <c r="AS694" i="2"/>
  <c r="AS466" i="2"/>
  <c r="AS305" i="2"/>
  <c r="AS703" i="2"/>
  <c r="AS248" i="2"/>
  <c r="AS186" i="2"/>
  <c r="AR186" i="2"/>
  <c r="AS425" i="2"/>
  <c r="AS67" i="2"/>
  <c r="AS253" i="2"/>
  <c r="AS151" i="2"/>
  <c r="AS568" i="2"/>
  <c r="AS247" i="2"/>
  <c r="AS243" i="2"/>
  <c r="AS639" i="2"/>
  <c r="AS49" i="2"/>
  <c r="AS719" i="2"/>
  <c r="AS647" i="2"/>
  <c r="AS171" i="2"/>
  <c r="AS512" i="2"/>
  <c r="AS59" i="2"/>
  <c r="AS540" i="2"/>
  <c r="AR150" i="2"/>
  <c r="AS150" i="2"/>
  <c r="AS149" i="2"/>
  <c r="AS660" i="2"/>
  <c r="AS376" i="2"/>
  <c r="AS300" i="2"/>
  <c r="AS398" i="2"/>
  <c r="AS707" i="2"/>
  <c r="AS460" i="2"/>
  <c r="AS44" i="2"/>
  <c r="AS51" i="2"/>
  <c r="AS332" i="2"/>
  <c r="AS449" i="2"/>
  <c r="AS53" i="2"/>
  <c r="AS29" i="2"/>
  <c r="AS614" i="2"/>
  <c r="AR614" i="2"/>
  <c r="AS710" i="2"/>
  <c r="AS174" i="2"/>
  <c r="AS189" i="2"/>
  <c r="AS207" i="2"/>
  <c r="AS396" i="2"/>
  <c r="AR371" i="2"/>
  <c r="AS140" i="2"/>
  <c r="AS252" i="2"/>
  <c r="AS55" i="2"/>
  <c r="AR55" i="2"/>
  <c r="AS304" i="2"/>
  <c r="AS603" i="2"/>
  <c r="AS475" i="2"/>
  <c r="AS605" i="2"/>
  <c r="AT537" i="2"/>
  <c r="AT696" i="2"/>
  <c r="AT562" i="2"/>
  <c r="AT507" i="2"/>
  <c r="AT200" i="2"/>
  <c r="AT47" i="2"/>
  <c r="AT143" i="2"/>
  <c r="AR222" i="2"/>
  <c r="AR634" i="2"/>
  <c r="AR348" i="2"/>
  <c r="AR622" i="2"/>
  <c r="AR551" i="2"/>
  <c r="AU476" i="2"/>
  <c r="AU378" i="2"/>
  <c r="AU231" i="2"/>
  <c r="AT98" i="2"/>
  <c r="AU339" i="2"/>
  <c r="AT243" i="2"/>
  <c r="AT171" i="2"/>
  <c r="AT149" i="2"/>
  <c r="AT707" i="2"/>
  <c r="AT449" i="2"/>
  <c r="AT710" i="2"/>
  <c r="AT371" i="2"/>
  <c r="AT304" i="2"/>
  <c r="AR590" i="2"/>
  <c r="AR505" i="2"/>
  <c r="AR169" i="2"/>
  <c r="AR386" i="2"/>
  <c r="AR365" i="2"/>
  <c r="AR295" i="2"/>
  <c r="AR620" i="2"/>
  <c r="AR230" i="2"/>
  <c r="AR381" i="2"/>
  <c r="AR610" i="2"/>
  <c r="AR265" i="2"/>
  <c r="AR395" i="2"/>
  <c r="AR347" i="2"/>
  <c r="AR209" i="2"/>
  <c r="AR327" i="2"/>
  <c r="AR65" i="2"/>
  <c r="AR374" i="2"/>
  <c r="AR511" i="2"/>
  <c r="AR255" i="2"/>
  <c r="AR16" i="2"/>
  <c r="AR444" i="2"/>
  <c r="AR328" i="2"/>
  <c r="AR267" i="2"/>
  <c r="AR127" i="2"/>
  <c r="AR313" i="2"/>
  <c r="AR128" i="2"/>
  <c r="AR123" i="2"/>
  <c r="AR144" i="2"/>
  <c r="AR326" i="2"/>
  <c r="AR372" i="2"/>
  <c r="AU658" i="2"/>
  <c r="AU613" i="2"/>
  <c r="AU694" i="2"/>
  <c r="AU375" i="2"/>
  <c r="AR425" i="2"/>
  <c r="AR49" i="2"/>
  <c r="AU300" i="2"/>
  <c r="AU707" i="2"/>
  <c r="AS729" i="2"/>
  <c r="AS411" i="2"/>
  <c r="AS548" i="2"/>
  <c r="AS483" i="2"/>
  <c r="AS536" i="2"/>
  <c r="AS324" i="2"/>
  <c r="AS92" i="2"/>
  <c r="AS107" i="2"/>
  <c r="AS461" i="2"/>
  <c r="AS600" i="2"/>
  <c r="AR600" i="2"/>
  <c r="AS448" i="2"/>
  <c r="AS358" i="2"/>
  <c r="AS155" i="2"/>
  <c r="AS161" i="2"/>
  <c r="AS105" i="2"/>
  <c r="AS298" i="2"/>
  <c r="AR298" i="2"/>
  <c r="AS226" i="2"/>
  <c r="AS211" i="2"/>
  <c r="AS468" i="2"/>
  <c r="AS157" i="2"/>
  <c r="AS50" i="2"/>
  <c r="AS515" i="2"/>
  <c r="AS148" i="2"/>
  <c r="AR148" i="2"/>
  <c r="AS95" i="2"/>
  <c r="AS58" i="2"/>
  <c r="AS27" i="2"/>
  <c r="AS145" i="2"/>
  <c r="AS368" i="2"/>
  <c r="AS10" i="2"/>
  <c r="AS443" i="2"/>
  <c r="AT723" i="2"/>
  <c r="AT484" i="2"/>
  <c r="AT382" i="2"/>
  <c r="AT502" i="2"/>
  <c r="AT357" i="2"/>
  <c r="AT221" i="2"/>
  <c r="AT302" i="2"/>
  <c r="AT82" i="2"/>
  <c r="AT601" i="2"/>
  <c r="AT469" i="2"/>
  <c r="AT287" i="2"/>
  <c r="AT439" i="2"/>
  <c r="AT522" i="2"/>
  <c r="AT218" i="2"/>
  <c r="AT366" i="2"/>
  <c r="AT301" i="2"/>
  <c r="AT544" i="2"/>
  <c r="AT80" i="2"/>
  <c r="AT269" i="2"/>
  <c r="AS169" i="2"/>
  <c r="AU253" i="2"/>
  <c r="AR243" i="2"/>
  <c r="AU599" i="2"/>
  <c r="AS683" i="2"/>
  <c r="AV683" i="2" s="1"/>
  <c r="AS679" i="2"/>
  <c r="AS220" i="2"/>
  <c r="AS532" i="2"/>
  <c r="AS341" i="2"/>
  <c r="AS133" i="2"/>
  <c r="AS227" i="2"/>
  <c r="AS663" i="2"/>
  <c r="AS382" i="2"/>
  <c r="AS239" i="2"/>
  <c r="AS631" i="2"/>
  <c r="AS218" i="2"/>
  <c r="AS578" i="2"/>
  <c r="AS555" i="2"/>
  <c r="AT523" i="2"/>
  <c r="AU332" i="2"/>
  <c r="AS574" i="2"/>
  <c r="AS643" i="2"/>
  <c r="AS426" i="2"/>
  <c r="AS228" i="2"/>
  <c r="AS615" i="2"/>
  <c r="AS187" i="2"/>
  <c r="AS222" i="2"/>
  <c r="AS245" i="2"/>
  <c r="AS654" i="2"/>
  <c r="AS730" i="2"/>
  <c r="AS634" i="2"/>
  <c r="AS447" i="2"/>
  <c r="AS346" i="2"/>
  <c r="AS673" i="2"/>
  <c r="AS75" i="2"/>
  <c r="AS542" i="2"/>
  <c r="AS721" i="2"/>
  <c r="AS394" i="2"/>
  <c r="AS282" i="2"/>
  <c r="AS162" i="2"/>
  <c r="AS320" i="2"/>
  <c r="AS651" i="2"/>
  <c r="AS348" i="2"/>
  <c r="AS6" i="2"/>
  <c r="AS322" i="2"/>
  <c r="AR322" i="2"/>
  <c r="AS17" i="2"/>
  <c r="AS99" i="2"/>
  <c r="AS308" i="2"/>
  <c r="AS138" i="2"/>
  <c r="AS665" i="2"/>
  <c r="AS199" i="2"/>
  <c r="AS197" i="2"/>
  <c r="AS224" i="2"/>
  <c r="AS656" i="2"/>
  <c r="AS202" i="2"/>
  <c r="AS622" i="2"/>
  <c r="AS184" i="2"/>
  <c r="AS292" i="2"/>
  <c r="AS669" i="2"/>
  <c r="AS121" i="2"/>
  <c r="AS249" i="2"/>
  <c r="AS435" i="2"/>
  <c r="AS567" i="2"/>
  <c r="AS129" i="2"/>
  <c r="AS557" i="2"/>
  <c r="AS705" i="2"/>
  <c r="AS586" i="2"/>
  <c r="AS152" i="2"/>
  <c r="AR152" i="2"/>
  <c r="AT666" i="2"/>
  <c r="AU534" i="2"/>
  <c r="AT719" i="2"/>
  <c r="AT540" i="2"/>
  <c r="AT300" i="2"/>
  <c r="AT51" i="2"/>
  <c r="AT614" i="2"/>
  <c r="AT396" i="2"/>
  <c r="AT55" i="2"/>
  <c r="AT605" i="2"/>
  <c r="AS504" i="2"/>
  <c r="AS649" i="2"/>
  <c r="AS414" i="2"/>
  <c r="AS479" i="2"/>
  <c r="AS681" i="2"/>
  <c r="AS638" i="2"/>
  <c r="AS260" i="2"/>
  <c r="AS93" i="2"/>
  <c r="AS529" i="2"/>
  <c r="AS311" i="2"/>
  <c r="AS71" i="2"/>
  <c r="AS136" i="2"/>
  <c r="AS115" i="2"/>
  <c r="AS195" i="2"/>
  <c r="AS554" i="2"/>
  <c r="AS52" i="2"/>
  <c r="AS436" i="2"/>
  <c r="AS695" i="2"/>
  <c r="AS535" i="2"/>
  <c r="AS261" i="2"/>
  <c r="AS76" i="2"/>
  <c r="AS476" i="2"/>
  <c r="AS696" i="2"/>
  <c r="AT235" i="2"/>
  <c r="AS465" i="2"/>
  <c r="AS531" i="2"/>
  <c r="AS405" i="2"/>
  <c r="AR405" i="2"/>
  <c r="AS701" i="2"/>
  <c r="AS604" i="2"/>
  <c r="AS103" i="2"/>
  <c r="AS241" i="2"/>
  <c r="AS181" i="2"/>
  <c r="AS667" i="2"/>
  <c r="AS377" i="2"/>
  <c r="AS494" i="2"/>
  <c r="AS359" i="2"/>
  <c r="AS66" i="2"/>
  <c r="AS525" i="2"/>
  <c r="AS619" i="2"/>
  <c r="AS11" i="2"/>
  <c r="AS553" i="2"/>
  <c r="AS213" i="2"/>
  <c r="AS45" i="2"/>
  <c r="AR45" i="2"/>
  <c r="AS693" i="2"/>
  <c r="AS350" i="2"/>
  <c r="AS33" i="2"/>
  <c r="AS274" i="2"/>
  <c r="AS623" i="2"/>
  <c r="AS338" i="2"/>
  <c r="AS19" i="2"/>
  <c r="AS527" i="2"/>
  <c r="AR527" i="2"/>
  <c r="AS9" i="2"/>
  <c r="AS625" i="2"/>
  <c r="AS258" i="2"/>
  <c r="AS500" i="2"/>
  <c r="AS13" i="2"/>
  <c r="AS367" i="2"/>
  <c r="AS403" i="2"/>
  <c r="AS319" i="2"/>
  <c r="AS530" i="2"/>
  <c r="AS711" i="2"/>
  <c r="AS297" i="2"/>
  <c r="AS225" i="2"/>
  <c r="AS217" i="2"/>
  <c r="AS446" i="2"/>
  <c r="AS277" i="2"/>
  <c r="AS117" i="2"/>
  <c r="AS379" i="2"/>
  <c r="AS314" i="2"/>
  <c r="AS345" i="2"/>
  <c r="AS232" i="2"/>
  <c r="AS513" i="2"/>
  <c r="AS420" i="2"/>
  <c r="AS410" i="2"/>
  <c r="AS627" i="2"/>
  <c r="AS124" i="2"/>
  <c r="AS268" i="2"/>
  <c r="AS179" i="2"/>
  <c r="AR179" i="2"/>
  <c r="AT698" i="2"/>
  <c r="AT729" i="2"/>
  <c r="AT650" i="2"/>
  <c r="AT411" i="2"/>
  <c r="AT474" i="2"/>
  <c r="AT548" i="2"/>
  <c r="AT675" i="2"/>
  <c r="AT483" i="2"/>
  <c r="AT96" i="2"/>
  <c r="AT536" i="2"/>
  <c r="AT110" i="2"/>
  <c r="AT324" i="2"/>
  <c r="AT48" i="2"/>
  <c r="AT92" i="2"/>
  <c r="AT43" i="2"/>
  <c r="AT107" i="2"/>
  <c r="AT550" i="2"/>
  <c r="AT461" i="2"/>
  <c r="AT387" i="2"/>
  <c r="AT600" i="2"/>
  <c r="AT119" i="2"/>
  <c r="AT448" i="2"/>
  <c r="AT528" i="2"/>
  <c r="AT358" i="2"/>
  <c r="AT106" i="2"/>
  <c r="AT155" i="2"/>
  <c r="AT166" i="2"/>
  <c r="AT161" i="2"/>
  <c r="AT391" i="2"/>
  <c r="AT105" i="2"/>
  <c r="AT609" i="2"/>
  <c r="AT298" i="2"/>
  <c r="AT226" i="2"/>
  <c r="AT211" i="2"/>
  <c r="AT399" i="2"/>
  <c r="AT468" i="2"/>
  <c r="AT183" i="2"/>
  <c r="AT157" i="2"/>
  <c r="AT310" i="2"/>
  <c r="AT50" i="2"/>
  <c r="AT204" i="2"/>
  <c r="AT515" i="2"/>
  <c r="AT331" i="2"/>
  <c r="AT148" i="2"/>
  <c r="AT281" i="2"/>
  <c r="AT95" i="2"/>
  <c r="AT508" i="2"/>
  <c r="AT58" i="2"/>
  <c r="AT185" i="2"/>
  <c r="AT27" i="2"/>
  <c r="AT273" i="2"/>
  <c r="AT145" i="2"/>
  <c r="AT100" i="2"/>
  <c r="AT368" i="2"/>
  <c r="AT363" i="2"/>
  <c r="AT10" i="2"/>
  <c r="AT677" i="2"/>
  <c r="AT443" i="2"/>
  <c r="AT480" i="2"/>
  <c r="AR455" i="2"/>
  <c r="AR78" i="2"/>
  <c r="AR235" i="2"/>
  <c r="AU548" i="2"/>
  <c r="AU594" i="2"/>
  <c r="AU432" i="2"/>
  <c r="AT570" i="2"/>
  <c r="AT647" i="2"/>
  <c r="AT150" i="2"/>
  <c r="AT398" i="2"/>
  <c r="AT332" i="2"/>
  <c r="AT189" i="2"/>
  <c r="AS686" i="2"/>
  <c r="AS315" i="2"/>
  <c r="AS584" i="2"/>
  <c r="AS190" i="2"/>
  <c r="AS708" i="2"/>
  <c r="AS437" i="2"/>
  <c r="AS521" i="2"/>
  <c r="AS637" i="2"/>
  <c r="AS284" i="2"/>
  <c r="AS416" i="2"/>
  <c r="AS56" i="2"/>
  <c r="AS132" i="2"/>
  <c r="AS728" i="2"/>
  <c r="AS456" i="2"/>
  <c r="AS471" i="2"/>
  <c r="AS485" i="2"/>
  <c r="AS607" i="2"/>
  <c r="AS493" i="2"/>
  <c r="AS661" i="2"/>
  <c r="AS670" i="2"/>
  <c r="AS412" i="2"/>
  <c r="AS524" i="2"/>
  <c r="AS309" i="2"/>
  <c r="AS489" i="2"/>
  <c r="AS714" i="2"/>
  <c r="AS165" i="2"/>
  <c r="AS427" i="2"/>
  <c r="AS354" i="2"/>
  <c r="AS417" i="2"/>
  <c r="AS176" i="2"/>
  <c r="AS98" i="2"/>
  <c r="AS94" i="2"/>
  <c r="AS5" i="2"/>
  <c r="AR5" i="2"/>
  <c r="AS306" i="2"/>
  <c r="AS70" i="2"/>
  <c r="AS335" i="2"/>
  <c r="AS666" i="2"/>
  <c r="AS577" i="2"/>
  <c r="AS125" i="2"/>
  <c r="AS216" i="2"/>
  <c r="AS333" i="2"/>
  <c r="AS648" i="2"/>
  <c r="AS624" i="2"/>
  <c r="AS236" i="2"/>
  <c r="AS7" i="2"/>
  <c r="AS716" i="2"/>
  <c r="AS205" i="2"/>
  <c r="AS533" i="2"/>
  <c r="AS60" i="2"/>
  <c r="AS441" i="2"/>
  <c r="AS596" i="2"/>
  <c r="AS139" i="2"/>
  <c r="AS153" i="2"/>
  <c r="AS156" i="2"/>
  <c r="AS143" i="2"/>
  <c r="AS642" i="2"/>
  <c r="AR642" i="2"/>
  <c r="AT590" i="2"/>
  <c r="AT676" i="2"/>
  <c r="AT323" i="2"/>
  <c r="AT505" i="2"/>
  <c r="AT349" i="2"/>
  <c r="AT169" i="2"/>
  <c r="AT606" i="2"/>
  <c r="AT706" i="2"/>
  <c r="AT440" i="2"/>
  <c r="AT229" i="2"/>
  <c r="AT386" i="2"/>
  <c r="AT238" i="2"/>
  <c r="AT644" i="2"/>
  <c r="AT593" i="2"/>
  <c r="AT365" i="2"/>
  <c r="AT598" i="2"/>
  <c r="AT295" i="2"/>
  <c r="AT73" i="2"/>
  <c r="AT620" i="2"/>
  <c r="AT230" i="2"/>
  <c r="AT266" i="2"/>
  <c r="AT381" i="2"/>
  <c r="AT334" i="2"/>
  <c r="AT610" i="2"/>
  <c r="AT278" i="2"/>
  <c r="AT265" i="2"/>
  <c r="AT192" i="2"/>
  <c r="AT395" i="2"/>
  <c r="AT321" i="2"/>
  <c r="AT347" i="2"/>
  <c r="AT79" i="2"/>
  <c r="AT209" i="2"/>
  <c r="AT503" i="2"/>
  <c r="AT327" i="2"/>
  <c r="AT581" i="2"/>
  <c r="AT65" i="2"/>
  <c r="AT413" i="2"/>
  <c r="AT374" i="2"/>
  <c r="AT470" i="2"/>
  <c r="AT511" i="2"/>
  <c r="AT487" i="2"/>
  <c r="AT255" i="2"/>
  <c r="AT526" i="2"/>
  <c r="AT16" i="2"/>
  <c r="AT454" i="2"/>
  <c r="AT444" i="2"/>
  <c r="AT328" i="2"/>
  <c r="AT210" i="2"/>
  <c r="AT267" i="2"/>
  <c r="AT63" i="2"/>
  <c r="AT127" i="2"/>
  <c r="AT313" i="2"/>
  <c r="AT223" i="2"/>
  <c r="AT128" i="2"/>
  <c r="AT123" i="2"/>
  <c r="AT144" i="2"/>
  <c r="AT326" i="2"/>
  <c r="AT372" i="2"/>
  <c r="AR599" i="2"/>
  <c r="AR275" i="2"/>
  <c r="AR101" i="2"/>
  <c r="AU349" i="2"/>
  <c r="AT420" i="2"/>
  <c r="AT49" i="2"/>
  <c r="AT59" i="2"/>
  <c r="AT376" i="2"/>
  <c r="AT44" i="2"/>
  <c r="AT29" i="2"/>
  <c r="AT207" i="2"/>
  <c r="AT252" i="2"/>
  <c r="AT475" i="2"/>
  <c r="AS691" i="2"/>
  <c r="AS177" i="2"/>
  <c r="AS131" i="2"/>
  <c r="AS120" i="2"/>
  <c r="AS690" i="2"/>
  <c r="AS325" i="2"/>
  <c r="AS486" i="2"/>
  <c r="AS541" i="2"/>
  <c r="AS717" i="2"/>
  <c r="AS85" i="2"/>
  <c r="AS674" i="2"/>
  <c r="AS384" i="2"/>
  <c r="AS636" i="2"/>
  <c r="AS373" i="2"/>
  <c r="AS212" i="2"/>
  <c r="AS164" i="2"/>
  <c r="AS316" i="2"/>
  <c r="AS154" i="2"/>
  <c r="AS672" i="2"/>
  <c r="AS563" i="2"/>
  <c r="AR563" i="2"/>
  <c r="AS700" i="2"/>
  <c r="AS537" i="2"/>
  <c r="AS72" i="2"/>
  <c r="AS111" i="2"/>
  <c r="AS168" i="2"/>
  <c r="AR168" i="2"/>
  <c r="AS626" i="2"/>
  <c r="AS562" i="2"/>
  <c r="AS678" i="2"/>
  <c r="AS709" i="2"/>
  <c r="AS450" i="2"/>
  <c r="AS215" i="2"/>
  <c r="AR215" i="2"/>
  <c r="AS718" i="2"/>
  <c r="AS657" i="2"/>
  <c r="AS617" i="2"/>
  <c r="AS688" i="2"/>
  <c r="AR688" i="2"/>
  <c r="AS303" i="2"/>
  <c r="AS279" i="2"/>
  <c r="AS682" i="2"/>
  <c r="AS234" i="2"/>
  <c r="AS68" i="2"/>
  <c r="AS42" i="2"/>
  <c r="AS429" i="2"/>
  <c r="AS280" i="2"/>
  <c r="AS262" i="2"/>
  <c r="AS409" i="2"/>
  <c r="AS630" i="2"/>
  <c r="AS558" i="2"/>
  <c r="AS254" i="2"/>
  <c r="AS421" i="2"/>
  <c r="AS40" i="2"/>
  <c r="AS547" i="2"/>
  <c r="AS361" i="2"/>
  <c r="AS549" i="2"/>
  <c r="AS104" i="2"/>
  <c r="AS159" i="2"/>
  <c r="AS12" i="2"/>
  <c r="AS360" i="2"/>
  <c r="AS662" i="2"/>
  <c r="AS463" i="2"/>
  <c r="AS702" i="2"/>
  <c r="AS353" i="2"/>
  <c r="AS430" i="2"/>
  <c r="AS445" i="2"/>
  <c r="AS428" i="2"/>
  <c r="AS517" i="2"/>
  <c r="AS645" i="2"/>
  <c r="AS141" i="2"/>
  <c r="AS35" i="2"/>
  <c r="AS680" i="2"/>
  <c r="AS259" i="2"/>
  <c r="AS88" i="2"/>
  <c r="AS240" i="2"/>
  <c r="AS458" i="2"/>
  <c r="AS455" i="2"/>
  <c r="AS724" i="2"/>
  <c r="AS418" i="2"/>
  <c r="AS294" i="2"/>
  <c r="AS608" i="2"/>
  <c r="AS20" i="2"/>
  <c r="AS561" i="2"/>
  <c r="AS566" i="2"/>
  <c r="AS237" i="2"/>
  <c r="AS307" i="2"/>
  <c r="AR307" i="2"/>
  <c r="AS602" i="2"/>
  <c r="AS419" i="2"/>
  <c r="AS546" i="2"/>
  <c r="AS21" i="2"/>
  <c r="AS78" i="2"/>
  <c r="AS250" i="2"/>
  <c r="AS652" i="2"/>
  <c r="AS612" i="2"/>
  <c r="AR612" i="2"/>
  <c r="AS569" i="2"/>
  <c r="AS499" i="2"/>
  <c r="AS573" i="2"/>
  <c r="AS501" i="2"/>
  <c r="AS514" i="2"/>
  <c r="AS722" i="2"/>
  <c r="AS434" i="2"/>
  <c r="AS423" i="2"/>
  <c r="AS235" i="2"/>
  <c r="AS556" i="2"/>
  <c r="AS516" i="2"/>
  <c r="AS2" i="2"/>
  <c r="AS83" i="2"/>
  <c r="AS26" i="2"/>
  <c r="AS318" i="2"/>
  <c r="AS646" i="2"/>
  <c r="AS629" i="2"/>
  <c r="AS576" i="2"/>
  <c r="AS267" i="2"/>
  <c r="AS278" i="2"/>
  <c r="AS464" i="2"/>
  <c r="AS69" i="2"/>
  <c r="AS163" i="2"/>
  <c r="AS478" i="2"/>
  <c r="AS342" i="2"/>
  <c r="AS14" i="2"/>
  <c r="AS442" i="2"/>
  <c r="AS589" i="2"/>
  <c r="AS142" i="2"/>
  <c r="AS496" i="2"/>
  <c r="AS81" i="2"/>
  <c r="AS77" i="2"/>
  <c r="AS173" i="2"/>
  <c r="AS699" i="2"/>
  <c r="AS518" i="2"/>
  <c r="AT720" i="2"/>
  <c r="AT571" i="2"/>
  <c r="AT543" i="2"/>
  <c r="AT618" i="2"/>
  <c r="AT299" i="2"/>
  <c r="AT583" i="2"/>
  <c r="AT491" i="2"/>
  <c r="AT163" i="2"/>
  <c r="AT289" i="2"/>
  <c r="AT664" i="2"/>
  <c r="AT653" i="2"/>
  <c r="AT408" i="2"/>
  <c r="AT464" i="2"/>
  <c r="AT438" i="2"/>
  <c r="AT288" i="2"/>
  <c r="AT629" i="2"/>
  <c r="AT404" i="2"/>
  <c r="AT671" i="2"/>
  <c r="AT23" i="2"/>
  <c r="AT555" i="2"/>
  <c r="AT317" i="2"/>
  <c r="AT659" i="2"/>
  <c r="AT312" i="2"/>
  <c r="AT559" i="2"/>
  <c r="AT575" i="2"/>
  <c r="AT22" i="2"/>
  <c r="AT257" i="2"/>
  <c r="AT178" i="2"/>
  <c r="AT457" i="2"/>
  <c r="AT198" i="2"/>
  <c r="AT424" i="2"/>
  <c r="AT356" i="2"/>
  <c r="AT597" i="2"/>
  <c r="AT498" i="2"/>
  <c r="AT369" i="2"/>
  <c r="AT116" i="2"/>
  <c r="AT591" i="2"/>
  <c r="AT687" i="2"/>
  <c r="AT572" i="2"/>
  <c r="AT578" i="2"/>
  <c r="AT364" i="2"/>
  <c r="AT355" i="2"/>
  <c r="AT251" i="2"/>
  <c r="AT24" i="2"/>
  <c r="AT385" i="2"/>
  <c r="AT560" i="2"/>
  <c r="AT336" i="2"/>
  <c r="AT130" i="2"/>
  <c r="AT182" i="2"/>
  <c r="AT83" i="2"/>
  <c r="AT383" i="2"/>
  <c r="AT86" i="2"/>
  <c r="AT684" i="2"/>
  <c r="AT290" i="2"/>
  <c r="AS590" i="2"/>
  <c r="AS712" i="2"/>
  <c r="AS676" i="2"/>
  <c r="AS323" i="2"/>
  <c r="AS505" i="2"/>
  <c r="AS349" i="2"/>
  <c r="AS706" i="2"/>
  <c r="AS440" i="2"/>
  <c r="AS229" i="2"/>
  <c r="AS386" i="2"/>
  <c r="AS238" i="2"/>
  <c r="AS644" i="2"/>
  <c r="AS593" i="2"/>
  <c r="AS365" i="2"/>
  <c r="AS598" i="2"/>
  <c r="AS295" i="2"/>
  <c r="AS73" i="2"/>
  <c r="AS620" i="2"/>
  <c r="AS266" i="2"/>
  <c r="AS581" i="2"/>
  <c r="AS16" i="2"/>
  <c r="AU429" i="2"/>
  <c r="AS299" i="2"/>
  <c r="AS664" i="2"/>
  <c r="AU724" i="2"/>
  <c r="AU704" i="2"/>
  <c r="AS519" i="2"/>
  <c r="AS158" i="2"/>
  <c r="AS170" i="2"/>
  <c r="AS481" i="2"/>
  <c r="AS8" i="2"/>
  <c r="AS640" i="2"/>
  <c r="AS453" i="2"/>
  <c r="AS160" i="2"/>
  <c r="AS611" i="2"/>
  <c r="AS616" i="2"/>
  <c r="AS704" i="2"/>
  <c r="AS462" i="2"/>
  <c r="AS551" i="2"/>
  <c r="AT718" i="2"/>
  <c r="AT524" i="2"/>
  <c r="AT657" i="2"/>
  <c r="AT417" i="2"/>
  <c r="AT306" i="2"/>
  <c r="AT361" i="2"/>
  <c r="AT360" i="2"/>
  <c r="AR76" i="2"/>
  <c r="AR111" i="2"/>
  <c r="AR188" i="2"/>
  <c r="AR283" i="2"/>
  <c r="AR30" i="2"/>
  <c r="AR406" i="2"/>
  <c r="AU524" i="2"/>
  <c r="AU306" i="2"/>
  <c r="AU577" i="2"/>
  <c r="AU419" i="2"/>
  <c r="AU356" i="2"/>
  <c r="AS655" i="2"/>
  <c r="AS263" i="2"/>
  <c r="AS538" i="2"/>
  <c r="AS473" i="2"/>
  <c r="AS343" i="2"/>
  <c r="AS89" i="2"/>
  <c r="AS329" i="2"/>
  <c r="AS134" i="2"/>
  <c r="AS244" i="2"/>
  <c r="AT628" i="2"/>
  <c r="AT662" i="2"/>
  <c r="AT463" i="2"/>
  <c r="AT702" i="2"/>
  <c r="AT353" i="2"/>
  <c r="AT430" i="2"/>
  <c r="AT635" i="2"/>
  <c r="AT237" i="2"/>
  <c r="AT573" i="2"/>
  <c r="AT121" i="2"/>
  <c r="AR181" i="2"/>
  <c r="AR667" i="2"/>
  <c r="AR66" i="2"/>
  <c r="AR553" i="2"/>
  <c r="AR338" i="2"/>
  <c r="AR64" i="2"/>
  <c r="AR13" i="2"/>
  <c r="AR232" i="2"/>
  <c r="AR513" i="2"/>
  <c r="AR124" i="2"/>
  <c r="AU680" i="2"/>
  <c r="AU435" i="2"/>
  <c r="AU342" i="2"/>
  <c r="AU226" i="2"/>
  <c r="AU143" i="2"/>
  <c r="AS632" i="2"/>
  <c r="AS352" i="2"/>
  <c r="AS344" i="2"/>
  <c r="AS208" i="2"/>
  <c r="AS713" i="2"/>
  <c r="AS495" i="2"/>
  <c r="AS28" i="2"/>
  <c r="AS340" i="2"/>
  <c r="AS337" i="2"/>
  <c r="AS492" i="2"/>
  <c r="AS188" i="2"/>
  <c r="AS46" i="2"/>
  <c r="AS32" i="2"/>
  <c r="AS196" i="2"/>
  <c r="AS283" i="2"/>
  <c r="AS37" i="2"/>
  <c r="AS351" i="2"/>
  <c r="AS122" i="2"/>
  <c r="AS74" i="2"/>
  <c r="AS727" i="2"/>
  <c r="AS194" i="2"/>
  <c r="AS378" i="2"/>
  <c r="AS147" i="2"/>
  <c r="AS452" i="2"/>
  <c r="AS422" i="2"/>
  <c r="AS507" i="2"/>
  <c r="AS482" i="2"/>
  <c r="AR482" i="2"/>
  <c r="AS200" i="2"/>
  <c r="AS330" i="2"/>
  <c r="AS388" i="2"/>
  <c r="AS231" i="2"/>
  <c r="AS47" i="2"/>
  <c r="AS41" i="2"/>
  <c r="AS3" i="2"/>
  <c r="AS264" i="2"/>
  <c r="AS242" i="2"/>
  <c r="AS30" i="2"/>
  <c r="AS534" i="2"/>
  <c r="AS356" i="2"/>
  <c r="AS406" i="2"/>
  <c r="AT477" i="2"/>
  <c r="AT291" i="2"/>
  <c r="AT87" i="2"/>
  <c r="AT84" i="2"/>
  <c r="AT113" i="2"/>
  <c r="AT203" i="2"/>
  <c r="AT109" i="2"/>
  <c r="AR524" i="2"/>
  <c r="AR234" i="2"/>
  <c r="AR176" i="2"/>
  <c r="AR94" i="2"/>
  <c r="AR40" i="2"/>
  <c r="AR104" i="2"/>
  <c r="AR205" i="2"/>
  <c r="AR441" i="2"/>
  <c r="AU552" i="2"/>
  <c r="AR463" i="2"/>
  <c r="AR353" i="2"/>
  <c r="AR430" i="2"/>
  <c r="AR517" i="2"/>
  <c r="AR141" i="2"/>
  <c r="AR35" i="2"/>
  <c r="AR259" i="2"/>
  <c r="AR88" i="2"/>
  <c r="AR240" i="2"/>
  <c r="AR294" i="2"/>
  <c r="AR608" i="2"/>
  <c r="AR20" i="2"/>
  <c r="AR561" i="2"/>
  <c r="AR566" i="2"/>
  <c r="AR237" i="2"/>
  <c r="AR602" i="2"/>
  <c r="AR546" i="2"/>
  <c r="AR21" i="2"/>
  <c r="AR250" i="2"/>
  <c r="AR569" i="2"/>
  <c r="AR501" i="2"/>
  <c r="AR339" i="2"/>
  <c r="AR434" i="2"/>
  <c r="AR423" i="2"/>
  <c r="AR556" i="2"/>
  <c r="AR516" i="2"/>
  <c r="AR2" i="2"/>
  <c r="AR478" i="2"/>
  <c r="AR342" i="2"/>
  <c r="AR14" i="2"/>
  <c r="AR442" i="2"/>
  <c r="AR589" i="2"/>
  <c r="AR142" i="2"/>
  <c r="AR496" i="2"/>
  <c r="AR81" i="2"/>
  <c r="AR77" i="2"/>
  <c r="AR173" i="2"/>
  <c r="AR518" i="2"/>
  <c r="AU698" i="2"/>
  <c r="AU729" i="2"/>
  <c r="AU650" i="2"/>
  <c r="AU411" i="2"/>
  <c r="AR411" i="2"/>
  <c r="AU474" i="2"/>
  <c r="AR474" i="2"/>
  <c r="AR548" i="2"/>
  <c r="AU675" i="2"/>
  <c r="AR675" i="2"/>
  <c r="AU483" i="2"/>
  <c r="AR483" i="2"/>
  <c r="AR96" i="2"/>
  <c r="AU96" i="2"/>
  <c r="AU536" i="2"/>
  <c r="AR536" i="2"/>
  <c r="AU110" i="2"/>
  <c r="AU324" i="2"/>
  <c r="AR324" i="2"/>
  <c r="AU48" i="2"/>
  <c r="AR48" i="2"/>
  <c r="AU92" i="2"/>
  <c r="AR92" i="2"/>
  <c r="AU43" i="2"/>
  <c r="AR43" i="2"/>
  <c r="AU185" i="2"/>
  <c r="AU202" i="2"/>
  <c r="AU562" i="2"/>
  <c r="AU227" i="2"/>
  <c r="AU107" i="2"/>
  <c r="AR107" i="2"/>
  <c r="AU550" i="2"/>
  <c r="AR550" i="2"/>
  <c r="AR461" i="2"/>
  <c r="AU461" i="2"/>
  <c r="AU387" i="2"/>
  <c r="AU600" i="2"/>
  <c r="AU119" i="2"/>
  <c r="AR119" i="2"/>
  <c r="AU448" i="2"/>
  <c r="AR448" i="2"/>
  <c r="AU528" i="2"/>
  <c r="AR528" i="2"/>
  <c r="AU105" i="2"/>
  <c r="AR226" i="2"/>
  <c r="AR515" i="2"/>
  <c r="AU281" i="2"/>
  <c r="AR58" i="2"/>
  <c r="AR185" i="2"/>
  <c r="AU700" i="2"/>
  <c r="AU296" i="2"/>
  <c r="AR392" i="2"/>
  <c r="AR545" i="2"/>
  <c r="AR114" i="2"/>
  <c r="AR477" i="2"/>
  <c r="AR118" i="2"/>
  <c r="AR256" i="2"/>
  <c r="AR506" i="2"/>
  <c r="AR552" i="2"/>
  <c r="AR621" i="2"/>
  <c r="AR291" i="2"/>
  <c r="AR39" i="2"/>
  <c r="AR34" i="2"/>
  <c r="AR393" i="2"/>
  <c r="AR36" i="2"/>
  <c r="AR389" i="2"/>
  <c r="AR488" i="2"/>
  <c r="AR87" i="2"/>
  <c r="AR370" i="2"/>
  <c r="AR286" i="2"/>
  <c r="AR293" i="2"/>
  <c r="AR25" i="2"/>
  <c r="AR431" i="2"/>
  <c r="AR219" i="2"/>
  <c r="AR467" i="2"/>
  <c r="AR84" i="2"/>
  <c r="AR18" i="2"/>
  <c r="AR585" i="2"/>
  <c r="AR97" i="2"/>
  <c r="AR135" i="2"/>
  <c r="AR390" i="2"/>
  <c r="AR570" i="2"/>
  <c r="AR113" i="2"/>
  <c r="AR509" i="2"/>
  <c r="AR172" i="2"/>
  <c r="AR497" i="2"/>
  <c r="AR146" i="2"/>
  <c r="AR246" i="2"/>
  <c r="AR206" i="2"/>
  <c r="AR15" i="2"/>
  <c r="AR109" i="2"/>
  <c r="AU590" i="2"/>
  <c r="AU712" i="2"/>
  <c r="AU676" i="2"/>
  <c r="AU323" i="2"/>
  <c r="AU505" i="2"/>
  <c r="AU169" i="2"/>
  <c r="AU606" i="2"/>
  <c r="AU706" i="2"/>
  <c r="AU440" i="2"/>
  <c r="AU229" i="2"/>
  <c r="AU386" i="2"/>
  <c r="AU238" i="2"/>
  <c r="AU644" i="2"/>
  <c r="AU593" i="2"/>
  <c r="AU365" i="2"/>
  <c r="AU598" i="2"/>
  <c r="AU295" i="2"/>
  <c r="AU73" i="2"/>
  <c r="AU620" i="2"/>
  <c r="AU523" i="2"/>
  <c r="AU230" i="2"/>
  <c r="AU266" i="2"/>
  <c r="AU381" i="2"/>
  <c r="AU334" i="2"/>
  <c r="AU610" i="2"/>
  <c r="AU278" i="2"/>
  <c r="AU265" i="2"/>
  <c r="AU395" i="2"/>
  <c r="AR110" i="2"/>
  <c r="AR194" i="2"/>
  <c r="AR481" i="2"/>
  <c r="AU688" i="2"/>
  <c r="AU530" i="2"/>
  <c r="AS523" i="2"/>
  <c r="AS230" i="2"/>
  <c r="AS381" i="2"/>
  <c r="AS334" i="2"/>
  <c r="AS610" i="2"/>
  <c r="AS265" i="2"/>
  <c r="AS192" i="2"/>
  <c r="AS395" i="2"/>
  <c r="AS321" i="2"/>
  <c r="AS347" i="2"/>
  <c r="AS79" i="2"/>
  <c r="AS209" i="2"/>
  <c r="AS503" i="2"/>
  <c r="AS327" i="2"/>
  <c r="AS65" i="2"/>
  <c r="AS413" i="2"/>
  <c r="AS374" i="2"/>
  <c r="AS470" i="2"/>
  <c r="AS511" i="2"/>
  <c r="AS487" i="2"/>
  <c r="AS255" i="2"/>
  <c r="AS526" i="2"/>
  <c r="AS454" i="2"/>
  <c r="AS444" i="2"/>
  <c r="AS328" i="2"/>
  <c r="AS210" i="2"/>
  <c r="AS63" i="2"/>
  <c r="AS127" i="2"/>
  <c r="AS313" i="2"/>
  <c r="AS223" i="2"/>
  <c r="AS128" i="2"/>
  <c r="AS123" i="2"/>
  <c r="AS144" i="2"/>
  <c r="AS326" i="2"/>
  <c r="AS372" i="2"/>
  <c r="AT136" i="2"/>
  <c r="AS720" i="2"/>
  <c r="AS571" i="2"/>
  <c r="AS543" i="2"/>
  <c r="AS618" i="2"/>
  <c r="AS583" i="2"/>
  <c r="AS491" i="2"/>
  <c r="AR163" i="2"/>
  <c r="AS289" i="2"/>
  <c r="AS653" i="2"/>
  <c r="AS408" i="2"/>
  <c r="AR408" i="2"/>
  <c r="AR464" i="2"/>
  <c r="AS438" i="2"/>
  <c r="AR288" i="2"/>
  <c r="AS288" i="2"/>
  <c r="AS404" i="2"/>
  <c r="AS671" i="2"/>
  <c r="AS23" i="2"/>
  <c r="AR23" i="2"/>
  <c r="AR555" i="2"/>
  <c r="AS317" i="2"/>
  <c r="AR317" i="2"/>
  <c r="AS659" i="2"/>
  <c r="AR312" i="2"/>
  <c r="AS312" i="2"/>
  <c r="AS559" i="2"/>
  <c r="AR559" i="2"/>
  <c r="AS575" i="2"/>
  <c r="AR575" i="2"/>
  <c r="AR22" i="2"/>
  <c r="AS22" i="2"/>
  <c r="AS257" i="2"/>
  <c r="AR257" i="2"/>
  <c r="AR178" i="2"/>
  <c r="AS178" i="2"/>
  <c r="AS457" i="2"/>
  <c r="AR198" i="2"/>
  <c r="AS198" i="2"/>
  <c r="AS424" i="2"/>
  <c r="AS459" i="2"/>
  <c r="AR459" i="2"/>
  <c r="AR400" i="2"/>
  <c r="AS415" i="2"/>
  <c r="AR415" i="2"/>
  <c r="AS432" i="2"/>
  <c r="AS38" i="2"/>
  <c r="AR38" i="2"/>
  <c r="AS102" i="2"/>
  <c r="AR191" i="2"/>
  <c r="AS191" i="2"/>
  <c r="AS472" i="2"/>
  <c r="AR472" i="2"/>
  <c r="AS214" i="2"/>
  <c r="AS731" i="2"/>
  <c r="AS402" i="2"/>
  <c r="AR126" i="2"/>
  <c r="AS126" i="2"/>
  <c r="AS579" i="2"/>
  <c r="AS271" i="2"/>
  <c r="AR271" i="2"/>
  <c r="AR180" i="2"/>
  <c r="AS641" i="2"/>
  <c r="AR90" i="2"/>
  <c r="AS90" i="2"/>
  <c r="AR137" i="2"/>
  <c r="AS137" i="2"/>
  <c r="AS57" i="2"/>
  <c r="AR57" i="2"/>
  <c r="AS167" i="2"/>
  <c r="AR167" i="2"/>
  <c r="AS272" i="2"/>
  <c r="AR272" i="2"/>
  <c r="AS380" i="2"/>
  <c r="AR380" i="2"/>
  <c r="AS175" i="2"/>
  <c r="AR175" i="2"/>
  <c r="AS520" i="2"/>
  <c r="AR520" i="2"/>
  <c r="AS510" i="2"/>
  <c r="AS193" i="2"/>
  <c r="AR193" i="2"/>
  <c r="AS62" i="2"/>
  <c r="AR62" i="2"/>
  <c r="AS433" i="2"/>
  <c r="AR433" i="2"/>
  <c r="AT538" i="2"/>
  <c r="AT329" i="2"/>
  <c r="AU56" i="2"/>
  <c r="AR424" i="2"/>
  <c r="AS180" i="2"/>
  <c r="AU568" i="2"/>
  <c r="AU57" i="2"/>
  <c r="AT563" i="2"/>
  <c r="AT493" i="2"/>
  <c r="AT261" i="2"/>
  <c r="AT76" i="2"/>
  <c r="AT72" i="2"/>
  <c r="AT111" i="2"/>
  <c r="AT168" i="2"/>
  <c r="AT632" i="2"/>
  <c r="AT344" i="2"/>
  <c r="AT208" i="2"/>
  <c r="AT713" i="2"/>
  <c r="AT28" i="2"/>
  <c r="AT340" i="2"/>
  <c r="AT492" i="2"/>
  <c r="AT46" i="2"/>
  <c r="AT196" i="2"/>
  <c r="AT61" i="2"/>
  <c r="AT351" i="2"/>
  <c r="AT74" i="2"/>
  <c r="AT194" i="2"/>
  <c r="AT147" i="2"/>
  <c r="AT422" i="2"/>
  <c r="AT482" i="2"/>
  <c r="AT330" i="2"/>
  <c r="AT231" i="2"/>
  <c r="AT3" i="2"/>
  <c r="AT264" i="2"/>
  <c r="AT242" i="2"/>
  <c r="AT30" i="2"/>
  <c r="AT534" i="2"/>
  <c r="AT406" i="2"/>
  <c r="AR574" i="2"/>
  <c r="AR426" i="2"/>
  <c r="AR228" i="2"/>
  <c r="AR187" i="2"/>
  <c r="AR245" i="2"/>
  <c r="AR346" i="2"/>
  <c r="AR75" i="2"/>
  <c r="AR394" i="2"/>
  <c r="AR282" i="2"/>
  <c r="AR162" i="2"/>
  <c r="AR320" i="2"/>
  <c r="AR651" i="2"/>
  <c r="AR6" i="2"/>
  <c r="AR17" i="2"/>
  <c r="AR99" i="2"/>
  <c r="AR308" i="2"/>
  <c r="AR138" i="2"/>
  <c r="AR197" i="2"/>
  <c r="AR224" i="2"/>
  <c r="AR202" i="2"/>
  <c r="AR184" i="2"/>
  <c r="AR292" i="2"/>
  <c r="AR121" i="2"/>
  <c r="AR129" i="2"/>
  <c r="AR557" i="2"/>
  <c r="AR586" i="2"/>
  <c r="AR519" i="2"/>
  <c r="AR158" i="2"/>
  <c r="AR170" i="2"/>
  <c r="AR8" i="2"/>
  <c r="AR453" i="2"/>
  <c r="AR160" i="2"/>
  <c r="AR611" i="2"/>
  <c r="AR616" i="2"/>
  <c r="AR462" i="2"/>
  <c r="AU672" i="2"/>
  <c r="AU695" i="2"/>
  <c r="AU607" i="2"/>
  <c r="AU563" i="2"/>
  <c r="AU535" i="2"/>
  <c r="AU493" i="2"/>
  <c r="AU261" i="2"/>
  <c r="AU76" i="2"/>
  <c r="AU661" i="2"/>
  <c r="AU72" i="2"/>
  <c r="AU111" i="2"/>
  <c r="AU696" i="2"/>
  <c r="AU168" i="2"/>
  <c r="AU626" i="2"/>
  <c r="AU632" i="2"/>
  <c r="AU352" i="2"/>
  <c r="AU208" i="2"/>
  <c r="AU276" i="2"/>
  <c r="AU713" i="2"/>
  <c r="AU495" i="2"/>
  <c r="AU28" i="2"/>
  <c r="AU539" i="2"/>
  <c r="AU340" i="2"/>
  <c r="AU337" i="2"/>
  <c r="AU492" i="2"/>
  <c r="AU188" i="2"/>
  <c r="AU46" i="2"/>
  <c r="AU32" i="2"/>
  <c r="AU196" i="2"/>
  <c r="AU283" i="2"/>
  <c r="AU61" i="2"/>
  <c r="AU37" i="2"/>
  <c r="AU351" i="2"/>
  <c r="AU122" i="2"/>
  <c r="AU74" i="2"/>
  <c r="AU727" i="2"/>
  <c r="AU194" i="2"/>
  <c r="AU147" i="2"/>
  <c r="AU452" i="2"/>
  <c r="AU422" i="2"/>
  <c r="AU507" i="2"/>
  <c r="AU482" i="2"/>
  <c r="AU200" i="2"/>
  <c r="AU330" i="2"/>
  <c r="AU388" i="2"/>
  <c r="AU47" i="2"/>
  <c r="AU41" i="2"/>
  <c r="AU3" i="2"/>
  <c r="AU264" i="2"/>
  <c r="AU242" i="2"/>
  <c r="AU30" i="2"/>
  <c r="AU406" i="2"/>
  <c r="AU241" i="2"/>
  <c r="AU49" i="2"/>
  <c r="AU211" i="2"/>
  <c r="AT672" i="2"/>
  <c r="AT535" i="2"/>
  <c r="AT700" i="2"/>
  <c r="AT661" i="2"/>
  <c r="AT476" i="2"/>
  <c r="AT626" i="2"/>
  <c r="AT352" i="2"/>
  <c r="AT276" i="2"/>
  <c r="AT495" i="2"/>
  <c r="AT539" i="2"/>
  <c r="AT337" i="2"/>
  <c r="AT188" i="2"/>
  <c r="AT32" i="2"/>
  <c r="AT283" i="2"/>
  <c r="AT37" i="2"/>
  <c r="AT122" i="2"/>
  <c r="AT727" i="2"/>
  <c r="AT378" i="2"/>
  <c r="AT452" i="2"/>
  <c r="AT388" i="2"/>
  <c r="AS723" i="2"/>
  <c r="AS689" i="2"/>
  <c r="AS484" i="2"/>
  <c r="AS502" i="2"/>
  <c r="AS270" i="2"/>
  <c r="AS357" i="2"/>
  <c r="AS565" i="2"/>
  <c r="AS221" i="2"/>
  <c r="AS302" i="2"/>
  <c r="AS595" i="2"/>
  <c r="AS82" i="2"/>
  <c r="AS601" i="2"/>
  <c r="AS451" i="2"/>
  <c r="AS469" i="2"/>
  <c r="AS233" i="2"/>
  <c r="AS287" i="2"/>
  <c r="AS108" i="2"/>
  <c r="AS439" i="2"/>
  <c r="AS401" i="2"/>
  <c r="AS522" i="2"/>
  <c r="AS633" i="2"/>
  <c r="AS201" i="2"/>
  <c r="AS366" i="2"/>
  <c r="AS592" i="2"/>
  <c r="AS588" i="2"/>
  <c r="AS301" i="2"/>
  <c r="AS582" i="2"/>
  <c r="AS544" i="2"/>
  <c r="AS296" i="2"/>
  <c r="AS80" i="2"/>
  <c r="AS269" i="2"/>
  <c r="AS4" i="2"/>
  <c r="AS597" i="2"/>
  <c r="AS498" i="2"/>
  <c r="AS369" i="2"/>
  <c r="AS116" i="2"/>
  <c r="AS591" i="2"/>
  <c r="AS687" i="2"/>
  <c r="AS572" i="2"/>
  <c r="AS364" i="2"/>
  <c r="AS355" i="2"/>
  <c r="AS251" i="2"/>
  <c r="AS24" i="2"/>
  <c r="AS385" i="2"/>
  <c r="AS560" i="2"/>
  <c r="AS336" i="2"/>
  <c r="AS130" i="2"/>
  <c r="AS182" i="2"/>
  <c r="AS383" i="2"/>
  <c r="AS86" i="2"/>
  <c r="AS684" i="2"/>
  <c r="AS290" i="2"/>
  <c r="AT525" i="2"/>
  <c r="AT213" i="2"/>
  <c r="AT693" i="2"/>
  <c r="AT530" i="2"/>
  <c r="AT297" i="2"/>
  <c r="AT117" i="2"/>
  <c r="AU494" i="2"/>
  <c r="AU693" i="2"/>
  <c r="AR214" i="2"/>
  <c r="AT655" i="2"/>
  <c r="AT244" i="2"/>
  <c r="AU218" i="2"/>
  <c r="AU581" i="2"/>
  <c r="AU267" i="2"/>
  <c r="AT309" i="2"/>
  <c r="AT617" i="2"/>
  <c r="AT489" i="2"/>
  <c r="AT688" i="2"/>
  <c r="AT303" i="2"/>
  <c r="AT714" i="2"/>
  <c r="AT279" i="2"/>
  <c r="AT682" i="2"/>
  <c r="AT427" i="2"/>
  <c r="AT234" i="2"/>
  <c r="AT354" i="2"/>
  <c r="AT68" i="2"/>
  <c r="AT42" i="2"/>
  <c r="AT176" i="2"/>
  <c r="AT429" i="2"/>
  <c r="AT280" i="2"/>
  <c r="AT94" i="2"/>
  <c r="AT262" i="2"/>
  <c r="AT5" i="2"/>
  <c r="AT409" i="2"/>
  <c r="AT630" i="2"/>
  <c r="AT70" i="2"/>
  <c r="AT558" i="2"/>
  <c r="AT335" i="2"/>
  <c r="AT254" i="2"/>
  <c r="AT577" i="2"/>
  <c r="AT40" i="2"/>
  <c r="AT125" i="2"/>
  <c r="AT547" i="2"/>
  <c r="AT216" i="2"/>
  <c r="AT333" i="2"/>
  <c r="AT549" i="2"/>
  <c r="AT648" i="2"/>
  <c r="AT104" i="2"/>
  <c r="AT624" i="2"/>
  <c r="AT236" i="2"/>
  <c r="AT12" i="2"/>
  <c r="AT7" i="2"/>
  <c r="AT716" i="2"/>
  <c r="AT205" i="2"/>
  <c r="AT533" i="2"/>
  <c r="AT60" i="2"/>
  <c r="AT441" i="2"/>
  <c r="AT596" i="2"/>
  <c r="AT139" i="2"/>
  <c r="AT153" i="2"/>
  <c r="AT156" i="2"/>
  <c r="AT642" i="2"/>
  <c r="AR535" i="2"/>
  <c r="AR493" i="2"/>
  <c r="AR261" i="2"/>
  <c r="AR537" i="2"/>
  <c r="AR72" i="2"/>
  <c r="AR476" i="2"/>
  <c r="AR352" i="2"/>
  <c r="AR344" i="2"/>
  <c r="AR562" i="2"/>
  <c r="AR208" i="2"/>
  <c r="AR276" i="2"/>
  <c r="AR28" i="2"/>
  <c r="AR337" i="2"/>
  <c r="AR492" i="2"/>
  <c r="AR46" i="2"/>
  <c r="AR32" i="2"/>
  <c r="AR196" i="2"/>
  <c r="AR61" i="2"/>
  <c r="AR37" i="2"/>
  <c r="AR351" i="2"/>
  <c r="AR122" i="2"/>
  <c r="AR74" i="2"/>
  <c r="AR378" i="2"/>
  <c r="AR147" i="2"/>
  <c r="AR452" i="2"/>
  <c r="AR422" i="2"/>
  <c r="AR200" i="2"/>
  <c r="AR330" i="2"/>
  <c r="AR47" i="2"/>
  <c r="AR41" i="2"/>
  <c r="AR3" i="2"/>
  <c r="AR264" i="2"/>
  <c r="AR242" i="2"/>
  <c r="AR356" i="2"/>
  <c r="AU718" i="2"/>
  <c r="AU657" i="2"/>
  <c r="AU309" i="2"/>
  <c r="AU617" i="2"/>
  <c r="AU489" i="2"/>
  <c r="AU303" i="2"/>
  <c r="AU714" i="2"/>
  <c r="AU279" i="2"/>
  <c r="AU165" i="2"/>
  <c r="AU682" i="2"/>
  <c r="AU427" i="2"/>
  <c r="AU234" i="2"/>
  <c r="AU354" i="2"/>
  <c r="AU68" i="2"/>
  <c r="AU417" i="2"/>
  <c r="AU42" i="2"/>
  <c r="AU176" i="2"/>
  <c r="AU98" i="2"/>
  <c r="AU280" i="2"/>
  <c r="AU94" i="2"/>
  <c r="AU262" i="2"/>
  <c r="AU5" i="2"/>
  <c r="AU409" i="2"/>
  <c r="AU630" i="2"/>
  <c r="AU70" i="2"/>
  <c r="AU558" i="2"/>
  <c r="AU335" i="2"/>
  <c r="AU254" i="2"/>
  <c r="AU666" i="2"/>
  <c r="AU421" i="2"/>
  <c r="AU40" i="2"/>
  <c r="AU125" i="2"/>
  <c r="AU547" i="2"/>
  <c r="AU216" i="2"/>
  <c r="AU361" i="2"/>
  <c r="AU333" i="2"/>
  <c r="AU549" i="2"/>
  <c r="AU648" i="2"/>
  <c r="AU104" i="2"/>
  <c r="AU624" i="2"/>
  <c r="AU159" i="2"/>
  <c r="AU236" i="2"/>
  <c r="AU12" i="2"/>
  <c r="AU7" i="2"/>
  <c r="AU716" i="2"/>
  <c r="AU205" i="2"/>
  <c r="AU533" i="2"/>
  <c r="AU360" i="2"/>
  <c r="AU60" i="2"/>
  <c r="AU441" i="2"/>
  <c r="AU596" i="2"/>
  <c r="AU139" i="2"/>
  <c r="AU153" i="2"/>
  <c r="AU642" i="2"/>
  <c r="AR491" i="2"/>
  <c r="AT308" i="2"/>
  <c r="AU438" i="2"/>
  <c r="AU529" i="2"/>
  <c r="AT445" i="2"/>
  <c r="AT428" i="2"/>
  <c r="AT517" i="2"/>
  <c r="AT645" i="2"/>
  <c r="AT141" i="2"/>
  <c r="AT35" i="2"/>
  <c r="AT680" i="2"/>
  <c r="AT259" i="2"/>
  <c r="AT88" i="2"/>
  <c r="AT240" i="2"/>
  <c r="AT458" i="2"/>
  <c r="AT455" i="2"/>
  <c r="AT724" i="2"/>
  <c r="AT418" i="2"/>
  <c r="AT294" i="2"/>
  <c r="AT608" i="2"/>
  <c r="AT20" i="2"/>
  <c r="AT561" i="2"/>
  <c r="AT566" i="2"/>
  <c r="AT307" i="2"/>
  <c r="AT602" i="2"/>
  <c r="AT419" i="2"/>
  <c r="AT546" i="2"/>
  <c r="AT21" i="2"/>
  <c r="AT78" i="2"/>
  <c r="AT250" i="2"/>
  <c r="AT652" i="2"/>
  <c r="AT612" i="2"/>
  <c r="AT569" i="2"/>
  <c r="AT499" i="2"/>
  <c r="AT501" i="2"/>
  <c r="AT514" i="2"/>
  <c r="AT722" i="2"/>
  <c r="AT339" i="2"/>
  <c r="AT434" i="2"/>
  <c r="AT423" i="2"/>
  <c r="AT556" i="2"/>
  <c r="AT516" i="2"/>
  <c r="AT453" i="2"/>
  <c r="AT485" i="2"/>
  <c r="AT13" i="2"/>
  <c r="AT258" i="2"/>
  <c r="AT224" i="2"/>
  <c r="AT181" i="2"/>
  <c r="AT479" i="2"/>
  <c r="AT649" i="2"/>
  <c r="AT704" i="2"/>
  <c r="AT52" i="2"/>
  <c r="AT435" i="2"/>
  <c r="AT622" i="2"/>
  <c r="AT473" i="2"/>
  <c r="AT481" i="2"/>
  <c r="AT519" i="2"/>
  <c r="AT557" i="2"/>
  <c r="AT19" i="2"/>
  <c r="AT717" i="2"/>
  <c r="AT486" i="2"/>
  <c r="AT325" i="2"/>
  <c r="AT405" i="2"/>
  <c r="AT670" i="2"/>
  <c r="AT513" i="2"/>
  <c r="AT17" i="2"/>
  <c r="AT348" i="2"/>
  <c r="AT721" i="2"/>
  <c r="AT636" i="2"/>
  <c r="AT674" i="2"/>
  <c r="AT85" i="2"/>
  <c r="AT66" i="2"/>
  <c r="AT241" i="2"/>
  <c r="AT584" i="2"/>
  <c r="AT574" i="2"/>
  <c r="AT551" i="2"/>
  <c r="AT616" i="2"/>
  <c r="AT170" i="2"/>
  <c r="AT521" i="2"/>
  <c r="AT708" i="2"/>
  <c r="AT465" i="2"/>
  <c r="AT586" i="2"/>
  <c r="AT656" i="2"/>
  <c r="AT284" i="2"/>
  <c r="AT654" i="2"/>
  <c r="AT450" i="2"/>
  <c r="AT426" i="2"/>
  <c r="AT292" i="2"/>
  <c r="AT222" i="2"/>
  <c r="AT282" i="2"/>
  <c r="AT2" i="2"/>
  <c r="AT212" i="2"/>
  <c r="AT567" i="2"/>
  <c r="AT64" i="2"/>
  <c r="AT623" i="2"/>
  <c r="AT6" i="2"/>
  <c r="AT277" i="2"/>
  <c r="AT665" i="2"/>
  <c r="AT615" i="2"/>
  <c r="AT478" i="2"/>
  <c r="AT342" i="2"/>
  <c r="AT14" i="2"/>
  <c r="AT442" i="2"/>
  <c r="AT589" i="2"/>
  <c r="AT142" i="2"/>
  <c r="AT496" i="2"/>
  <c r="AT81" i="2"/>
  <c r="AT77" i="2"/>
  <c r="AT173" i="2"/>
  <c r="AT699" i="2"/>
  <c r="AT518" i="2"/>
  <c r="AR465" i="2"/>
  <c r="AR531" i="2"/>
  <c r="AR450" i="2"/>
  <c r="AR604" i="2"/>
  <c r="AR103" i="2"/>
  <c r="AR412" i="2"/>
  <c r="AR241" i="2"/>
  <c r="AR377" i="2"/>
  <c r="AR525" i="2"/>
  <c r="AR619" i="2"/>
  <c r="AR11" i="2"/>
  <c r="AR213" i="2"/>
  <c r="AR693" i="2"/>
  <c r="AR350" i="2"/>
  <c r="AR33" i="2"/>
  <c r="AR623" i="2"/>
  <c r="AR19" i="2"/>
  <c r="AR9" i="2"/>
  <c r="AR258" i="2"/>
  <c r="AR500" i="2"/>
  <c r="AR367" i="2"/>
  <c r="AR403" i="2"/>
  <c r="AR530" i="2"/>
  <c r="AR297" i="2"/>
  <c r="AR225" i="2"/>
  <c r="AR117" i="2"/>
  <c r="AR379" i="2"/>
  <c r="AR314" i="2"/>
  <c r="AR345" i="2"/>
  <c r="AR420" i="2"/>
  <c r="AR410" i="2"/>
  <c r="AR627" i="2"/>
  <c r="AR268" i="2"/>
  <c r="AU628" i="2"/>
  <c r="AU662" i="2"/>
  <c r="AU463" i="2"/>
  <c r="AU702" i="2"/>
  <c r="AU353" i="2"/>
  <c r="AU430" i="2"/>
  <c r="AU445" i="2"/>
  <c r="AU635" i="2"/>
  <c r="AU428" i="2"/>
  <c r="AU517" i="2"/>
  <c r="AU645" i="2"/>
  <c r="AU141" i="2"/>
  <c r="AU35" i="2"/>
  <c r="AU259" i="2"/>
  <c r="AU88" i="2"/>
  <c r="AU240" i="2"/>
  <c r="AU458" i="2"/>
  <c r="AU455" i="2"/>
  <c r="AU418" i="2"/>
  <c r="AU294" i="2"/>
  <c r="AU608" i="2"/>
  <c r="AU20" i="2"/>
  <c r="AU561" i="2"/>
  <c r="AU566" i="2"/>
  <c r="AU237" i="2"/>
  <c r="AU307" i="2"/>
  <c r="AU602" i="2"/>
  <c r="AU546" i="2"/>
  <c r="AU21" i="2"/>
  <c r="AU78" i="2"/>
  <c r="AU250" i="2"/>
  <c r="AU652" i="2"/>
  <c r="AU612" i="2"/>
  <c r="AU569" i="2"/>
  <c r="AU499" i="2"/>
  <c r="AU573" i="2"/>
  <c r="AU501" i="2"/>
  <c r="AU514" i="2"/>
  <c r="AU722" i="2"/>
  <c r="AU434" i="2"/>
  <c r="AU423" i="2"/>
  <c r="AU235" i="2"/>
  <c r="AU556" i="2"/>
  <c r="AU516" i="2"/>
  <c r="AU2" i="2"/>
  <c r="AU167" i="2"/>
  <c r="AU24" i="2"/>
  <c r="AU271" i="2"/>
  <c r="AU588" i="2"/>
  <c r="AU193" i="2"/>
  <c r="AU137" i="2"/>
  <c r="AU301" i="2"/>
  <c r="AU555" i="2"/>
  <c r="AU576" i="2"/>
  <c r="AU629" i="2"/>
  <c r="AU490" i="2"/>
  <c r="AU641" i="2"/>
  <c r="AU369" i="2"/>
  <c r="AU102" i="2"/>
  <c r="AU459" i="2"/>
  <c r="AU257" i="2"/>
  <c r="AU179" i="2"/>
  <c r="AU560" i="2"/>
  <c r="AU669" i="2"/>
  <c r="AU656" i="2"/>
  <c r="AU366" i="2"/>
  <c r="AU213" i="2"/>
  <c r="AU659" i="2"/>
  <c r="AU103" i="2"/>
  <c r="AU670" i="2"/>
  <c r="AU472" i="2"/>
  <c r="AU457" i="2"/>
  <c r="AU251" i="2"/>
  <c r="AU664" i="2"/>
  <c r="AU336" i="2"/>
  <c r="AU519" i="2"/>
  <c r="AU623" i="2"/>
  <c r="AU22" i="2"/>
  <c r="AU312" i="2"/>
  <c r="AU289" i="2"/>
  <c r="AU531" i="2"/>
  <c r="AU272" i="2"/>
  <c r="AU355" i="2"/>
  <c r="AU403" i="2"/>
  <c r="AU258" i="2"/>
  <c r="AU527" i="2"/>
  <c r="AU665" i="2"/>
  <c r="AU90" i="2"/>
  <c r="AU249" i="2"/>
  <c r="AU728" i="2"/>
  <c r="AU71" i="2"/>
  <c r="AU345" i="2"/>
  <c r="AU26" i="2"/>
  <c r="AU582" i="2"/>
  <c r="AU85" i="2"/>
  <c r="AU268" i="2"/>
  <c r="AU55" i="2"/>
  <c r="AU385" i="2"/>
  <c r="AU597" i="2"/>
  <c r="AU19" i="2"/>
  <c r="AU320" i="2"/>
  <c r="AU359" i="2"/>
  <c r="AU405" i="2"/>
  <c r="AU228" i="2"/>
  <c r="AU475" i="2"/>
  <c r="AU175" i="2"/>
  <c r="AU446" i="2"/>
  <c r="AU214" i="2"/>
  <c r="AU384" i="2"/>
  <c r="AU197" i="2"/>
  <c r="AU178" i="2"/>
  <c r="AU618" i="2"/>
  <c r="AU83" i="2"/>
  <c r="AU121" i="2"/>
  <c r="AU412" i="2"/>
  <c r="AU182" i="2"/>
  <c r="AU674" i="2"/>
  <c r="AU634" i="2"/>
  <c r="AU180" i="2"/>
  <c r="AU424" i="2"/>
  <c r="AU553" i="2"/>
  <c r="AU404" i="2"/>
  <c r="AU543" i="2"/>
  <c r="AU130" i="2"/>
  <c r="AU225" i="2"/>
  <c r="AU348" i="2"/>
  <c r="AU478" i="2"/>
  <c r="AU14" i="2"/>
  <c r="AU442" i="2"/>
  <c r="AU589" i="2"/>
  <c r="AU142" i="2"/>
  <c r="AU496" i="2"/>
  <c r="AU81" i="2"/>
  <c r="AU77" i="2"/>
  <c r="AU173" i="2"/>
  <c r="AU699" i="2"/>
  <c r="AU518" i="2"/>
  <c r="AU319" i="2"/>
  <c r="AU232" i="2"/>
  <c r="AT692" i="2"/>
  <c r="AT697" i="2"/>
  <c r="AT392" i="2"/>
  <c r="AT545" i="2"/>
  <c r="AT114" i="2"/>
  <c r="AT668" i="2"/>
  <c r="AT91" i="2"/>
  <c r="AT118" i="2"/>
  <c r="AT564" i="2"/>
  <c r="AT256" i="2"/>
  <c r="AT506" i="2"/>
  <c r="AT552" i="2"/>
  <c r="AT621" i="2"/>
  <c r="AT39" i="2"/>
  <c r="AT34" i="2"/>
  <c r="AT715" i="2"/>
  <c r="AT54" i="2"/>
  <c r="AT393" i="2"/>
  <c r="AT36" i="2"/>
  <c r="AT725" i="2"/>
  <c r="AT389" i="2"/>
  <c r="AT488" i="2"/>
  <c r="AT407" i="2"/>
  <c r="AT685" i="2"/>
  <c r="AT599" i="2"/>
  <c r="AT370" i="2"/>
  <c r="AT286" i="2"/>
  <c r="AT293" i="2"/>
  <c r="AT25" i="2"/>
  <c r="AT580" i="2"/>
  <c r="AT362" i="2"/>
  <c r="AT587" i="2"/>
  <c r="AT219" i="2"/>
  <c r="AT467" i="2"/>
  <c r="AT18" i="2"/>
  <c r="AT585" i="2"/>
  <c r="AT112" i="2"/>
  <c r="AT97" i="2"/>
  <c r="AT135" i="2"/>
  <c r="AT390" i="2"/>
  <c r="AT509" i="2"/>
  <c r="AT172" i="2"/>
  <c r="AT594" i="2"/>
  <c r="AT275" i="2"/>
  <c r="AT31" i="2"/>
  <c r="AT101" i="2"/>
  <c r="AT146" i="2"/>
  <c r="AT246" i="2"/>
  <c r="AT206" i="2"/>
  <c r="AT15" i="2"/>
  <c r="AT490" i="2"/>
  <c r="AR657" i="2"/>
  <c r="AR309" i="2"/>
  <c r="AR617" i="2"/>
  <c r="AR489" i="2"/>
  <c r="AR303" i="2"/>
  <c r="AR279" i="2"/>
  <c r="AR165" i="2"/>
  <c r="AR427" i="2"/>
  <c r="AR68" i="2"/>
  <c r="AR417" i="2"/>
  <c r="AR42" i="2"/>
  <c r="AR429" i="2"/>
  <c r="AR98" i="2"/>
  <c r="AR280" i="2"/>
  <c r="AR262" i="2"/>
  <c r="AR409" i="2"/>
  <c r="AR306" i="2"/>
  <c r="AR335" i="2"/>
  <c r="AR254" i="2"/>
  <c r="AR421" i="2"/>
  <c r="AR577" i="2"/>
  <c r="AR125" i="2"/>
  <c r="AR216" i="2"/>
  <c r="AR361" i="2"/>
  <c r="AR333" i="2"/>
  <c r="AR159" i="2"/>
  <c r="AR236" i="2"/>
  <c r="AR12" i="2"/>
  <c r="AR7" i="2"/>
  <c r="AR533" i="2"/>
  <c r="AR60" i="2"/>
  <c r="AR596" i="2"/>
  <c r="AR153" i="2"/>
  <c r="AR156" i="2"/>
  <c r="AR143" i="2"/>
  <c r="AU692" i="2"/>
  <c r="AU697" i="2"/>
  <c r="AU392" i="2"/>
  <c r="AU545" i="2"/>
  <c r="AU114" i="2"/>
  <c r="AU668" i="2"/>
  <c r="AU91" i="2"/>
  <c r="AU477" i="2"/>
  <c r="AU118" i="2"/>
  <c r="AU564" i="2"/>
  <c r="AU256" i="2"/>
  <c r="AU506" i="2"/>
  <c r="AU621" i="2"/>
  <c r="AU291" i="2"/>
  <c r="AU39" i="2"/>
  <c r="AU34" i="2"/>
  <c r="AU715" i="2"/>
  <c r="AU54" i="2"/>
  <c r="AU393" i="2"/>
  <c r="AU36" i="2"/>
  <c r="AU725" i="2"/>
  <c r="AU389" i="2"/>
  <c r="AU488" i="2"/>
  <c r="AU467" i="2"/>
  <c r="AU509" i="2"/>
  <c r="AU497" i="2"/>
  <c r="AS400" i="2"/>
  <c r="AT527" i="2"/>
  <c r="AU187" i="2"/>
  <c r="AU542" i="2"/>
  <c r="AU308" i="2"/>
  <c r="AU603" i="2"/>
  <c r="AU407" i="2"/>
  <c r="AU685" i="2"/>
  <c r="AU87" i="2"/>
  <c r="AU370" i="2"/>
  <c r="AU286" i="2"/>
  <c r="AU293" i="2"/>
  <c r="AU25" i="2"/>
  <c r="AU580" i="2"/>
  <c r="AU431" i="2"/>
  <c r="AU362" i="2"/>
  <c r="AU587" i="2"/>
  <c r="AU219" i="2"/>
  <c r="AU84" i="2"/>
  <c r="AU18" i="2"/>
  <c r="AU585" i="2"/>
  <c r="AU112" i="2"/>
  <c r="AU97" i="2"/>
  <c r="AU135" i="2"/>
  <c r="AU390" i="2"/>
  <c r="AU570" i="2"/>
  <c r="AU113" i="2"/>
  <c r="AU172" i="2"/>
  <c r="AU275" i="2"/>
  <c r="AU31" i="2"/>
  <c r="AU203" i="2"/>
  <c r="AU101" i="2"/>
  <c r="AU146" i="2"/>
  <c r="AU246" i="2"/>
  <c r="AU206" i="2"/>
  <c r="AU15" i="2"/>
  <c r="AU109" i="2"/>
  <c r="AR358" i="2"/>
  <c r="AU358" i="2"/>
  <c r="AU106" i="2"/>
  <c r="AR106" i="2"/>
  <c r="AU155" i="2"/>
  <c r="AU166" i="2"/>
  <c r="AU161" i="2"/>
  <c r="AR161" i="2"/>
  <c r="AU391" i="2"/>
  <c r="AR391" i="2"/>
  <c r="AR105" i="2"/>
  <c r="AU609" i="2"/>
  <c r="AU298" i="2"/>
  <c r="AU726" i="2"/>
  <c r="AR211" i="2"/>
  <c r="AR399" i="2"/>
  <c r="AU399" i="2"/>
  <c r="AU468" i="2"/>
  <c r="AR468" i="2"/>
  <c r="AR183" i="2"/>
  <c r="AU157" i="2"/>
  <c r="AR157" i="2"/>
  <c r="AU310" i="2"/>
  <c r="AU50" i="2"/>
  <c r="AR50" i="2"/>
  <c r="AU204" i="2"/>
  <c r="AR204" i="2"/>
  <c r="AU515" i="2"/>
  <c r="AU331" i="2"/>
  <c r="AR331" i="2"/>
  <c r="AU148" i="2"/>
  <c r="AU95" i="2"/>
  <c r="AR508" i="2"/>
  <c r="AU508" i="2"/>
  <c r="AU58" i="2"/>
  <c r="AR27" i="2"/>
  <c r="AU27" i="2"/>
  <c r="AU273" i="2"/>
  <c r="AU145" i="2"/>
  <c r="AU100" i="2"/>
  <c r="AR100" i="2"/>
  <c r="AU368" i="2"/>
  <c r="AU363" i="2"/>
  <c r="AR363" i="2"/>
  <c r="AU10" i="2"/>
  <c r="AU677" i="2"/>
  <c r="AR677" i="2"/>
  <c r="AU443" i="2"/>
  <c r="AU480" i="2"/>
  <c r="AR480" i="2"/>
  <c r="AR310" i="2"/>
  <c r="AR443" i="2"/>
  <c r="AU192" i="2"/>
  <c r="AU321" i="2"/>
  <c r="AU347" i="2"/>
  <c r="AU79" i="2"/>
  <c r="AU209" i="2"/>
  <c r="AU503" i="2"/>
  <c r="AU327" i="2"/>
  <c r="AU65" i="2"/>
  <c r="AU413" i="2"/>
  <c r="AU374" i="2"/>
  <c r="AU470" i="2"/>
  <c r="AU511" i="2"/>
  <c r="AU487" i="2"/>
  <c r="AU255" i="2"/>
  <c r="AU526" i="2"/>
  <c r="AU16" i="2"/>
  <c r="AU454" i="2"/>
  <c r="AU444" i="2"/>
  <c r="AU328" i="2"/>
  <c r="AU210" i="2"/>
  <c r="AU63" i="2"/>
  <c r="AU127" i="2"/>
  <c r="AU313" i="2"/>
  <c r="AU223" i="2"/>
  <c r="AU128" i="2"/>
  <c r="AU123" i="2"/>
  <c r="AU144" i="2"/>
  <c r="AU326" i="2"/>
  <c r="AU372" i="2"/>
  <c r="AR145" i="2"/>
  <c r="AU183" i="2"/>
  <c r="AT459" i="2"/>
  <c r="AT400" i="2"/>
  <c r="AT415" i="2"/>
  <c r="AT432" i="2"/>
  <c r="AT38" i="2"/>
  <c r="AT102" i="2"/>
  <c r="AT191" i="2"/>
  <c r="AT472" i="2"/>
  <c r="AT214" i="2"/>
  <c r="AT731" i="2"/>
  <c r="AT69" i="2"/>
  <c r="AT402" i="2"/>
  <c r="AT126" i="2"/>
  <c r="AT579" i="2"/>
  <c r="AT271" i="2"/>
  <c r="AT180" i="2"/>
  <c r="AT641" i="2"/>
  <c r="AT90" i="2"/>
  <c r="AT137" i="2"/>
  <c r="AT57" i="2"/>
  <c r="AT576" i="2"/>
  <c r="AT167" i="2"/>
  <c r="AT272" i="2"/>
  <c r="AT380" i="2"/>
  <c r="AT175" i="2"/>
  <c r="AT520" i="2"/>
  <c r="AT510" i="2"/>
  <c r="AT193" i="2"/>
  <c r="AT62" i="2"/>
  <c r="AT433" i="2"/>
  <c r="AR95" i="2"/>
  <c r="AU466" i="2"/>
  <c r="AR466" i="2"/>
  <c r="AU133" i="2"/>
  <c r="AU305" i="2"/>
  <c r="AR227" i="2"/>
  <c r="AU703" i="2"/>
  <c r="AU248" i="2"/>
  <c r="AR248" i="2"/>
  <c r="AU285" i="2"/>
  <c r="AU186" i="2"/>
  <c r="AU425" i="2"/>
  <c r="AU663" i="2"/>
  <c r="AU151" i="2"/>
  <c r="AR151" i="2"/>
  <c r="AU247" i="2"/>
  <c r="AU243" i="2"/>
  <c r="AU639" i="2"/>
  <c r="AU719" i="2"/>
  <c r="AU647" i="2"/>
  <c r="AU171" i="2"/>
  <c r="AR171" i="2"/>
  <c r="AU512" i="2"/>
  <c r="AU59" i="2"/>
  <c r="AU540" i="2"/>
  <c r="AU150" i="2"/>
  <c r="AU149" i="2"/>
  <c r="AU660" i="2"/>
  <c r="AU376" i="2"/>
  <c r="AU398" i="2"/>
  <c r="AU460" i="2"/>
  <c r="AU44" i="2"/>
  <c r="AU51" i="2"/>
  <c r="AR51" i="2"/>
  <c r="AU449" i="2"/>
  <c r="AR449" i="2"/>
  <c r="AU53" i="2"/>
  <c r="AU29" i="2"/>
  <c r="AR29" i="2"/>
  <c r="AU614" i="2"/>
  <c r="AU710" i="2"/>
  <c r="AR133" i="2"/>
  <c r="AR285" i="2"/>
  <c r="AR460" i="2"/>
  <c r="AU571" i="2"/>
  <c r="AU299" i="2"/>
  <c r="AU163" i="2"/>
  <c r="AU653" i="2"/>
  <c r="AU288" i="2"/>
  <c r="AU317" i="2"/>
  <c r="AU198" i="2"/>
  <c r="AU400" i="2"/>
  <c r="AU380" i="2"/>
  <c r="AU62" i="2"/>
  <c r="AU174" i="2"/>
  <c r="AU189" i="2"/>
  <c r="AU207" i="2"/>
  <c r="AU396" i="2"/>
  <c r="AU371" i="2"/>
  <c r="AU140" i="2"/>
  <c r="AU252" i="2"/>
  <c r="AU304" i="2"/>
  <c r="AU605" i="2"/>
  <c r="AU201" i="2"/>
  <c r="AU4" i="2"/>
  <c r="AU572" i="2"/>
  <c r="AU364" i="2"/>
  <c r="AU383" i="2"/>
  <c r="AU684" i="2"/>
  <c r="AR189" i="2"/>
  <c r="AT643" i="2"/>
  <c r="AT228" i="2"/>
  <c r="AT245" i="2"/>
  <c r="AT730" i="2"/>
  <c r="AT447" i="2"/>
  <c r="AT673" i="2"/>
  <c r="AT542" i="2"/>
  <c r="AT138" i="2"/>
  <c r="AT199" i="2"/>
  <c r="AT202" i="2"/>
  <c r="AT669" i="2"/>
  <c r="AT249" i="2"/>
  <c r="AT8" i="2"/>
  <c r="AT462" i="2"/>
  <c r="AR679" i="2"/>
  <c r="AR532" i="2"/>
  <c r="AR305" i="2"/>
  <c r="AR568" i="2"/>
  <c r="AR398" i="2"/>
  <c r="AR44" i="2"/>
  <c r="AR53" i="2"/>
  <c r="AR207" i="2"/>
  <c r="AR140" i="2"/>
  <c r="AR603" i="2"/>
  <c r="AU426" i="2"/>
  <c r="AU721" i="2"/>
  <c r="AU6" i="2"/>
  <c r="AU138" i="2"/>
  <c r="AU129" i="2"/>
  <c r="AU586" i="2"/>
  <c r="AR396" i="2"/>
  <c r="AR605" i="2"/>
  <c r="AT187" i="2"/>
  <c r="AT634" i="2"/>
  <c r="AT346" i="2"/>
  <c r="AT394" i="2"/>
  <c r="AT162" i="2"/>
  <c r="AT320" i="2"/>
  <c r="AT322" i="2"/>
  <c r="AT99" i="2"/>
  <c r="AT197" i="2"/>
  <c r="AT184" i="2"/>
  <c r="AT129" i="2"/>
  <c r="AT705" i="2"/>
  <c r="AT152" i="2"/>
  <c r="AT158" i="2"/>
  <c r="AT640" i="2"/>
  <c r="AT160" i="2"/>
  <c r="AT611" i="2"/>
  <c r="AR67" i="2"/>
  <c r="AR639" i="2"/>
  <c r="AR59" i="2"/>
  <c r="AR300" i="2"/>
  <c r="AR332" i="2"/>
  <c r="AR174" i="2"/>
  <c r="AR252" i="2"/>
  <c r="AU574" i="2"/>
  <c r="AU643" i="2"/>
  <c r="AU615" i="2"/>
  <c r="AU222" i="2"/>
  <c r="AU245" i="2"/>
  <c r="AU654" i="2"/>
  <c r="AU730" i="2"/>
  <c r="AU447" i="2"/>
  <c r="AU346" i="2"/>
  <c r="AU673" i="2"/>
  <c r="AU75" i="2"/>
  <c r="AU394" i="2"/>
  <c r="AU282" i="2"/>
  <c r="AU162" i="2"/>
  <c r="AU651" i="2"/>
  <c r="AU322" i="2"/>
  <c r="AU17" i="2"/>
  <c r="AU99" i="2"/>
  <c r="AU199" i="2"/>
  <c r="AU224" i="2"/>
  <c r="AU622" i="2"/>
  <c r="AU184" i="2"/>
  <c r="AU292" i="2"/>
  <c r="AU567" i="2"/>
  <c r="AU557" i="2"/>
  <c r="AU152" i="2"/>
  <c r="AU158" i="2"/>
  <c r="AU170" i="2"/>
  <c r="AU481" i="2"/>
  <c r="AU8" i="2"/>
  <c r="AU640" i="2"/>
  <c r="AU453" i="2"/>
  <c r="AU160" i="2"/>
  <c r="AU611" i="2"/>
  <c r="AU616" i="2"/>
  <c r="AU462" i="2"/>
  <c r="AU551" i="2"/>
  <c r="AT686" i="2"/>
  <c r="AT504" i="2"/>
  <c r="AT315" i="2"/>
  <c r="AT177" i="2"/>
  <c r="AT131" i="2"/>
  <c r="AT414" i="2"/>
  <c r="AT190" i="2"/>
  <c r="AT120" i="2"/>
  <c r="AT690" i="2"/>
  <c r="AT681" i="2"/>
  <c r="AT437" i="2"/>
  <c r="AT638" i="2"/>
  <c r="AT260" i="2"/>
  <c r="AT637" i="2"/>
  <c r="AT541" i="2"/>
  <c r="AT93" i="2"/>
  <c r="AT529" i="2"/>
  <c r="AT416" i="2"/>
  <c r="AT311" i="2"/>
  <c r="AT56" i="2"/>
  <c r="AT71" i="2"/>
  <c r="AT132" i="2"/>
  <c r="AT384" i="2"/>
  <c r="AT728" i="2"/>
  <c r="AT115" i="2"/>
  <c r="AT456" i="2"/>
  <c r="AT373" i="2"/>
  <c r="AT397" i="2"/>
  <c r="AT471" i="2"/>
  <c r="AT195" i="2"/>
  <c r="AT164" i="2"/>
  <c r="AT554" i="2"/>
  <c r="AT316" i="2"/>
  <c r="AT436" i="2"/>
  <c r="AT154" i="2"/>
  <c r="AT263" i="2"/>
  <c r="AT343" i="2"/>
  <c r="AT89" i="2"/>
  <c r="AT134" i="2"/>
  <c r="AR484" i="2"/>
  <c r="AR646" i="2"/>
  <c r="AR382" i="2"/>
  <c r="AR239" i="2"/>
  <c r="AR502" i="2"/>
  <c r="AR270" i="2"/>
  <c r="AR357" i="2"/>
  <c r="AR565" i="2"/>
  <c r="AR221" i="2"/>
  <c r="AR302" i="2"/>
  <c r="AR595" i="2"/>
  <c r="AR82" i="2"/>
  <c r="AR601" i="2"/>
  <c r="AR451" i="2"/>
  <c r="AR469" i="2"/>
  <c r="AR233" i="2"/>
  <c r="AR287" i="2"/>
  <c r="AR108" i="2"/>
  <c r="AR439" i="2"/>
  <c r="AR401" i="2"/>
  <c r="AR522" i="2"/>
  <c r="AR218" i="2"/>
  <c r="AR201" i="2"/>
  <c r="AR366" i="2"/>
  <c r="AR592" i="2"/>
  <c r="AR301" i="2"/>
  <c r="AR582" i="2"/>
  <c r="AR296" i="2"/>
  <c r="AR80" i="2"/>
  <c r="AR26" i="2"/>
  <c r="AR269" i="2"/>
  <c r="AR4" i="2"/>
  <c r="AR498" i="2"/>
  <c r="AR369" i="2"/>
  <c r="AR591" i="2"/>
  <c r="AR572" i="2"/>
  <c r="AR578" i="2"/>
  <c r="AR364" i="2"/>
  <c r="AR355" i="2"/>
  <c r="AR251" i="2"/>
  <c r="AR24" i="2"/>
  <c r="AR385" i="2"/>
  <c r="AR336" i="2"/>
  <c r="AR130" i="2"/>
  <c r="AR83" i="2"/>
  <c r="AR86" i="2"/>
  <c r="AR684" i="2"/>
  <c r="AR290" i="2"/>
  <c r="AU686" i="2"/>
  <c r="AU691" i="2"/>
  <c r="AU504" i="2"/>
  <c r="AU315" i="2"/>
  <c r="AU177" i="2"/>
  <c r="AU649" i="2"/>
  <c r="AU584" i="2"/>
  <c r="AU131" i="2"/>
  <c r="AU414" i="2"/>
  <c r="AU190" i="2"/>
  <c r="AU120" i="2"/>
  <c r="AU479" i="2"/>
  <c r="AU708" i="2"/>
  <c r="AU690" i="2"/>
  <c r="AU681" i="2"/>
  <c r="AU437" i="2"/>
  <c r="AU325" i="2"/>
  <c r="AU638" i="2"/>
  <c r="AU521" i="2"/>
  <c r="AU486" i="2"/>
  <c r="AU260" i="2"/>
  <c r="AU637" i="2"/>
  <c r="AU541" i="2"/>
  <c r="AU93" i="2"/>
  <c r="AU284" i="2"/>
  <c r="AU717" i="2"/>
  <c r="AU416" i="2"/>
  <c r="AU311" i="2"/>
  <c r="AU132" i="2"/>
  <c r="AU136" i="2"/>
  <c r="AU636" i="2"/>
  <c r="AU115" i="2"/>
  <c r="AU456" i="2"/>
  <c r="AU373" i="2"/>
  <c r="AU397" i="2"/>
  <c r="AU212" i="2"/>
  <c r="AU471" i="2"/>
  <c r="AU195" i="2"/>
  <c r="AU164" i="2"/>
  <c r="AU554" i="2"/>
  <c r="AU485" i="2"/>
  <c r="AU52" i="2"/>
  <c r="AU316" i="2"/>
  <c r="AU436" i="2"/>
  <c r="AU154" i="2"/>
  <c r="AU655" i="2"/>
  <c r="AU263" i="2"/>
  <c r="AU538" i="2"/>
  <c r="AU473" i="2"/>
  <c r="AU343" i="2"/>
  <c r="AU89" i="2"/>
  <c r="AU329" i="2"/>
  <c r="AU134" i="2"/>
  <c r="AU244" i="2"/>
  <c r="AT678" i="2"/>
  <c r="AT709" i="2"/>
  <c r="AT531" i="2"/>
  <c r="AT701" i="2"/>
  <c r="AT604" i="2"/>
  <c r="AT103" i="2"/>
  <c r="AT412" i="2"/>
  <c r="AT215" i="2"/>
  <c r="AT667" i="2"/>
  <c r="AT377" i="2"/>
  <c r="AT494" i="2"/>
  <c r="AT359" i="2"/>
  <c r="AT619" i="2"/>
  <c r="AT11" i="2"/>
  <c r="AT553" i="2"/>
  <c r="AT45" i="2"/>
  <c r="AT33" i="2"/>
  <c r="AT274" i="2"/>
  <c r="AT338" i="2"/>
  <c r="AT9" i="2"/>
  <c r="AT625" i="2"/>
  <c r="AT500" i="2"/>
  <c r="AT367" i="2"/>
  <c r="AT403" i="2"/>
  <c r="AT711" i="2"/>
  <c r="AT225" i="2"/>
  <c r="AT217" i="2"/>
  <c r="AT446" i="2"/>
  <c r="AT379" i="2"/>
  <c r="AT314" i="2"/>
  <c r="AT345" i="2"/>
  <c r="AT232" i="2"/>
  <c r="AT410" i="2"/>
  <c r="AT627" i="2"/>
  <c r="AT124" i="2"/>
  <c r="AT179" i="2"/>
  <c r="AR691" i="2"/>
  <c r="AR315" i="2"/>
  <c r="AR177" i="2"/>
  <c r="AR649" i="2"/>
  <c r="AR584" i="2"/>
  <c r="AR131" i="2"/>
  <c r="AR414" i="2"/>
  <c r="AR190" i="2"/>
  <c r="AR120" i="2"/>
  <c r="AR690" i="2"/>
  <c r="AR681" i="2"/>
  <c r="AR325" i="2"/>
  <c r="AR486" i="2"/>
  <c r="AR260" i="2"/>
  <c r="AR541" i="2"/>
  <c r="AR93" i="2"/>
  <c r="AR284" i="2"/>
  <c r="AR529" i="2"/>
  <c r="AR416" i="2"/>
  <c r="AR85" i="2"/>
  <c r="AR311" i="2"/>
  <c r="AR71" i="2"/>
  <c r="AR132" i="2"/>
  <c r="AR384" i="2"/>
  <c r="AR136" i="2"/>
  <c r="AR636" i="2"/>
  <c r="AR456" i="2"/>
  <c r="AR373" i="2"/>
  <c r="AR397" i="2"/>
  <c r="AR212" i="2"/>
  <c r="AR471" i="2"/>
  <c r="AR195" i="2"/>
  <c r="AR164" i="2"/>
  <c r="AR554" i="2"/>
  <c r="AR485" i="2"/>
  <c r="AR52" i="2"/>
  <c r="AR436" i="2"/>
  <c r="AR154" i="2"/>
  <c r="AR655" i="2"/>
  <c r="AR263" i="2"/>
  <c r="AR473" i="2"/>
  <c r="AR343" i="2"/>
  <c r="AR89" i="2"/>
  <c r="AR134" i="2"/>
  <c r="AR244" i="2"/>
  <c r="AU678" i="2"/>
  <c r="AU465" i="2"/>
  <c r="AU709" i="2"/>
  <c r="AU450" i="2"/>
  <c r="AU701" i="2"/>
  <c r="AU604" i="2"/>
  <c r="AU215" i="2"/>
  <c r="AU181" i="2"/>
  <c r="AU667" i="2"/>
  <c r="AU377" i="2"/>
  <c r="AU66" i="2"/>
  <c r="AU525" i="2"/>
  <c r="AU619" i="2"/>
  <c r="AU11" i="2"/>
  <c r="AU45" i="2"/>
  <c r="AU350" i="2"/>
  <c r="AU33" i="2"/>
  <c r="AU274" i="2"/>
  <c r="AU338" i="2"/>
  <c r="AU9" i="2"/>
  <c r="AU625" i="2"/>
  <c r="AU64" i="2"/>
  <c r="AU500" i="2"/>
  <c r="AU13" i="2"/>
  <c r="AU367" i="2"/>
  <c r="AU711" i="2"/>
  <c r="AU297" i="2"/>
  <c r="AU217" i="2"/>
  <c r="AU277" i="2"/>
  <c r="AU117" i="2"/>
  <c r="AU379" i="2"/>
  <c r="AU314" i="2"/>
  <c r="AU513" i="2"/>
  <c r="AU420" i="2"/>
  <c r="AU410" i="2"/>
  <c r="AU627" i="2"/>
  <c r="AU124" i="2"/>
  <c r="AU720" i="2"/>
  <c r="AU583" i="2"/>
  <c r="AU491" i="2"/>
  <c r="AU408" i="2"/>
  <c r="AU464" i="2"/>
  <c r="AU671" i="2"/>
  <c r="AU23" i="2"/>
  <c r="AU559" i="2"/>
  <c r="AU575" i="2"/>
  <c r="AU415" i="2"/>
  <c r="AU38" i="2"/>
  <c r="AU191" i="2"/>
  <c r="AU731" i="2"/>
  <c r="AU69" i="2"/>
  <c r="AU402" i="2"/>
  <c r="AU126" i="2"/>
  <c r="AU579" i="2"/>
  <c r="AU520" i="2"/>
  <c r="AU510" i="2"/>
  <c r="AU433" i="2"/>
  <c r="AU723" i="2"/>
  <c r="AU689" i="2"/>
  <c r="AU484" i="2"/>
  <c r="AU646" i="2"/>
  <c r="AU382" i="2"/>
  <c r="AU239" i="2"/>
  <c r="AU502" i="2"/>
  <c r="AU270" i="2"/>
  <c r="AU357" i="2"/>
  <c r="AU565" i="2"/>
  <c r="AU221" i="2"/>
  <c r="AU631" i="2"/>
  <c r="AU302" i="2"/>
  <c r="AU595" i="2"/>
  <c r="AU82" i="2"/>
  <c r="AU318" i="2"/>
  <c r="AU601" i="2"/>
  <c r="AU451" i="2"/>
  <c r="AU469" i="2"/>
  <c r="AU233" i="2"/>
  <c r="AU287" i="2"/>
  <c r="AU108" i="2"/>
  <c r="AU439" i="2"/>
  <c r="AU401" i="2"/>
  <c r="AU522" i="2"/>
  <c r="AU633" i="2"/>
  <c r="AU592" i="2"/>
  <c r="AU544" i="2"/>
  <c r="AU80" i="2"/>
  <c r="AU269" i="2"/>
  <c r="AU498" i="2"/>
  <c r="AU116" i="2"/>
  <c r="AU591" i="2"/>
  <c r="AU687" i="2"/>
  <c r="AU578" i="2"/>
  <c r="AU86" i="2"/>
  <c r="AU290" i="2"/>
  <c r="Y110" i="3" l="1"/>
  <c r="AV392" i="2"/>
  <c r="AV385" i="2"/>
  <c r="AV312" i="2"/>
  <c r="AV37" i="2"/>
  <c r="AV238" i="2"/>
  <c r="AV421" i="2"/>
  <c r="AV562" i="2"/>
  <c r="AV606" i="2"/>
  <c r="AV341" i="2"/>
  <c r="AV507" i="2"/>
  <c r="AV453" i="2"/>
  <c r="AV70" i="2"/>
  <c r="AV532" i="2"/>
  <c r="AV147" i="2"/>
  <c r="AV251" i="2"/>
  <c r="Y115" i="3"/>
  <c r="Y93" i="3"/>
  <c r="Y121" i="3"/>
  <c r="Y36" i="3"/>
  <c r="Y53" i="3"/>
  <c r="Y37" i="3"/>
  <c r="Y75" i="3"/>
  <c r="Y18" i="3"/>
  <c r="Y21" i="3"/>
  <c r="Y16" i="3"/>
  <c r="Y71" i="3"/>
  <c r="Y109" i="3"/>
  <c r="Y60" i="3"/>
  <c r="Y113" i="3"/>
  <c r="Y96" i="3"/>
  <c r="Y31" i="3"/>
  <c r="Y58" i="3"/>
  <c r="Y83" i="3"/>
  <c r="Y63" i="3"/>
  <c r="Y6" i="3"/>
  <c r="Y89" i="3"/>
  <c r="Y116" i="3"/>
  <c r="Y48" i="3"/>
  <c r="Y45" i="3"/>
  <c r="Y33" i="3"/>
  <c r="Y43" i="3"/>
  <c r="Y111" i="3"/>
  <c r="Y95" i="3"/>
  <c r="Y100" i="3"/>
  <c r="Y42" i="3"/>
  <c r="Y34" i="3"/>
  <c r="Y23" i="3"/>
  <c r="Y77" i="3"/>
  <c r="Y46" i="3"/>
  <c r="Y90" i="3"/>
  <c r="Y14" i="3"/>
  <c r="Y68" i="3"/>
  <c r="Y61" i="3"/>
  <c r="Y44" i="3"/>
  <c r="Y41" i="3"/>
  <c r="Y117" i="3"/>
  <c r="Y47" i="3"/>
  <c r="Y86" i="3"/>
  <c r="Y107" i="3"/>
  <c r="Y19" i="3"/>
  <c r="Y29" i="3"/>
  <c r="Y106" i="3"/>
  <c r="Y92" i="3"/>
  <c r="Y7" i="3"/>
  <c r="Y62" i="3"/>
  <c r="Y40" i="3"/>
  <c r="Y13" i="3"/>
  <c r="Y118" i="3"/>
  <c r="Y49" i="3"/>
  <c r="Y122" i="3"/>
  <c r="Y30" i="3"/>
  <c r="Y84" i="3"/>
  <c r="Y112" i="3"/>
  <c r="Y66" i="3"/>
  <c r="Y114" i="3"/>
  <c r="Y55" i="3"/>
  <c r="Y78" i="3"/>
  <c r="Y12" i="3"/>
  <c r="Y20" i="3"/>
  <c r="Y103" i="3"/>
  <c r="Y101" i="3"/>
  <c r="Y64" i="3"/>
  <c r="Y8" i="3"/>
  <c r="Y9" i="3"/>
  <c r="Y94" i="3"/>
  <c r="Y82" i="3"/>
  <c r="W6" i="3"/>
  <c r="Y99" i="3"/>
  <c r="Y85" i="3"/>
  <c r="Y38" i="3"/>
  <c r="Y28" i="3"/>
  <c r="Y32" i="3"/>
  <c r="Y52" i="3"/>
  <c r="Y87" i="3"/>
  <c r="Y22" i="3"/>
  <c r="Y105" i="3"/>
  <c r="Y73" i="3"/>
  <c r="Y120" i="3"/>
  <c r="Y51" i="3"/>
  <c r="Y15" i="3"/>
  <c r="Y27" i="3"/>
  <c r="Y98" i="3"/>
  <c r="Y35" i="3"/>
  <c r="Y74" i="3"/>
  <c r="Y81" i="3"/>
  <c r="Y119" i="3"/>
  <c r="Y76" i="3"/>
  <c r="Y97" i="3"/>
  <c r="Y50" i="3"/>
  <c r="Y56" i="3"/>
  <c r="Y2" i="3"/>
  <c r="Y91" i="3"/>
  <c r="Y67" i="3"/>
  <c r="Y5" i="3"/>
  <c r="Y79" i="3"/>
  <c r="Y4" i="3"/>
  <c r="Y102" i="3"/>
  <c r="Y69" i="3"/>
  <c r="Y25" i="3"/>
  <c r="Y11" i="3"/>
  <c r="Y108" i="3"/>
  <c r="Y54" i="3"/>
  <c r="Y10" i="3"/>
  <c r="Y88" i="3"/>
  <c r="Y26" i="3"/>
  <c r="Y57" i="3"/>
  <c r="Y24" i="3"/>
  <c r="Y72" i="3"/>
  <c r="Y65" i="3"/>
  <c r="Y3" i="3"/>
  <c r="Y59" i="3"/>
  <c r="Y104" i="3"/>
  <c r="Y17" i="3"/>
  <c r="Y39" i="3"/>
  <c r="Y80" i="3"/>
  <c r="Y70" i="3"/>
  <c r="W88" i="3"/>
  <c r="W64" i="3"/>
  <c r="W79" i="3"/>
  <c r="W27" i="3"/>
  <c r="W108" i="3"/>
  <c r="W32" i="3"/>
  <c r="W2" i="3"/>
  <c r="W101" i="3"/>
  <c r="W35" i="3"/>
  <c r="W40" i="3"/>
  <c r="W96" i="3"/>
  <c r="W104" i="3"/>
  <c r="W86" i="3"/>
  <c r="W55" i="3"/>
  <c r="W119" i="3"/>
  <c r="W51" i="3"/>
  <c r="W87" i="3"/>
  <c r="W99" i="3"/>
  <c r="W90" i="3"/>
  <c r="W43" i="3"/>
  <c r="W102" i="3"/>
  <c r="W52" i="3"/>
  <c r="W107" i="3"/>
  <c r="W4" i="3"/>
  <c r="W109" i="3"/>
  <c r="W77" i="3"/>
  <c r="W28" i="3"/>
  <c r="W97" i="3"/>
  <c r="W80" i="3"/>
  <c r="W63" i="3"/>
  <c r="W75" i="3"/>
  <c r="W10" i="3"/>
  <c r="W121" i="3"/>
  <c r="W89" i="3"/>
  <c r="W25" i="3"/>
  <c r="W3" i="3"/>
  <c r="W13" i="3"/>
  <c r="W61" i="3"/>
  <c r="W19" i="3"/>
  <c r="W21" i="3"/>
  <c r="W98" i="3"/>
  <c r="W5" i="3"/>
  <c r="W46" i="3"/>
  <c r="W41" i="3"/>
  <c r="W73" i="3"/>
  <c r="W117" i="3"/>
  <c r="W36" i="3"/>
  <c r="W15" i="3"/>
  <c r="W116" i="3"/>
  <c r="W57" i="3"/>
  <c r="W59" i="3"/>
  <c r="W67" i="3"/>
  <c r="W113" i="3"/>
  <c r="W20" i="3"/>
  <c r="W69" i="3"/>
  <c r="W94" i="3"/>
  <c r="W111" i="3"/>
  <c r="W47" i="3"/>
  <c r="W84" i="3"/>
  <c r="W82" i="3"/>
  <c r="W122" i="3"/>
  <c r="W71" i="3"/>
  <c r="W9" i="3"/>
  <c r="W95" i="3"/>
  <c r="W37" i="3"/>
  <c r="W7" i="3"/>
  <c r="W29" i="3"/>
  <c r="W33" i="3"/>
  <c r="W103" i="3"/>
  <c r="W22" i="3"/>
  <c r="W92" i="3"/>
  <c r="W70" i="3"/>
  <c r="W112" i="3"/>
  <c r="W110" i="3"/>
  <c r="W114" i="3"/>
  <c r="W53" i="3"/>
  <c r="W45" i="3"/>
  <c r="W16" i="3"/>
  <c r="W120" i="3"/>
  <c r="W50" i="3"/>
  <c r="W66" i="3"/>
  <c r="W105" i="3"/>
  <c r="W115" i="3"/>
  <c r="W34" i="3"/>
  <c r="W12" i="3"/>
  <c r="W62" i="3"/>
  <c r="W68" i="3"/>
  <c r="W42" i="3"/>
  <c r="W78" i="3"/>
  <c r="W11" i="3"/>
  <c r="W54" i="3"/>
  <c r="W38" i="3"/>
  <c r="W74" i="3"/>
  <c r="W17" i="3"/>
  <c r="W72" i="3"/>
  <c r="W44" i="3"/>
  <c r="W106" i="3"/>
  <c r="W23" i="3"/>
  <c r="W65" i="3"/>
  <c r="W31" i="3"/>
  <c r="W83" i="3"/>
  <c r="W48" i="3"/>
  <c r="W8" i="3"/>
  <c r="W56" i="3"/>
  <c r="W118" i="3"/>
  <c r="W24" i="3"/>
  <c r="W76" i="3"/>
  <c r="W58" i="3"/>
  <c r="W39" i="3"/>
  <c r="W49" i="3"/>
  <c r="W85" i="3"/>
  <c r="W81" i="3"/>
  <c r="W93" i="3"/>
  <c r="W60" i="3"/>
  <c r="W14" i="3"/>
  <c r="W100" i="3"/>
  <c r="W30" i="3"/>
  <c r="W18" i="3"/>
  <c r="W91" i="3"/>
  <c r="W26" i="3"/>
  <c r="AV357" i="2"/>
  <c r="AV352" i="2"/>
  <c r="AV307" i="2"/>
  <c r="AV88" i="2"/>
  <c r="AV131" i="2"/>
  <c r="AV205" i="2"/>
  <c r="AV489" i="2"/>
  <c r="AV277" i="2"/>
  <c r="AV181" i="2"/>
  <c r="AV529" i="2"/>
  <c r="AV320" i="2"/>
  <c r="AV654" i="2"/>
  <c r="AV443" i="2"/>
  <c r="AV461" i="2"/>
  <c r="AV174" i="2"/>
  <c r="AV398" i="2"/>
  <c r="AV719" i="2"/>
  <c r="AV248" i="2"/>
  <c r="AV100" i="2"/>
  <c r="AV166" i="2"/>
  <c r="AV91" i="2"/>
  <c r="AV203" i="2"/>
  <c r="AV118" i="2"/>
  <c r="AV113" i="2"/>
  <c r="AV570" i="2"/>
  <c r="AV355" i="2"/>
  <c r="AV270" i="2"/>
  <c r="AV62" i="2"/>
  <c r="AV579" i="2"/>
  <c r="AV38" i="2"/>
  <c r="AV408" i="2"/>
  <c r="AV422" i="2"/>
  <c r="AV632" i="2"/>
  <c r="AV640" i="2"/>
  <c r="AV342" i="2"/>
  <c r="AV237" i="2"/>
  <c r="AV259" i="2"/>
  <c r="AV630" i="2"/>
  <c r="AV168" i="2"/>
  <c r="AV373" i="2"/>
  <c r="AV716" i="2"/>
  <c r="AV268" i="2"/>
  <c r="AV446" i="2"/>
  <c r="AV625" i="2"/>
  <c r="AV241" i="2"/>
  <c r="AV93" i="2"/>
  <c r="AV199" i="2"/>
  <c r="AV162" i="2"/>
  <c r="AV245" i="2"/>
  <c r="AV107" i="2"/>
  <c r="AV703" i="2"/>
  <c r="AV36" i="2"/>
  <c r="AV439" i="2"/>
  <c r="AV271" i="2"/>
  <c r="AV290" i="2"/>
  <c r="AV126" i="2"/>
  <c r="AV432" i="2"/>
  <c r="AV653" i="2"/>
  <c r="AV452" i="2"/>
  <c r="AV8" i="2"/>
  <c r="AV566" i="2"/>
  <c r="AV680" i="2"/>
  <c r="AV409" i="2"/>
  <c r="AV524" i="2"/>
  <c r="AV9" i="2"/>
  <c r="AV260" i="2"/>
  <c r="AV435" i="2"/>
  <c r="AV665" i="2"/>
  <c r="AV222" i="2"/>
  <c r="AV631" i="2"/>
  <c r="AV92" i="2"/>
  <c r="AV639" i="2"/>
  <c r="AV497" i="2"/>
  <c r="AV193" i="2"/>
  <c r="AV163" i="2"/>
  <c r="AV262" i="2"/>
  <c r="AV384" i="2"/>
  <c r="AV5" i="2"/>
  <c r="AV284" i="2"/>
  <c r="AV553" i="2"/>
  <c r="AV604" i="2"/>
  <c r="AV394" i="2"/>
  <c r="AV187" i="2"/>
  <c r="AV145" i="2"/>
  <c r="AV275" i="2"/>
  <c r="AV407" i="2"/>
  <c r="AV585" i="2"/>
  <c r="AV564" i="2"/>
  <c r="AV545" i="2"/>
  <c r="AV522" i="2"/>
  <c r="AV221" i="2"/>
  <c r="AV438" i="2"/>
  <c r="AV720" i="2"/>
  <c r="AV328" i="2"/>
  <c r="AV523" i="2"/>
  <c r="AV356" i="2"/>
  <c r="AV208" i="2"/>
  <c r="AV263" i="2"/>
  <c r="AV611" i="2"/>
  <c r="AV299" i="2"/>
  <c r="AV646" i="2"/>
  <c r="AV501" i="2"/>
  <c r="AV602" i="2"/>
  <c r="AV458" i="2"/>
  <c r="AV279" i="2"/>
  <c r="AV690" i="2"/>
  <c r="AV60" i="2"/>
  <c r="AV666" i="2"/>
  <c r="AV165" i="2"/>
  <c r="AV456" i="2"/>
  <c r="AV315" i="2"/>
  <c r="AV379" i="2"/>
  <c r="AV13" i="2"/>
  <c r="AV377" i="2"/>
  <c r="AV696" i="2"/>
  <c r="AV71" i="2"/>
  <c r="AV705" i="2"/>
  <c r="AV656" i="2"/>
  <c r="AV348" i="2"/>
  <c r="AV220" i="2"/>
  <c r="AV50" i="2"/>
  <c r="AV207" i="2"/>
  <c r="AV460" i="2"/>
  <c r="AV171" i="2"/>
  <c r="AV609" i="2"/>
  <c r="AV675" i="2"/>
  <c r="AV715" i="2"/>
  <c r="AV109" i="2"/>
  <c r="AV393" i="2"/>
  <c r="AV587" i="2"/>
  <c r="AV114" i="2"/>
  <c r="AV24" i="2"/>
  <c r="AV401" i="2"/>
  <c r="AV565" i="2"/>
  <c r="AV433" i="2"/>
  <c r="AV102" i="2"/>
  <c r="AV534" i="2"/>
  <c r="AV482" i="2"/>
  <c r="AV283" i="2"/>
  <c r="AV344" i="2"/>
  <c r="AV655" i="2"/>
  <c r="AV160" i="2"/>
  <c r="AV386" i="2"/>
  <c r="AV318" i="2"/>
  <c r="AV573" i="2"/>
  <c r="AV240" i="2"/>
  <c r="AV303" i="2"/>
  <c r="AV626" i="2"/>
  <c r="AV164" i="2"/>
  <c r="AV120" i="2"/>
  <c r="AV533" i="2"/>
  <c r="AV714" i="2"/>
  <c r="AV728" i="2"/>
  <c r="AV686" i="2"/>
  <c r="AV117" i="2"/>
  <c r="AV500" i="2"/>
  <c r="AV667" i="2"/>
  <c r="AV476" i="2"/>
  <c r="AV311" i="2"/>
  <c r="AV224" i="2"/>
  <c r="AV651" i="2"/>
  <c r="AV730" i="2"/>
  <c r="AV555" i="2"/>
  <c r="AV600" i="2"/>
  <c r="AV189" i="2"/>
  <c r="AV707" i="2"/>
  <c r="AV647" i="2"/>
  <c r="AV186" i="2"/>
  <c r="AV363" i="2"/>
  <c r="AV474" i="2"/>
  <c r="AV291" i="2"/>
  <c r="AV293" i="2"/>
  <c r="AV316" i="2"/>
  <c r="AV457" i="2"/>
  <c r="AV702" i="2"/>
  <c r="AV693" i="2"/>
  <c r="AV506" i="2"/>
  <c r="AV80" i="2"/>
  <c r="AV272" i="2"/>
  <c r="AV499" i="2"/>
  <c r="AV258" i="2"/>
  <c r="AV129" i="2"/>
  <c r="AV490" i="2"/>
  <c r="AV206" i="2"/>
  <c r="AV581" i="2"/>
  <c r="AV662" i="2"/>
  <c r="AV309" i="2"/>
  <c r="AV218" i="2"/>
  <c r="AV287" i="2"/>
  <c r="AV360" i="2"/>
  <c r="AV416" i="2"/>
  <c r="AV535" i="2"/>
  <c r="AV226" i="2"/>
  <c r="AV508" i="2"/>
  <c r="AV233" i="2"/>
  <c r="AV257" i="2"/>
  <c r="AV481" i="2"/>
  <c r="AV35" i="2"/>
  <c r="AV642" i="2"/>
  <c r="AV225" i="2"/>
  <c r="AV249" i="2"/>
  <c r="AV466" i="2"/>
  <c r="AV119" i="2"/>
  <c r="AV219" i="2"/>
  <c r="AV86" i="2"/>
  <c r="AV687" i="2"/>
  <c r="AV301" i="2"/>
  <c r="AV469" i="2"/>
  <c r="AV689" i="2"/>
  <c r="AV510" i="2"/>
  <c r="AV57" i="2"/>
  <c r="AV402" i="2"/>
  <c r="AV415" i="2"/>
  <c r="AV22" i="2"/>
  <c r="AV128" i="2"/>
  <c r="AV511" i="2"/>
  <c r="AV192" i="2"/>
  <c r="AV41" i="2"/>
  <c r="AV378" i="2"/>
  <c r="AV492" i="2"/>
  <c r="AV134" i="2"/>
  <c r="AV170" i="2"/>
  <c r="AV73" i="2"/>
  <c r="AV505" i="2"/>
  <c r="AV699" i="2"/>
  <c r="AV69" i="2"/>
  <c r="AV556" i="2"/>
  <c r="AV652" i="2"/>
  <c r="AV20" i="2"/>
  <c r="AV141" i="2"/>
  <c r="AV159" i="2"/>
  <c r="AV280" i="2"/>
  <c r="AV718" i="2"/>
  <c r="AV537" i="2"/>
  <c r="AV674" i="2"/>
  <c r="AV143" i="2"/>
  <c r="AV624" i="2"/>
  <c r="AV94" i="2"/>
  <c r="AV670" i="2"/>
  <c r="AV637" i="2"/>
  <c r="AV410" i="2"/>
  <c r="AV297" i="2"/>
  <c r="AV527" i="2"/>
  <c r="AV11" i="2"/>
  <c r="AV701" i="2"/>
  <c r="AV436" i="2"/>
  <c r="AV681" i="2"/>
  <c r="AV121" i="2"/>
  <c r="AV308" i="2"/>
  <c r="AV721" i="2"/>
  <c r="AV615" i="2"/>
  <c r="AV382" i="2"/>
  <c r="AV169" i="2"/>
  <c r="AV27" i="2"/>
  <c r="AV298" i="2"/>
  <c r="AV536" i="2"/>
  <c r="AV29" i="2"/>
  <c r="AV149" i="2"/>
  <c r="AV247" i="2"/>
  <c r="AV694" i="2"/>
  <c r="AV331" i="2"/>
  <c r="AV387" i="2"/>
  <c r="AV172" i="2"/>
  <c r="AV594" i="2"/>
  <c r="AV339" i="2"/>
  <c r="AV256" i="2"/>
  <c r="AV580" i="2"/>
  <c r="AV25" i="2"/>
  <c r="AV503" i="2"/>
  <c r="AV350" i="2"/>
  <c r="AV677" i="2"/>
  <c r="AV269" i="2"/>
  <c r="AV442" i="2"/>
  <c r="AV178" i="2"/>
  <c r="AV30" i="2"/>
  <c r="AV26" i="2"/>
  <c r="AV212" i="2"/>
  <c r="AV578" i="2"/>
  <c r="AV650" i="2"/>
  <c r="AV108" i="2"/>
  <c r="AV242" i="2"/>
  <c r="AV56" i="2"/>
  <c r="AV45" i="2"/>
  <c r="AV300" i="2"/>
  <c r="AV185" i="2"/>
  <c r="AV317" i="2"/>
  <c r="AV321" i="2"/>
  <c r="AV46" i="2"/>
  <c r="AV706" i="2"/>
  <c r="AV478" i="2"/>
  <c r="AV617" i="2"/>
  <c r="AV124" i="2"/>
  <c r="AV684" i="2"/>
  <c r="AV487" i="2"/>
  <c r="AV244" i="2"/>
  <c r="AV412" i="2"/>
  <c r="AV695" i="2"/>
  <c r="AV324" i="2"/>
  <c r="AV243" i="2"/>
  <c r="AV281" i="2"/>
  <c r="AV467" i="2"/>
  <c r="AV383" i="2"/>
  <c r="AV591" i="2"/>
  <c r="AV588" i="2"/>
  <c r="AV451" i="2"/>
  <c r="AV723" i="2"/>
  <c r="AV180" i="2"/>
  <c r="AV137" i="2"/>
  <c r="AV731" i="2"/>
  <c r="AV23" i="2"/>
  <c r="AV491" i="2"/>
  <c r="AV223" i="2"/>
  <c r="AV470" i="2"/>
  <c r="AV265" i="2"/>
  <c r="AV47" i="2"/>
  <c r="AV194" i="2"/>
  <c r="AV337" i="2"/>
  <c r="AV329" i="2"/>
  <c r="AV158" i="2"/>
  <c r="AV295" i="2"/>
  <c r="AV323" i="2"/>
  <c r="AV173" i="2"/>
  <c r="AV464" i="2"/>
  <c r="AV235" i="2"/>
  <c r="AV250" i="2"/>
  <c r="AV608" i="2"/>
  <c r="AV645" i="2"/>
  <c r="AV104" i="2"/>
  <c r="AV429" i="2"/>
  <c r="AV700" i="2"/>
  <c r="AV85" i="2"/>
  <c r="AV156" i="2"/>
  <c r="AV648" i="2"/>
  <c r="AV98" i="2"/>
  <c r="AV661" i="2"/>
  <c r="AV521" i="2"/>
  <c r="AV420" i="2"/>
  <c r="AV711" i="2"/>
  <c r="AV19" i="2"/>
  <c r="AV619" i="2"/>
  <c r="AV52" i="2"/>
  <c r="AV479" i="2"/>
  <c r="AV669" i="2"/>
  <c r="AV99" i="2"/>
  <c r="AV542" i="2"/>
  <c r="AV228" i="2"/>
  <c r="AV663" i="2"/>
  <c r="AV58" i="2"/>
  <c r="AV105" i="2"/>
  <c r="AV483" i="2"/>
  <c r="AV55" i="2"/>
  <c r="AV53" i="2"/>
  <c r="AV150" i="2"/>
  <c r="AV568" i="2"/>
  <c r="AV613" i="2"/>
  <c r="AV204" i="2"/>
  <c r="AV550" i="2"/>
  <c r="AV390" i="2"/>
  <c r="AV509" i="2"/>
  <c r="AV635" i="2"/>
  <c r="AV668" i="2"/>
  <c r="AV599" i="2"/>
  <c r="AV87" i="2"/>
  <c r="AV380" i="2"/>
  <c r="AV353" i="2"/>
  <c r="AV254" i="2"/>
  <c r="AV335" i="2"/>
  <c r="AV454" i="2"/>
  <c r="AV196" i="2"/>
  <c r="AV229" i="2"/>
  <c r="AV14" i="2"/>
  <c r="AV76" i="2"/>
  <c r="AV146" i="2"/>
  <c r="AV569" i="2"/>
  <c r="AV211" i="2"/>
  <c r="AV49" i="2"/>
  <c r="AV106" i="2"/>
  <c r="AV266" i="2"/>
  <c r="AV217" i="2"/>
  <c r="AV603" i="2"/>
  <c r="AV572" i="2"/>
  <c r="AV188" i="2"/>
  <c r="AV620" i="2"/>
  <c r="AV518" i="2"/>
  <c r="AV12" i="2"/>
  <c r="AV614" i="2"/>
  <c r="AV39" i="2"/>
  <c r="AV182" i="2"/>
  <c r="AV116" i="2"/>
  <c r="AV592" i="2"/>
  <c r="AV601" i="2"/>
  <c r="AV520" i="2"/>
  <c r="AV214" i="2"/>
  <c r="AV671" i="2"/>
  <c r="AV583" i="2"/>
  <c r="AV313" i="2"/>
  <c r="AV374" i="2"/>
  <c r="AV610" i="2"/>
  <c r="AV231" i="2"/>
  <c r="AV727" i="2"/>
  <c r="AV340" i="2"/>
  <c r="AV89" i="2"/>
  <c r="AV551" i="2"/>
  <c r="AV519" i="2"/>
  <c r="AV598" i="2"/>
  <c r="AV676" i="2"/>
  <c r="AV77" i="2"/>
  <c r="AV278" i="2"/>
  <c r="AV423" i="2"/>
  <c r="AV78" i="2"/>
  <c r="AV294" i="2"/>
  <c r="AV517" i="2"/>
  <c r="AV549" i="2"/>
  <c r="AV42" i="2"/>
  <c r="AV215" i="2"/>
  <c r="AV717" i="2"/>
  <c r="AV153" i="2"/>
  <c r="AV333" i="2"/>
  <c r="AV176" i="2"/>
  <c r="AV493" i="2"/>
  <c r="AV437" i="2"/>
  <c r="AV513" i="2"/>
  <c r="AV530" i="2"/>
  <c r="AV338" i="2"/>
  <c r="AV525" i="2"/>
  <c r="AV405" i="2"/>
  <c r="AV554" i="2"/>
  <c r="AV414" i="2"/>
  <c r="AV292" i="2"/>
  <c r="AV17" i="2"/>
  <c r="AV75" i="2"/>
  <c r="AV426" i="2"/>
  <c r="AV227" i="2"/>
  <c r="AV95" i="2"/>
  <c r="AV161" i="2"/>
  <c r="AV548" i="2"/>
  <c r="AV252" i="2"/>
  <c r="AV449" i="2"/>
  <c r="AV151" i="2"/>
  <c r="AV658" i="2"/>
  <c r="AV310" i="2"/>
  <c r="AV43" i="2"/>
  <c r="AV18" i="2"/>
  <c r="AV135" i="2"/>
  <c r="AV628" i="2"/>
  <c r="AV697" i="2"/>
  <c r="AV389" i="2"/>
  <c r="AV725" i="2"/>
  <c r="AV557" i="2"/>
  <c r="AV679" i="2"/>
  <c r="AV539" i="2"/>
  <c r="AV79" i="2"/>
  <c r="AV197" i="2"/>
  <c r="AV15" i="2"/>
  <c r="AV296" i="2"/>
  <c r="AV347" i="2"/>
  <c r="AV177" i="2"/>
  <c r="AV261" i="2"/>
  <c r="AV698" i="2"/>
  <c r="AV685" i="2"/>
  <c r="AV502" i="2"/>
  <c r="AV264" i="2"/>
  <c r="AV636" i="2"/>
  <c r="AV103" i="2"/>
  <c r="AV282" i="2"/>
  <c r="AV305" i="2"/>
  <c r="AV528" i="2"/>
  <c r="AV692" i="2"/>
  <c r="AV582" i="2"/>
  <c r="AV395" i="2"/>
  <c r="AV3" i="2"/>
  <c r="AV561" i="2"/>
  <c r="AV236" i="2"/>
  <c r="AV138" i="2"/>
  <c r="AV660" i="2"/>
  <c r="AV276" i="2"/>
  <c r="AV130" i="2"/>
  <c r="AV369" i="2"/>
  <c r="AV366" i="2"/>
  <c r="AV82" i="2"/>
  <c r="AV90" i="2"/>
  <c r="AV459" i="2"/>
  <c r="AV575" i="2"/>
  <c r="AV404" i="2"/>
  <c r="AV618" i="2"/>
  <c r="AV127" i="2"/>
  <c r="AV413" i="2"/>
  <c r="AV334" i="2"/>
  <c r="AV388" i="2"/>
  <c r="AV74" i="2"/>
  <c r="AV28" i="2"/>
  <c r="AV343" i="2"/>
  <c r="AV462" i="2"/>
  <c r="AV365" i="2"/>
  <c r="AV712" i="2"/>
  <c r="AV81" i="2"/>
  <c r="AV267" i="2"/>
  <c r="AV434" i="2"/>
  <c r="AV21" i="2"/>
  <c r="AV418" i="2"/>
  <c r="AV428" i="2"/>
  <c r="AV361" i="2"/>
  <c r="AV68" i="2"/>
  <c r="AV450" i="2"/>
  <c r="AV563" i="2"/>
  <c r="AV541" i="2"/>
  <c r="AV139" i="2"/>
  <c r="AV216" i="2"/>
  <c r="AV417" i="2"/>
  <c r="AV607" i="2"/>
  <c r="AV708" i="2"/>
  <c r="AV232" i="2"/>
  <c r="AV319" i="2"/>
  <c r="AV623" i="2"/>
  <c r="AV66" i="2"/>
  <c r="AV531" i="2"/>
  <c r="AV195" i="2"/>
  <c r="AV649" i="2"/>
  <c r="AV184" i="2"/>
  <c r="AV673" i="2"/>
  <c r="AV643" i="2"/>
  <c r="AV133" i="2"/>
  <c r="AV155" i="2"/>
  <c r="AV411" i="2"/>
  <c r="AV140" i="2"/>
  <c r="AV332" i="2"/>
  <c r="AV540" i="2"/>
  <c r="AV253" i="2"/>
  <c r="AV183" i="2"/>
  <c r="AV48" i="2"/>
  <c r="AV362" i="2"/>
  <c r="AV84" i="2"/>
  <c r="AV371" i="2"/>
  <c r="AV397" i="2"/>
  <c r="AV34" i="2"/>
  <c r="AV589" i="2"/>
  <c r="AV634" i="2"/>
  <c r="AV444" i="2"/>
  <c r="AV157" i="2"/>
  <c r="AV659" i="2"/>
  <c r="AV16" i="2"/>
  <c r="AV463" i="2"/>
  <c r="AV132" i="2"/>
  <c r="AV179" i="2"/>
  <c r="AV605" i="2"/>
  <c r="AV526" i="2"/>
  <c r="AV83" i="2"/>
  <c r="AV688" i="2"/>
  <c r="AV10" i="2"/>
  <c r="AV710" i="2"/>
  <c r="AV544" i="2"/>
  <c r="AV167" i="2"/>
  <c r="AV255" i="2"/>
  <c r="AV2" i="2"/>
  <c r="AV111" i="2"/>
  <c r="AV213" i="2"/>
  <c r="AV97" i="2"/>
  <c r="AV123" i="2"/>
  <c r="AV612" i="2"/>
  <c r="AV72" i="2"/>
  <c r="AV627" i="2"/>
  <c r="AV239" i="2"/>
  <c r="AV400" i="2"/>
  <c r="AV336" i="2"/>
  <c r="AV498" i="2"/>
  <c r="AV201" i="2"/>
  <c r="AV595" i="2"/>
  <c r="AV175" i="2"/>
  <c r="AV472" i="2"/>
  <c r="AV424" i="2"/>
  <c r="AV288" i="2"/>
  <c r="AV543" i="2"/>
  <c r="AV63" i="2"/>
  <c r="AV65" i="2"/>
  <c r="AV381" i="2"/>
  <c r="AV330" i="2"/>
  <c r="AV122" i="2"/>
  <c r="AV495" i="2"/>
  <c r="AV473" i="2"/>
  <c r="AV704" i="2"/>
  <c r="AV593" i="2"/>
  <c r="AV590" i="2"/>
  <c r="AV496" i="2"/>
  <c r="AV576" i="2"/>
  <c r="AV722" i="2"/>
  <c r="AV546" i="2"/>
  <c r="AV724" i="2"/>
  <c r="AV445" i="2"/>
  <c r="AV547" i="2"/>
  <c r="AV234" i="2"/>
  <c r="AV709" i="2"/>
  <c r="AV672" i="2"/>
  <c r="AV486" i="2"/>
  <c r="AV596" i="2"/>
  <c r="AV125" i="2"/>
  <c r="AV354" i="2"/>
  <c r="AV485" i="2"/>
  <c r="AV190" i="2"/>
  <c r="AV345" i="2"/>
  <c r="AV403" i="2"/>
  <c r="AV274" i="2"/>
  <c r="AV359" i="2"/>
  <c r="AV465" i="2"/>
  <c r="AV115" i="2"/>
  <c r="AV504" i="2"/>
  <c r="AV152" i="2"/>
  <c r="AV622" i="2"/>
  <c r="AV322" i="2"/>
  <c r="AV346" i="2"/>
  <c r="AV574" i="2"/>
  <c r="AV148" i="2"/>
  <c r="AV358" i="2"/>
  <c r="AV729" i="2"/>
  <c r="AV51" i="2"/>
  <c r="AV59" i="2"/>
  <c r="AV67" i="2"/>
  <c r="AV399" i="2"/>
  <c r="AV110" i="2"/>
  <c r="AV286" i="2"/>
  <c r="AV431" i="2"/>
  <c r="AV64" i="2"/>
  <c r="AV285" i="2"/>
  <c r="AV54" i="2"/>
  <c r="AV552" i="2"/>
  <c r="AV4" i="2"/>
  <c r="AV61" i="2"/>
  <c r="AV209" i="2"/>
  <c r="AV391" i="2"/>
  <c r="AV372" i="2"/>
  <c r="AV558" i="2"/>
  <c r="AV468" i="2"/>
  <c r="AV326" i="2"/>
  <c r="AV32" i="2"/>
  <c r="AV440" i="2"/>
  <c r="AV306" i="2"/>
  <c r="AV567" i="2"/>
  <c r="AV475" i="2"/>
  <c r="AV246" i="2"/>
  <c r="AV364" i="2"/>
  <c r="AV144" i="2"/>
  <c r="AV691" i="2"/>
  <c r="AV7" i="2"/>
  <c r="AV368" i="2"/>
  <c r="AV376" i="2"/>
  <c r="AV112" i="2"/>
  <c r="AV484" i="2"/>
  <c r="AV289" i="2"/>
  <c r="AV349" i="2"/>
  <c r="AV516" i="2"/>
  <c r="AV657" i="2"/>
  <c r="AV638" i="2"/>
  <c r="AV304" i="2"/>
  <c r="AV31" i="2"/>
  <c r="AV560" i="2"/>
  <c r="AV597" i="2"/>
  <c r="AV633" i="2"/>
  <c r="AV302" i="2"/>
  <c r="AV641" i="2"/>
  <c r="AV191" i="2"/>
  <c r="AV198" i="2"/>
  <c r="AV559" i="2"/>
  <c r="AV571" i="2"/>
  <c r="AV210" i="2"/>
  <c r="AV327" i="2"/>
  <c r="AV230" i="2"/>
  <c r="AV406" i="2"/>
  <c r="AV200" i="2"/>
  <c r="AV351" i="2"/>
  <c r="AV713" i="2"/>
  <c r="AV538" i="2"/>
  <c r="AV616" i="2"/>
  <c r="AV664" i="2"/>
  <c r="AV644" i="2"/>
  <c r="AV142" i="2"/>
  <c r="AV629" i="2"/>
  <c r="AV514" i="2"/>
  <c r="AV419" i="2"/>
  <c r="AV455" i="2"/>
  <c r="AV430" i="2"/>
  <c r="AV40" i="2"/>
  <c r="AV682" i="2"/>
  <c r="AV678" i="2"/>
  <c r="AV154" i="2"/>
  <c r="AV325" i="2"/>
  <c r="AV441" i="2"/>
  <c r="AV577" i="2"/>
  <c r="AV427" i="2"/>
  <c r="AV471" i="2"/>
  <c r="AV584" i="2"/>
  <c r="AV314" i="2"/>
  <c r="AV367" i="2"/>
  <c r="AV33" i="2"/>
  <c r="AV494" i="2"/>
  <c r="AV136" i="2"/>
  <c r="AV586" i="2"/>
  <c r="AV202" i="2"/>
  <c r="AV6" i="2"/>
  <c r="AV447" i="2"/>
  <c r="AV515" i="2"/>
  <c r="AV448" i="2"/>
  <c r="AV396" i="2"/>
  <c r="AV44" i="2"/>
  <c r="AV512" i="2"/>
  <c r="AV425" i="2"/>
  <c r="AV375" i="2"/>
  <c r="AV480" i="2"/>
  <c r="AV726" i="2"/>
  <c r="AV96" i="2"/>
  <c r="AV488" i="2"/>
  <c r="AV370" i="2"/>
  <c r="AV101" i="2"/>
  <c r="AV273" i="2"/>
  <c r="AV621" i="2"/>
  <c r="AV477" i="2"/>
  <c r="Z115" i="3" l="1"/>
  <c r="Z56" i="3"/>
  <c r="Z54" i="3"/>
  <c r="Z109" i="3"/>
  <c r="Z29" i="3"/>
  <c r="Z104" i="3"/>
  <c r="Z11" i="3"/>
  <c r="Z97" i="3"/>
  <c r="Z105" i="3"/>
  <c r="Z9" i="3"/>
  <c r="Z84" i="3"/>
  <c r="Z19" i="3"/>
  <c r="Z77" i="3"/>
  <c r="Z89" i="3"/>
  <c r="Z16" i="3"/>
  <c r="Z90" i="3"/>
  <c r="Z108" i="3"/>
  <c r="Z116" i="3"/>
  <c r="Z59" i="3"/>
  <c r="Z25" i="3"/>
  <c r="Z76" i="3"/>
  <c r="Z22" i="3"/>
  <c r="Z8" i="3"/>
  <c r="Z30" i="3"/>
  <c r="Z107" i="3"/>
  <c r="Z23" i="3"/>
  <c r="Z6" i="3"/>
  <c r="Z21" i="3"/>
  <c r="Z120" i="3"/>
  <c r="Z17" i="3"/>
  <c r="Z71" i="3"/>
  <c r="Z3" i="3"/>
  <c r="Z69" i="3"/>
  <c r="Z119" i="3"/>
  <c r="Z87" i="3"/>
  <c r="Z64" i="3"/>
  <c r="Z122" i="3"/>
  <c r="Z86" i="3"/>
  <c r="Z34" i="3"/>
  <c r="Z63" i="3"/>
  <c r="Z18" i="3"/>
  <c r="Z106" i="3"/>
  <c r="Z50" i="3"/>
  <c r="Z46" i="3"/>
  <c r="Z65" i="3"/>
  <c r="Z102" i="3"/>
  <c r="Z81" i="3"/>
  <c r="Z52" i="3"/>
  <c r="Z101" i="3"/>
  <c r="Z49" i="3"/>
  <c r="Z47" i="3"/>
  <c r="Z42" i="3"/>
  <c r="Z83" i="3"/>
  <c r="Z75" i="3"/>
  <c r="Z72" i="3"/>
  <c r="Z4" i="3"/>
  <c r="Z74" i="3"/>
  <c r="Z32" i="3"/>
  <c r="Z103" i="3"/>
  <c r="Z118" i="3"/>
  <c r="Z117" i="3"/>
  <c r="Z100" i="3"/>
  <c r="Z58" i="3"/>
  <c r="Z37" i="3"/>
  <c r="Z66" i="3"/>
  <c r="Z94" i="3"/>
  <c r="Z24" i="3"/>
  <c r="Z79" i="3"/>
  <c r="Z35" i="3"/>
  <c r="Z28" i="3"/>
  <c r="Z20" i="3"/>
  <c r="Z13" i="3"/>
  <c r="Z41" i="3"/>
  <c r="Z95" i="3"/>
  <c r="Z31" i="3"/>
  <c r="Z53" i="3"/>
  <c r="Z73" i="3"/>
  <c r="Z57" i="3"/>
  <c r="Z5" i="3"/>
  <c r="Z98" i="3"/>
  <c r="Z38" i="3"/>
  <c r="Z12" i="3"/>
  <c r="Z40" i="3"/>
  <c r="Z44" i="3"/>
  <c r="Z111" i="3"/>
  <c r="Z96" i="3"/>
  <c r="Z36" i="3"/>
  <c r="Z82" i="3"/>
  <c r="Z26" i="3"/>
  <c r="Z67" i="3"/>
  <c r="Z27" i="3"/>
  <c r="Z85" i="3"/>
  <c r="Z78" i="3"/>
  <c r="Z62" i="3"/>
  <c r="Z61" i="3"/>
  <c r="Z43" i="3"/>
  <c r="Z113" i="3"/>
  <c r="Z121" i="3"/>
  <c r="Z39" i="3"/>
  <c r="Z48" i="3"/>
  <c r="Z112" i="3"/>
  <c r="Z70" i="3"/>
  <c r="Z88" i="3"/>
  <c r="Z91" i="3"/>
  <c r="Z15" i="3"/>
  <c r="Z99" i="3"/>
  <c r="Z55" i="3"/>
  <c r="Z7" i="3"/>
  <c r="Z68" i="3"/>
  <c r="Z33" i="3"/>
  <c r="Z60" i="3"/>
  <c r="Z80" i="3"/>
  <c r="Z10" i="3"/>
  <c r="Z2" i="3"/>
  <c r="Z51" i="3"/>
  <c r="Z114" i="3"/>
  <c r="Z92" i="3"/>
  <c r="Z14" i="3"/>
  <c r="Z45" i="3"/>
  <c r="Z110" i="3"/>
  <c r="Z93" i="3"/>
  <c r="X86" i="3"/>
  <c r="X12" i="3"/>
  <c r="X122" i="3"/>
  <c r="X116" i="3"/>
  <c r="X109" i="3"/>
  <c r="X26" i="3"/>
  <c r="X58" i="3"/>
  <c r="X44" i="3"/>
  <c r="X34" i="3"/>
  <c r="X70" i="3"/>
  <c r="X82" i="3"/>
  <c r="X15" i="3"/>
  <c r="X3" i="3"/>
  <c r="X4" i="3"/>
  <c r="X104" i="3"/>
  <c r="X106" i="3"/>
  <c r="X112" i="3"/>
  <c r="X13" i="3"/>
  <c r="X91" i="3"/>
  <c r="X76" i="3"/>
  <c r="X72" i="3"/>
  <c r="X115" i="3"/>
  <c r="X92" i="3"/>
  <c r="X84" i="3"/>
  <c r="X36" i="3"/>
  <c r="X25" i="3"/>
  <c r="X107" i="3"/>
  <c r="X96" i="3"/>
  <c r="X24" i="3"/>
  <c r="X89" i="3"/>
  <c r="X40" i="3"/>
  <c r="X30" i="3"/>
  <c r="X118" i="3"/>
  <c r="X74" i="3"/>
  <c r="X66" i="3"/>
  <c r="X103" i="3"/>
  <c r="X111" i="3"/>
  <c r="X73" i="3"/>
  <c r="X121" i="3"/>
  <c r="X102" i="3"/>
  <c r="X35" i="3"/>
  <c r="X17" i="3"/>
  <c r="X100" i="3"/>
  <c r="X41" i="3"/>
  <c r="X10" i="3"/>
  <c r="X43" i="3"/>
  <c r="X101" i="3"/>
  <c r="X22" i="3"/>
  <c r="X50" i="3"/>
  <c r="X8" i="3"/>
  <c r="X54" i="3"/>
  <c r="X120" i="3"/>
  <c r="X29" i="3"/>
  <c r="X69" i="3"/>
  <c r="X46" i="3"/>
  <c r="X75" i="3"/>
  <c r="X90" i="3"/>
  <c r="X2" i="3"/>
  <c r="X105" i="3"/>
  <c r="X38" i="3"/>
  <c r="X60" i="3"/>
  <c r="X48" i="3"/>
  <c r="X11" i="3"/>
  <c r="X16" i="3"/>
  <c r="X7" i="3"/>
  <c r="X20" i="3"/>
  <c r="X5" i="3"/>
  <c r="X63" i="3"/>
  <c r="X99" i="3"/>
  <c r="X32" i="3"/>
  <c r="X18" i="3"/>
  <c r="X52" i="3"/>
  <c r="X14" i="3"/>
  <c r="X93" i="3"/>
  <c r="X83" i="3"/>
  <c r="X78" i="3"/>
  <c r="X45" i="3"/>
  <c r="X37" i="3"/>
  <c r="X113" i="3"/>
  <c r="X98" i="3"/>
  <c r="X80" i="3"/>
  <c r="X87" i="3"/>
  <c r="X108" i="3"/>
  <c r="X39" i="3"/>
  <c r="X117" i="3"/>
  <c r="X94" i="3"/>
  <c r="X81" i="3"/>
  <c r="X31" i="3"/>
  <c r="X42" i="3"/>
  <c r="X53" i="3"/>
  <c r="X95" i="3"/>
  <c r="X67" i="3"/>
  <c r="X21" i="3"/>
  <c r="X97" i="3"/>
  <c r="X51" i="3"/>
  <c r="X27" i="3"/>
  <c r="X56" i="3"/>
  <c r="X65" i="3"/>
  <c r="X68" i="3"/>
  <c r="X114" i="3"/>
  <c r="X9" i="3"/>
  <c r="X59" i="3"/>
  <c r="X19" i="3"/>
  <c r="X28" i="3"/>
  <c r="X119" i="3"/>
  <c r="X79" i="3"/>
  <c r="X6" i="3"/>
  <c r="X47" i="3"/>
  <c r="X33" i="3"/>
  <c r="X85" i="3"/>
  <c r="X49" i="3"/>
  <c r="X23" i="3"/>
  <c r="X62" i="3"/>
  <c r="X110" i="3"/>
  <c r="X71" i="3"/>
  <c r="X57" i="3"/>
  <c r="X61" i="3"/>
  <c r="X77" i="3"/>
  <c r="X55" i="3"/>
  <c r="X64" i="3"/>
  <c r="X88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</calcChain>
</file>

<file path=xl/sharedStrings.xml><?xml version="1.0" encoding="utf-8"?>
<sst xmlns="http://schemas.openxmlformats.org/spreadsheetml/2006/main" count="18812" uniqueCount="10214">
  <si>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</si>
  <si>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</si>
  <si>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</si>
  <si>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</si>
  <si>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</si>
  <si>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</si>
  <si>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</si>
  <si>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</si>
  <si>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</si>
  <si>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</si>
  <si>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</si>
  <si>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</si>
  <si>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</si>
  <si>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</si>
  <si>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</si>
  <si>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</si>
  <si>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</si>
  <si>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</si>
  <si>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</si>
  <si>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</si>
  <si>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</si>
  <si>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</si>
  <si>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</si>
  <si>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</si>
  <si>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</si>
  <si>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</si>
  <si>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</si>
  <si>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</si>
  <si>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</si>
  <si>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</si>
  <si>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</si>
  <si>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</si>
  <si>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</si>
  <si>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</si>
  <si>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</si>
  <si>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</si>
  <si>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</si>
  <si>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</si>
  <si>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</si>
  <si>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</si>
  <si>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</si>
  <si>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</si>
  <si>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</si>
  <si>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</si>
  <si>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</si>
  <si>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</si>
  <si>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</si>
  <si>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</si>
  <si>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</si>
  <si>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</si>
  <si>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</si>
  <si>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</si>
  <si>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Bajaj Finance Ltd</t>
  </si>
  <si>
    <t>BAJFINANCE</t>
  </si>
  <si>
    <t>Consumer Finance</t>
  </si>
  <si>
    <t>Tata Motors Ltd</t>
  </si>
  <si>
    <t>TATAMOTORS</t>
  </si>
  <si>
    <t>Four Wheelers</t>
  </si>
  <si>
    <t>Sun Pharmaceutical Industries Ltd</t>
  </si>
  <si>
    <t>SUNPHARMA</t>
  </si>
  <si>
    <t>Pharmaceuticals</t>
  </si>
  <si>
    <t>Maruti Suzuki India Ltd</t>
  </si>
  <si>
    <t>MARUTI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</si>
  <si>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</si>
  <si>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</si>
  <si>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</si>
  <si>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</si>
  <si>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</si>
  <si>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</si>
  <si>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</si>
  <si>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</si>
  <si>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</si>
  <si>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</si>
  <si>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</si>
  <si>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</si>
  <si>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Avenue Supermarts Ltd</t>
  </si>
  <si>
    <t>DMART</t>
  </si>
  <si>
    <t>Retail - Department Stores</t>
  </si>
  <si>
    <t>UltraTech Cement Ltd</t>
  </si>
  <si>
    <t>ULTRACEMCO</t>
  </si>
  <si>
    <t>Cement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</si>
  <si>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</si>
  <si>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</si>
  <si>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</si>
  <si>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</si>
  <si>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</si>
  <si>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</si>
  <si>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</si>
  <si>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</si>
  <si>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</si>
  <si>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</si>
  <si>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</si>
  <si>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</si>
  <si>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</si>
  <si>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</si>
  <si>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</si>
  <si>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</si>
  <si>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</si>
  <si>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</si>
  <si>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</si>
  <si>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</si>
  <si>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</si>
  <si>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Adani Power Ltd</t>
  </si>
  <si>
    <t>ADANIPOWER</t>
  </si>
  <si>
    <t>Wipro Ltd</t>
  </si>
  <si>
    <t>WIPRO</t>
  </si>
  <si>
    <t>Bajaj Auto Ltd</t>
  </si>
  <si>
    <t>BAJAJ-AUTO</t>
  </si>
  <si>
    <t>Two Wheelers</t>
  </si>
  <si>
    <t>Hindustan Zinc Ltd</t>
  </si>
  <si>
    <t>HINDZINC</t>
  </si>
  <si>
    <t>Mining - Diversified</t>
  </si>
  <si>
    <t>Bajaj Finserv Ltd</t>
  </si>
  <si>
    <t>BAJAJFINSV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</si>
  <si>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</si>
  <si>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</si>
  <si>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</si>
  <si>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</si>
  <si>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</si>
  <si>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</si>
  <si>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</si>
  <si>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</si>
  <si>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</si>
  <si>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</si>
  <si>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</si>
  <si>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Bharat Electronics Ltd</t>
  </si>
  <si>
    <t>BEL</t>
  </si>
  <si>
    <t>Electronic Equipments</t>
  </si>
  <si>
    <t>Varun Beverages Ltd</t>
  </si>
  <si>
    <t>VBL</t>
  </si>
  <si>
    <t>Soft Drinks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</si>
  <si>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</si>
  <si>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</si>
  <si>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</si>
  <si>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</si>
  <si>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</si>
  <si>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</si>
  <si>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</si>
  <si>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</si>
  <si>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</si>
  <si>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</si>
  <si>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Zomato Ltd</t>
  </si>
  <si>
    <t>ZOMATO</t>
  </si>
  <si>
    <t>Online Services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</si>
  <si>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</si>
  <si>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</si>
  <si>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</si>
  <si>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</si>
  <si>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</si>
  <si>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</si>
  <si>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</si>
  <si>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Interglobe Aviation Ltd</t>
  </si>
  <si>
    <t>INDIGO</t>
  </si>
  <si>
    <t>Airlines</t>
  </si>
  <si>
    <t>SBI Life Insurance Company Ltd</t>
  </si>
  <si>
    <t>SBILIFE</t>
  </si>
  <si>
    <t>Vedanta Ltd</t>
  </si>
  <si>
    <t>VEDL</t>
  </si>
  <si>
    <t>Metals - Diversified</t>
  </si>
  <si>
    <t>Ambuja Cements Ltd</t>
  </si>
  <si>
    <t>AMBUJACEM</t>
  </si>
  <si>
    <t>LTIMindtree Ltd</t>
  </si>
  <si>
    <t>LTIM</t>
  </si>
  <si>
    <t>ABB India Ltd</t>
  </si>
  <si>
    <t>ABB</t>
  </si>
  <si>
    <t>Heavy Electrical Equipments</t>
  </si>
  <si>
    <t>REC Limited</t>
  </si>
  <si>
    <t>RECLTD</t>
  </si>
  <si>
    <t>Pidilite Industries Ltd</t>
  </si>
  <si>
    <t>PIDILITIND</t>
  </si>
  <si>
    <t>Diversified Chemicals</t>
  </si>
  <si>
    <t>TATAMTRDVR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</si>
  <si>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</si>
  <si>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</si>
  <si>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</si>
  <si>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</si>
  <si>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</si>
  <si>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</si>
  <si>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Tech Mahindra Ltd</t>
  </si>
  <si>
    <t>TECHM</t>
  </si>
  <si>
    <t>HDFC Life Insurance Company Ltd</t>
  </si>
  <si>
    <t>HDFCLIFE</t>
  </si>
  <si>
    <t>Hindalco Industries Ltd</t>
  </si>
  <si>
    <t>HINDALCO</t>
  </si>
  <si>
    <t>Metals - Aluminium</t>
  </si>
  <si>
    <t>Bharat Petroleum Corporation Ltd</t>
  </si>
  <si>
    <t>BPCL</t>
  </si>
  <si>
    <t>Britannia Industries Ltd</t>
  </si>
  <si>
    <t>BRITANNIA</t>
  </si>
  <si>
    <t>Macrotech Developers Ltd</t>
  </si>
  <si>
    <t>LODHA</t>
  </si>
  <si>
    <t>Tata Power Company Ltd</t>
  </si>
  <si>
    <t>TATAPOWER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</si>
  <si>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</si>
  <si>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</si>
  <si>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</si>
  <si>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</si>
  <si>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</si>
  <si>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</si>
  <si>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Punjab National Bank</t>
  </si>
  <si>
    <t>PNB</t>
  </si>
  <si>
    <t>Bank of Baroda Ltd</t>
  </si>
  <si>
    <t>BANKBARODA</t>
  </si>
  <si>
    <t>Indian Overseas Bank</t>
  </si>
  <si>
    <t>IOB</t>
  </si>
  <si>
    <t>Zydus Lifesciences Ltd</t>
  </si>
  <si>
    <t>ZYDUSLIFE</t>
  </si>
  <si>
    <t>Cipla Ltd</t>
  </si>
  <si>
    <t>CIPLA</t>
  </si>
  <si>
    <t>Divi's Laboratories Ltd</t>
  </si>
  <si>
    <t>DIVISLAB</t>
  </si>
  <si>
    <t>Labs &amp; Life Sciences Services</t>
  </si>
  <si>
    <t>Rail Vikas Nigam Ltd</t>
  </si>
  <si>
    <t>RVNL</t>
  </si>
  <si>
    <t>Adani Energy Solutions Ltd</t>
  </si>
  <si>
    <t>ADANIENSOL</t>
  </si>
  <si>
    <t>Power Infrastructure</t>
  </si>
  <si>
    <t>Tata Consumer Products Ltd</t>
  </si>
  <si>
    <t>TATACONSUM</t>
  </si>
  <si>
    <t>Tea &amp; Coffee</t>
  </si>
  <si>
    <t>JSW Energy Ltd</t>
  </si>
  <si>
    <t>JSWENERGY</t>
  </si>
  <si>
    <t>TVS Motor Company Ltd</t>
  </si>
  <si>
    <t>TVSMOTOR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</si>
  <si>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</si>
  <si>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</si>
  <si>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</si>
  <si>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</si>
  <si>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</si>
  <si>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</si>
  <si>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</si>
  <si>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</si>
  <si>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Dr Reddy's Laboratories Ltd</t>
  </si>
  <si>
    <t>DRREDDY</t>
  </si>
  <si>
    <t>Dabur India Ltd</t>
  </si>
  <si>
    <t>DABUR</t>
  </si>
  <si>
    <t>CG Power and Industrial Solutions Ltd</t>
  </si>
  <si>
    <t>CGPOWER</t>
  </si>
  <si>
    <t>IDBI Bank Ltd</t>
  </si>
  <si>
    <t>IDBI</t>
  </si>
  <si>
    <t>Private Bank</t>
  </si>
  <si>
    <t>Bharat Heavy Electricals Ltd</t>
  </si>
  <si>
    <t>BHEL</t>
  </si>
  <si>
    <t>Hero MotoCorp Ltd</t>
  </si>
  <si>
    <t>HEROMOTOCO</t>
  </si>
  <si>
    <t>Indusind Bank Ltd</t>
  </si>
  <si>
    <t>INDUSINDBK</t>
  </si>
  <si>
    <t>Vodafone Idea Ltd</t>
  </si>
  <si>
    <t>IDEA</t>
  </si>
  <si>
    <t>United Spirits Ltd</t>
  </si>
  <si>
    <t>UNITDSPR</t>
  </si>
  <si>
    <t>Alcoholic Beverages</t>
  </si>
  <si>
    <t>Bajaj Holdings and Investment Ltd</t>
  </si>
  <si>
    <t>BAJAJHLDNG</t>
  </si>
  <si>
    <t>Asset Management</t>
  </si>
  <si>
    <t>Torrent Pharmaceuticals Ltd</t>
  </si>
  <si>
    <t>TORNTPHARM</t>
  </si>
  <si>
    <t>Bosch Ltd</t>
  </si>
  <si>
    <t>BOSCHLTD</t>
  </si>
  <si>
    <t>NHPC Ltd</t>
  </si>
  <si>
    <t>NHPC</t>
  </si>
  <si>
    <t>Canara Bank Ltd</t>
  </si>
  <si>
    <t>CANBK</t>
  </si>
  <si>
    <t>ICICI Prudential Life Insurance Company Ltd</t>
  </si>
  <si>
    <t>ICICIPRULI</t>
  </si>
  <si>
    <t>Union Bank of India Ltd</t>
  </si>
  <si>
    <t>UNIONBANK</t>
  </si>
  <si>
    <t>Shriram Finance Ltd</t>
  </si>
  <si>
    <t>SHRIRAMFIN</t>
  </si>
  <si>
    <t>Cummins India Ltd</t>
  </si>
  <si>
    <t>CUMMINSIND</t>
  </si>
  <si>
    <t>Industrial Machinery</t>
  </si>
  <si>
    <t>Shree Cement Ltd</t>
  </si>
  <si>
    <t>SHREECEM</t>
  </si>
  <si>
    <t>Mazagon Dock Shipbuilders Ltd</t>
  </si>
  <si>
    <t>MAZDOCK</t>
  </si>
  <si>
    <t>Shipbuilding</t>
  </si>
  <si>
    <t>Adani Total Gas Ltd</t>
  </si>
  <si>
    <t>ATGL</t>
  </si>
  <si>
    <t>ICICI Lombard General Insurance Company Ltd</t>
  </si>
  <si>
    <t>ICICIGI</t>
  </si>
  <si>
    <t>Polycab India Ltd</t>
  </si>
  <si>
    <t>POLYCAB</t>
  </si>
  <si>
    <t>Oracle Financial Services Software Ltd</t>
  </si>
  <si>
    <t>OFSS</t>
  </si>
  <si>
    <t>Software Services</t>
  </si>
  <si>
    <t>Jindal Steel And Power Ltd</t>
  </si>
  <si>
    <t>JINDALSTEL</t>
  </si>
  <si>
    <t>Solar Industries India Ltd</t>
  </si>
  <si>
    <t>SOLARINDS</t>
  </si>
  <si>
    <t>Commodity Chemicals</t>
  </si>
  <si>
    <t>Oil India Ltd</t>
  </si>
  <si>
    <t>OIL</t>
  </si>
  <si>
    <t>Apollo Hospitals Enterprise Ltd</t>
  </si>
  <si>
    <t>APOLLOHOSP</t>
  </si>
  <si>
    <t>Hospitals &amp; Diagnostic Centres</t>
  </si>
  <si>
    <t>Info Edge (India) Ltd</t>
  </si>
  <si>
    <t>NAUKRI</t>
  </si>
  <si>
    <t>Max Healthcare Institute Ltd</t>
  </si>
  <si>
    <t>MAXHEALTH</t>
  </si>
  <si>
    <t>Indian Hotels Company Ltd</t>
  </si>
  <si>
    <t>INDHOTEL</t>
  </si>
  <si>
    <t>Hotels, Resorts &amp; Cruise Lines</t>
  </si>
  <si>
    <t>Marico Ltd</t>
  </si>
  <si>
    <t>MARICO</t>
  </si>
  <si>
    <t>HDFC Asset Management Company Ltd</t>
  </si>
  <si>
    <t>HDFCAMC</t>
  </si>
  <si>
    <t>Godrej Properties Ltd</t>
  </si>
  <si>
    <t>GODREJPROP</t>
  </si>
  <si>
    <t>Mankind Pharma Ltd</t>
  </si>
  <si>
    <t>MANKIND</t>
  </si>
  <si>
    <t>Colgate-Palmolive (India) Ltd</t>
  </si>
  <si>
    <t>COLPAL</t>
  </si>
  <si>
    <t>Suzlon Energy Ltd</t>
  </si>
  <si>
    <t>SUZLON</t>
  </si>
  <si>
    <t>Renewable Energy Equipment &amp; Services</t>
  </si>
  <si>
    <t>Lupin Ltd</t>
  </si>
  <si>
    <t>LUPIN</t>
  </si>
  <si>
    <t>Aurobindo Pharma Ltd</t>
  </si>
  <si>
    <t>AUROPHARMA</t>
  </si>
  <si>
    <t>Hindustan Petroleum Corp Ltd</t>
  </si>
  <si>
    <t>HINDPETRO</t>
  </si>
  <si>
    <t>Tube Investments of India Ltd</t>
  </si>
  <si>
    <t>TIINDIA</t>
  </si>
  <si>
    <t>Cycles</t>
  </si>
  <si>
    <t>Indian Railway Catering and Tourism Corporation Ltd</t>
  </si>
  <si>
    <t>IRCTC</t>
  </si>
  <si>
    <t>Yes Bank Ltd</t>
  </si>
  <si>
    <t>YESBANK</t>
  </si>
  <si>
    <t>Indian Bank</t>
  </si>
  <si>
    <t>INDIANB</t>
  </si>
  <si>
    <t>Prestige Estates Projects Ltd</t>
  </si>
  <si>
    <t>PRESTIGE</t>
  </si>
  <si>
    <t>Bharat Forge Ltd</t>
  </si>
  <si>
    <t>BHARATFORG</t>
  </si>
  <si>
    <t>Torrent Power Ltd</t>
  </si>
  <si>
    <t>TORNTPOWER</t>
  </si>
  <si>
    <t>Persistent Systems Ltd</t>
  </si>
  <si>
    <t>PERSISTENT</t>
  </si>
  <si>
    <t>JSW Infrastructure Ltd</t>
  </si>
  <si>
    <t>JSWINFRA</t>
  </si>
  <si>
    <t>SRF Ltd</t>
  </si>
  <si>
    <t>SRF</t>
  </si>
  <si>
    <t>Indian Renewable Energy Development Agency Ltd</t>
  </si>
  <si>
    <t>IREDA</t>
  </si>
  <si>
    <t>Muthoot Finance Ltd</t>
  </si>
  <si>
    <t>MUTHOOTFIN</t>
  </si>
  <si>
    <t>SBI Cards and Payment Services Ltd</t>
  </si>
  <si>
    <t>SBICARD</t>
  </si>
  <si>
    <t>Payment Infrastructure</t>
  </si>
  <si>
    <t>Linde India Ltd</t>
  </si>
  <si>
    <t>LINDEINDIA</t>
  </si>
  <si>
    <t>Ashok Leyland Ltd</t>
  </si>
  <si>
    <t>ASHOKLEY</t>
  </si>
  <si>
    <t>NMDC Ltd</t>
  </si>
  <si>
    <t>NMDC</t>
  </si>
  <si>
    <t>Mining - Iron Ore</t>
  </si>
  <si>
    <t>GMR Airports Infrastructure Ltd</t>
  </si>
  <si>
    <t>GMRINFRA</t>
  </si>
  <si>
    <t>Supreme Industries Ltd</t>
  </si>
  <si>
    <t>SUPREMEIND</t>
  </si>
  <si>
    <t>Plastic Products</t>
  </si>
  <si>
    <t>PB Fintech Ltd</t>
  </si>
  <si>
    <t>POLICYBZR</t>
  </si>
  <si>
    <t>UCO Bank</t>
  </si>
  <si>
    <t>UCOBANK</t>
  </si>
  <si>
    <t>General Insurance Corporation of India</t>
  </si>
  <si>
    <t>GICRE</t>
  </si>
  <si>
    <t>Dixon Technologies (India) Ltd</t>
  </si>
  <si>
    <t>DIXON</t>
  </si>
  <si>
    <t>Home Electronics &amp; Appliances</t>
  </si>
  <si>
    <t>Fertilisers And Chemicals Travancore Ltd</t>
  </si>
  <si>
    <t>FACT</t>
  </si>
  <si>
    <t>Fertilizers &amp; Agro Chemicals</t>
  </si>
  <si>
    <t>Cochin Shipyard Ltd</t>
  </si>
  <si>
    <t>COCHINSHIP</t>
  </si>
  <si>
    <t>Housing and Urban Development Corporation Ltd</t>
  </si>
  <si>
    <t>HUDCO</t>
  </si>
  <si>
    <t>Schaeffler India Ltd</t>
  </si>
  <si>
    <t>SCHAEFFLER</t>
  </si>
  <si>
    <t>Oberoi Realty Ltd</t>
  </si>
  <si>
    <t>OBEROIRLTY</t>
  </si>
  <si>
    <t>Phoenix Mills Ltd</t>
  </si>
  <si>
    <t>PHOENIXLTD</t>
  </si>
  <si>
    <t>Alkem Laboratories Ltd</t>
  </si>
  <si>
    <t>ALKEM</t>
  </si>
  <si>
    <t>Container Corporation of India Ltd</t>
  </si>
  <si>
    <t>CONCOR</t>
  </si>
  <si>
    <t>Logistics</t>
  </si>
  <si>
    <t>Berger Paints India Ltd</t>
  </si>
  <si>
    <t>BERGEPAINT</t>
  </si>
  <si>
    <t>Jindal Stainless Ltd</t>
  </si>
  <si>
    <t>JSL</t>
  </si>
  <si>
    <t>Balkrishna Industries Ltd</t>
  </si>
  <si>
    <t>BALKRISIND</t>
  </si>
  <si>
    <t>Tires &amp; Rubber</t>
  </si>
  <si>
    <t>PI Industries Ltd</t>
  </si>
  <si>
    <t>PIIND</t>
  </si>
  <si>
    <t>Abbott India Ltd</t>
  </si>
  <si>
    <t>ABBOTINDIA</t>
  </si>
  <si>
    <t>Patanjali Foods Ltd</t>
  </si>
  <si>
    <t>PATANJALI</t>
  </si>
  <si>
    <t>Packaged Foods &amp; Meats</t>
  </si>
  <si>
    <t>Kalyan Jewellers India Ltd</t>
  </si>
  <si>
    <t>KALYANKJIL</t>
  </si>
  <si>
    <t>Steel Authority of India Ltd</t>
  </si>
  <si>
    <t>SAIL</t>
  </si>
  <si>
    <t>Astral Ltd</t>
  </si>
  <si>
    <t>ASTRAL</t>
  </si>
  <si>
    <t>Building Products - Pipes</t>
  </si>
  <si>
    <t>MRF Ltd</t>
  </si>
  <si>
    <t>MRF</t>
  </si>
  <si>
    <t>UNO Minda Ltd</t>
  </si>
  <si>
    <t>UNOMINDA</t>
  </si>
  <si>
    <t>Bharti Hexacom Ltd</t>
  </si>
  <si>
    <t>BHARTIHEXA</t>
  </si>
  <si>
    <t>Aditya Birla Capital Ltd</t>
  </si>
  <si>
    <t>ABCAPITAL</t>
  </si>
  <si>
    <t>Diversified Financials</t>
  </si>
  <si>
    <t>Procter &amp; Gamble Hygiene and Health Care Ltd</t>
  </si>
  <si>
    <t>PGHH</t>
  </si>
  <si>
    <t>IDFC First Bank Ltd</t>
  </si>
  <si>
    <t>IDFCFIRSTB</t>
  </si>
  <si>
    <t>United Breweries Ltd</t>
  </si>
  <si>
    <t>UBL</t>
  </si>
  <si>
    <t>Thermax Limited</t>
  </si>
  <si>
    <t>THERMAX</t>
  </si>
  <si>
    <t>SJVN Ltd</t>
  </si>
  <si>
    <t>SJVN</t>
  </si>
  <si>
    <t>L&amp;T Technology Services Ltd</t>
  </si>
  <si>
    <t>LTTS</t>
  </si>
  <si>
    <t>Petronet LNG Ltd</t>
  </si>
  <si>
    <t>PETRONET</t>
  </si>
  <si>
    <t>Oil &amp; Gas - Storage &amp; Transportation</t>
  </si>
  <si>
    <t>Central Bank of India Ltd</t>
  </si>
  <si>
    <t>CENTRALBK</t>
  </si>
  <si>
    <t>Bank of India Ltd</t>
  </si>
  <si>
    <t>BANKINDIA</t>
  </si>
  <si>
    <t>Mphasis Ltd</t>
  </si>
  <si>
    <t>MPHASIS</t>
  </si>
  <si>
    <t>Tata Communications Ltd</t>
  </si>
  <si>
    <t>TATACOMM</t>
  </si>
  <si>
    <t>Fsn E-Commerce Ventures Ltd</t>
  </si>
  <si>
    <t>NYKAA</t>
  </si>
  <si>
    <t>Wellness Services</t>
  </si>
  <si>
    <t>Bharat Dynamics Ltd</t>
  </si>
  <si>
    <t>BDL</t>
  </si>
  <si>
    <t>Federal Bank Ltd</t>
  </si>
  <si>
    <t>FEDERALBNK</t>
  </si>
  <si>
    <t>Hitachi Energy India Ltd</t>
  </si>
  <si>
    <t>POWERINDIA</t>
  </si>
  <si>
    <t>Sundaram Finance Ltd</t>
  </si>
  <si>
    <t>SUNDARMFIN</t>
  </si>
  <si>
    <t>ACC Ltd</t>
  </si>
  <si>
    <t>ACC</t>
  </si>
  <si>
    <t>Voltas Ltd</t>
  </si>
  <si>
    <t>VOLTAS</t>
  </si>
  <si>
    <t>KPIT Technologies Ltd</t>
  </si>
  <si>
    <t>KPITTECH</t>
  </si>
  <si>
    <t>Coromandel International Ltd</t>
  </si>
  <si>
    <t>COROMANDEL</t>
  </si>
  <si>
    <t>Honeywell Automation India Ltd</t>
  </si>
  <si>
    <t>HONAUT</t>
  </si>
  <si>
    <t>Bank of Maharashtra Ltd</t>
  </si>
  <si>
    <t>MAHABANK</t>
  </si>
  <si>
    <t>AU Small Finance Bank Ltd</t>
  </si>
  <si>
    <t>AUBANK</t>
  </si>
  <si>
    <t>Page Industries Ltd</t>
  </si>
  <si>
    <t>PAGEIND</t>
  </si>
  <si>
    <t>Apparel &amp; Accessories</t>
  </si>
  <si>
    <t>Exide Industries Ltd</t>
  </si>
  <si>
    <t>EXIDEIND</t>
  </si>
  <si>
    <t>Batteries</t>
  </si>
  <si>
    <t>GlaxoSmithKline Pharmaceuticals Ltd</t>
  </si>
  <si>
    <t>GLAXO</t>
  </si>
  <si>
    <t>Gujarat Gas Ltd</t>
  </si>
  <si>
    <t>GUJGASLTD</t>
  </si>
  <si>
    <t>Escorts Kubota Ltd</t>
  </si>
  <si>
    <t>ESCORTS</t>
  </si>
  <si>
    <t>Tractors</t>
  </si>
  <si>
    <t>Punjab &amp; Sind Bank</t>
  </si>
  <si>
    <t>PSB</t>
  </si>
  <si>
    <t>Biocon Ltd</t>
  </si>
  <si>
    <t>BIOCON</t>
  </si>
  <si>
    <t>Biotechnology</t>
  </si>
  <si>
    <t>L&amp;T Finance Ltd</t>
  </si>
  <si>
    <t>LTF</t>
  </si>
  <si>
    <t>Tata Elxsi Ltd</t>
  </si>
  <si>
    <t>TATAELXSI</t>
  </si>
  <si>
    <t>New India Assurance Company Ltd</t>
  </si>
  <si>
    <t>NIACL</t>
  </si>
  <si>
    <t>3M India Ltd</t>
  </si>
  <si>
    <t>3MINDIA</t>
  </si>
  <si>
    <t>Stationery</t>
  </si>
  <si>
    <t>LIC Housing Finance Ltd</t>
  </si>
  <si>
    <t>LICHSGFIN</t>
  </si>
  <si>
    <t>Home Financing</t>
  </si>
  <si>
    <t>Coforge Ltd</t>
  </si>
  <si>
    <t>COFORGE</t>
  </si>
  <si>
    <t>Adani Wilmar Ltd</t>
  </si>
  <si>
    <t>AWL</t>
  </si>
  <si>
    <t>Sona BLW Precision Forgings Ltd</t>
  </si>
  <si>
    <t>SONACOMS</t>
  </si>
  <si>
    <t>Tata Technologies Ltd</t>
  </si>
  <si>
    <t>TATATECH</t>
  </si>
  <si>
    <t>APL Apollo Tubes Ltd</t>
  </si>
  <si>
    <t>APLAPOLLO</t>
  </si>
  <si>
    <t>Nippon Life India Asset Management Ltd</t>
  </si>
  <si>
    <t>NAM-INDIA</t>
  </si>
  <si>
    <t>Deepak Nitrite Ltd</t>
  </si>
  <si>
    <t>DEEPAKNTR</t>
  </si>
  <si>
    <t>Glenmark Pharmaceuticals Ltd</t>
  </si>
  <si>
    <t>GLENMARK</t>
  </si>
  <si>
    <t>AIA Engineering Ltd</t>
  </si>
  <si>
    <t>AIAENG</t>
  </si>
  <si>
    <t>IRB Infrastructure Developers Ltd</t>
  </si>
  <si>
    <t>IRB</t>
  </si>
  <si>
    <t>UPL Ltd</t>
  </si>
  <si>
    <t>UPL</t>
  </si>
  <si>
    <t>Ge T&amp;D India Ltd</t>
  </si>
  <si>
    <t>GET&amp;D</t>
  </si>
  <si>
    <t>NLC India Ltd</t>
  </si>
  <si>
    <t>NLCINDIA</t>
  </si>
  <si>
    <t>Lloyds Metals And Energy Ltd</t>
  </si>
  <si>
    <t>LLOYDSME</t>
  </si>
  <si>
    <t>KEI Industries Ltd</t>
  </si>
  <si>
    <t>KEI</t>
  </si>
  <si>
    <t>Cables</t>
  </si>
  <si>
    <t>Jubilant Foodworks Ltd</t>
  </si>
  <si>
    <t>JUBLFOOD</t>
  </si>
  <si>
    <t>Restaurants &amp; Cafes</t>
  </si>
  <si>
    <t>Fortis Healthcare Ltd</t>
  </si>
  <si>
    <t>FORTIS</t>
  </si>
  <si>
    <t>Mangalore Refinery and Petrochemicals Ltd</t>
  </si>
  <si>
    <t>MRPL</t>
  </si>
  <si>
    <t>Max Financial Services Ltd</t>
  </si>
  <si>
    <t>MFSL</t>
  </si>
  <si>
    <t>Indraprastha Gas Ltd</t>
  </si>
  <si>
    <t>IGL</t>
  </si>
  <si>
    <t>360 One Wam Ltd</t>
  </si>
  <si>
    <t>360ONE</t>
  </si>
  <si>
    <t>Investment Banking &amp; Brokerage</t>
  </si>
  <si>
    <t>Endurance Technologies Ltd</t>
  </si>
  <si>
    <t>ENDURANCE</t>
  </si>
  <si>
    <t>Star Health and Allied Insurance Company Ltd</t>
  </si>
  <si>
    <t>STARHEALTH</t>
  </si>
  <si>
    <t>Mahindra and Mahindra Financial Services Ltd</t>
  </si>
  <si>
    <t>M&amp;MFIN</t>
  </si>
  <si>
    <t>Metro Brands Ltd</t>
  </si>
  <si>
    <t>METROBRAND</t>
  </si>
  <si>
    <t>Footwear</t>
  </si>
  <si>
    <t>Emami Ltd</t>
  </si>
  <si>
    <t>EMAMILTD</t>
  </si>
  <si>
    <t>Gujarat Fluorochemicals Ltd</t>
  </si>
  <si>
    <t>FLUOROCHEM</t>
  </si>
  <si>
    <t>Specialty Chemicals</t>
  </si>
  <si>
    <t>Motilal Oswal Financial Services Ltd</t>
  </si>
  <si>
    <t>MOTILALOFS</t>
  </si>
  <si>
    <t>Blue Star Ltd</t>
  </si>
  <si>
    <t>BLUESTARCO</t>
  </si>
  <si>
    <t>Apollo Tyres Ltd</t>
  </si>
  <si>
    <t>APOLLOTYRE</t>
  </si>
  <si>
    <t>J K Cement Ltd</t>
  </si>
  <si>
    <t>JKCEMENT</t>
  </si>
  <si>
    <t>National Aluminium Co Ltd</t>
  </si>
  <si>
    <t>NATIONALUM</t>
  </si>
  <si>
    <t>BSE Ltd</t>
  </si>
  <si>
    <t>BSE</t>
  </si>
  <si>
    <t>Stock Exchanges &amp; Ratings</t>
  </si>
  <si>
    <t>Dalmia Bharat Ltd</t>
  </si>
  <si>
    <t>DALBHARAT</t>
  </si>
  <si>
    <t>Gland Pharma Ltd</t>
  </si>
  <si>
    <t>GLAND</t>
  </si>
  <si>
    <t>Aditya Birla Fashion and Retail Ltd</t>
  </si>
  <si>
    <t>ABFRL</t>
  </si>
  <si>
    <t>Carborundum Universal Ltd</t>
  </si>
  <si>
    <t>CARBORUNIV</t>
  </si>
  <si>
    <t>Motherson Sumi Wiring India Ltd</t>
  </si>
  <si>
    <t>MSUMI</t>
  </si>
  <si>
    <t>Global Health Ltd</t>
  </si>
  <si>
    <t>MEDANTA</t>
  </si>
  <si>
    <t>Embassy Office Parks REIT</t>
  </si>
  <si>
    <t>EMBASSY</t>
  </si>
  <si>
    <t>Sun Tv Network Ltd</t>
  </si>
  <si>
    <t>SUNTV</t>
  </si>
  <si>
    <t>TV Channels &amp; Broadcasters</t>
  </si>
  <si>
    <t>Apar Industries Ltd</t>
  </si>
  <si>
    <t>APARINDS</t>
  </si>
  <si>
    <t>Tata Investment Corporation Ltd</t>
  </si>
  <si>
    <t>TATAINVEST</t>
  </si>
  <si>
    <t>IPCA Laboratories Ltd</t>
  </si>
  <si>
    <t>IPCALAB</t>
  </si>
  <si>
    <t>NBCC (India) Ltd</t>
  </si>
  <si>
    <t>NBCC</t>
  </si>
  <si>
    <t>Syngene International Ltd</t>
  </si>
  <si>
    <t>SYNGENE</t>
  </si>
  <si>
    <t>CRISIL Ltd</t>
  </si>
  <si>
    <t>CRISIL</t>
  </si>
  <si>
    <t>Aegis Logistics Ltd</t>
  </si>
  <si>
    <t>AEGISLOG</t>
  </si>
  <si>
    <t>Go Digit General Insurance Ltd</t>
  </si>
  <si>
    <t>GODIGIT</t>
  </si>
  <si>
    <t>Timken India Ltd</t>
  </si>
  <si>
    <t>TIMKEN</t>
  </si>
  <si>
    <t>Ajanta Pharma Ltd</t>
  </si>
  <si>
    <t>AJANTPHARM</t>
  </si>
  <si>
    <t>Bandhan Bank Ltd</t>
  </si>
  <si>
    <t>BANDHANBNK</t>
  </si>
  <si>
    <t>Godrej Industries Ltd</t>
  </si>
  <si>
    <t>GODREJIND</t>
  </si>
  <si>
    <t>Hindustan Copper Ltd</t>
  </si>
  <si>
    <t>HINDCOPPER</t>
  </si>
  <si>
    <t>Mining - Copper</t>
  </si>
  <si>
    <t>Bayer Cropscience Ltd</t>
  </si>
  <si>
    <t>BAYERCROP</t>
  </si>
  <si>
    <t>Sundram Fasteners Ltd</t>
  </si>
  <si>
    <t>SUNDRMFAST</t>
  </si>
  <si>
    <t>One 97 Communications Ltd</t>
  </si>
  <si>
    <t>PAYTM</t>
  </si>
  <si>
    <t>Business Support Services</t>
  </si>
  <si>
    <t>KPR Mill Ltd</t>
  </si>
  <si>
    <t>KPRMILL</t>
  </si>
  <si>
    <t>Textiles</t>
  </si>
  <si>
    <t>ITI Ltd</t>
  </si>
  <si>
    <t>ITI</t>
  </si>
  <si>
    <t>Telecom Equipments</t>
  </si>
  <si>
    <t>TVS Holdings Ltd</t>
  </si>
  <si>
    <t>TVSHLTD</t>
  </si>
  <si>
    <t>ZF Commercial Vehicle Control Systems India Ltd</t>
  </si>
  <si>
    <t>ZFCVINDIA</t>
  </si>
  <si>
    <t>J B Chemicals and Pharmaceuticals Ltd</t>
  </si>
  <si>
    <t>JBCHEPHARM</t>
  </si>
  <si>
    <t>Crompton Greaves Consumer Electricals Ltd</t>
  </si>
  <si>
    <t>CROMPTON</t>
  </si>
  <si>
    <t>Amara Raja Energy &amp; Mobility Ltd</t>
  </si>
  <si>
    <t>ARE&amp;M</t>
  </si>
  <si>
    <t>Grindwell Norton Ltd</t>
  </si>
  <si>
    <t>GRINDWELL</t>
  </si>
  <si>
    <t>Brigade Enterprises Ltd</t>
  </si>
  <si>
    <t>BRIGADE</t>
  </si>
  <si>
    <t>Poonawalla Fincorp Ltd</t>
  </si>
  <si>
    <t>POONAWALLA</t>
  </si>
  <si>
    <t>Delhivery Ltd</t>
  </si>
  <si>
    <t>DELHIVERY</t>
  </si>
  <si>
    <t>Cholamandalam Financial Holdings Ltd</t>
  </si>
  <si>
    <t>CHOLAHLDNG</t>
  </si>
  <si>
    <t>SKF India Ltd</t>
  </si>
  <si>
    <t>SKFINDIA</t>
  </si>
  <si>
    <t>KIOCL Ltd</t>
  </si>
  <si>
    <t>KIOCL</t>
  </si>
  <si>
    <t>Hatsun Agro Product Ltd</t>
  </si>
  <si>
    <t>HATSUN</t>
  </si>
  <si>
    <t>Castrol India Ltd</t>
  </si>
  <si>
    <t>CASTROLIND</t>
  </si>
  <si>
    <t>BASF India Ltd</t>
  </si>
  <si>
    <t>BASF</t>
  </si>
  <si>
    <t>Tata Chemicals Ltd</t>
  </si>
  <si>
    <t>TATACHEM</t>
  </si>
  <si>
    <t>Kaynes Technology India Ltd</t>
  </si>
  <si>
    <t>KAYNES</t>
  </si>
  <si>
    <t>Jupiter Wagons Ltd</t>
  </si>
  <si>
    <t>JWL</t>
  </si>
  <si>
    <t>Rail</t>
  </si>
  <si>
    <t>Ircon International Ltd</t>
  </si>
  <si>
    <t>IRCON</t>
  </si>
  <si>
    <t>EIH Ltd</t>
  </si>
  <si>
    <t>EIHOTEL</t>
  </si>
  <si>
    <t>Vedant Fashions Ltd</t>
  </si>
  <si>
    <t>MANYAVAR</t>
  </si>
  <si>
    <t>Garden Reach Shipbuilders &amp; Engineers Ltd</t>
  </si>
  <si>
    <t>GRSE</t>
  </si>
  <si>
    <t>Whirlpool of India Ltd</t>
  </si>
  <si>
    <t>WHIRLPOOL</t>
  </si>
  <si>
    <t>Gillette India Ltd</t>
  </si>
  <si>
    <t>GILLETTE</t>
  </si>
  <si>
    <t>Century Textiles and Industries Ltd</t>
  </si>
  <si>
    <t>CENTURYTEX</t>
  </si>
  <si>
    <t>Paper Products</t>
  </si>
  <si>
    <t>Central Depository Services (India) Ltd</t>
  </si>
  <si>
    <t>CDSL</t>
  </si>
  <si>
    <t>Narayana Hrudayalaya Ltd</t>
  </si>
  <si>
    <t>NH</t>
  </si>
  <si>
    <t>Jyoti CNC Automation Ltd</t>
  </si>
  <si>
    <t>JYOTICNC</t>
  </si>
  <si>
    <t>Computer Hardware</t>
  </si>
  <si>
    <t>Dr. Lal PathLabs Ltd</t>
  </si>
  <si>
    <t>LALPATHLAB</t>
  </si>
  <si>
    <t>Aarti Industries Ltd</t>
  </si>
  <si>
    <t>AARTIIND</t>
  </si>
  <si>
    <t>Sumitomo Chemical India Ltd</t>
  </si>
  <si>
    <t>SUMICHEM</t>
  </si>
  <si>
    <t>Emcure Pharmaceuticals Ltd</t>
  </si>
  <si>
    <t>EMCURE</t>
  </si>
  <si>
    <t>Ratnamani Metals and Tubes Ltd</t>
  </si>
  <si>
    <t>RATNAMANI</t>
  </si>
  <si>
    <t>ICICI Securities Ltd</t>
  </si>
  <si>
    <t>ISEC</t>
  </si>
  <si>
    <t>Pfizer Ltd</t>
  </si>
  <si>
    <t>PFIZER</t>
  </si>
  <si>
    <t>Natco Pharma Ltd</t>
  </si>
  <si>
    <t>NATCOPHARM</t>
  </si>
  <si>
    <t>JBM Auto Ltd</t>
  </si>
  <si>
    <t>JBMA</t>
  </si>
  <si>
    <t>Alembic Pharmaceuticals Ltd</t>
  </si>
  <si>
    <t>APLLTD</t>
  </si>
  <si>
    <t>Finolex Cables Ltd</t>
  </si>
  <si>
    <t>FINCABLES</t>
  </si>
  <si>
    <t>Laurus Labs Ltd</t>
  </si>
  <si>
    <t>LAURUSLABS</t>
  </si>
  <si>
    <t>Radico Khaitan Ltd</t>
  </si>
  <si>
    <t>RADICO</t>
  </si>
  <si>
    <t>Suven Pharmaceuticals Ltd</t>
  </si>
  <si>
    <t>SUVENPHAR</t>
  </si>
  <si>
    <t>CPSE ETF</t>
  </si>
  <si>
    <t>CPSEETF</t>
  </si>
  <si>
    <t>Equity</t>
  </si>
  <si>
    <t>Kajaria Ceramics Ltd</t>
  </si>
  <si>
    <t>KAJARIACER</t>
  </si>
  <si>
    <t>Building Products - Ceramics</t>
  </si>
  <si>
    <t>Swan Energy Ltd</t>
  </si>
  <si>
    <t>SWANENERGY</t>
  </si>
  <si>
    <t>KEC International Ltd</t>
  </si>
  <si>
    <t>KEC</t>
  </si>
  <si>
    <t>Godfrey Phillips India Ltd</t>
  </si>
  <si>
    <t>GODFRYPHLP</t>
  </si>
  <si>
    <t>Kansai Nerolac Paints Ltd</t>
  </si>
  <si>
    <t>KANSAINER</t>
  </si>
  <si>
    <t>CESC Ltd</t>
  </si>
  <si>
    <t>CESC</t>
  </si>
  <si>
    <t>IFCI Ltd</t>
  </si>
  <si>
    <t>IFCI</t>
  </si>
  <si>
    <t>CIE Automotive India Ltd</t>
  </si>
  <si>
    <t>CIEINDIA</t>
  </si>
  <si>
    <t>Tejas Networks Ltd</t>
  </si>
  <si>
    <t>TEJASNET</t>
  </si>
  <si>
    <t>Elgi Equipments Ltd</t>
  </si>
  <si>
    <t>ELGIEQUIP</t>
  </si>
  <si>
    <t>Piramal Pharma Ltd</t>
  </si>
  <si>
    <t>PPLPHARMA</t>
  </si>
  <si>
    <t>Devyani International Ltd</t>
  </si>
  <si>
    <t>DEVYANI</t>
  </si>
  <si>
    <t>Relaxo Footwears Ltd</t>
  </si>
  <si>
    <t>RELAXO</t>
  </si>
  <si>
    <t>Atul Ltd</t>
  </si>
  <si>
    <t>ATUL</t>
  </si>
  <si>
    <t>Titagarh Rail Systems Ltd</t>
  </si>
  <si>
    <t>TITAGARH</t>
  </si>
  <si>
    <t>Kalpataru Projects International Ltd</t>
  </si>
  <si>
    <t>KPIL</t>
  </si>
  <si>
    <t>Inox Wind Ltd</t>
  </si>
  <si>
    <t>INOXWIND</t>
  </si>
  <si>
    <t>Cello World Ltd</t>
  </si>
  <si>
    <t>CELLO</t>
  </si>
  <si>
    <t>Vinati Organics Ltd</t>
  </si>
  <si>
    <t>VINATIORGA</t>
  </si>
  <si>
    <t>Multi Commodity Exchange of India Ltd</t>
  </si>
  <si>
    <t>MCX</t>
  </si>
  <si>
    <t>Five-Star Business Finance Ltd</t>
  </si>
  <si>
    <t>FIVESTAR</t>
  </si>
  <si>
    <t>Sobha Ltd</t>
  </si>
  <si>
    <t>SOBHA</t>
  </si>
  <si>
    <t>Piramal Enterprises Ltd</t>
  </si>
  <si>
    <t>PEL</t>
  </si>
  <si>
    <t>NCC Ltd</t>
  </si>
  <si>
    <t>NCC</t>
  </si>
  <si>
    <t>Cyient Ltd</t>
  </si>
  <si>
    <t>CYIENT</t>
  </si>
  <si>
    <t>Signatureglobal (India) Ltd</t>
  </si>
  <si>
    <t>SIGNATURE</t>
  </si>
  <si>
    <t>Tata Teleservices (Maharashtra) Ltd</t>
  </si>
  <si>
    <t>TTML</t>
  </si>
  <si>
    <t>Bata India Ltd</t>
  </si>
  <si>
    <t>BATAINDIA</t>
  </si>
  <si>
    <t>PNB Housing Finance Ltd</t>
  </si>
  <si>
    <t>PNBHOUSING</t>
  </si>
  <si>
    <t>CreditAccess Grameen Ltd</t>
  </si>
  <si>
    <t>CREDITACC</t>
  </si>
  <si>
    <t>Nexus Select Trust</t>
  </si>
  <si>
    <t>NXST</t>
  </si>
  <si>
    <t>Mindspace Business Parks REIT</t>
  </si>
  <si>
    <t>MINDSPACE</t>
  </si>
  <si>
    <t>Jyothy Labs Ltd</t>
  </si>
  <si>
    <t>JYOTHYLAB</t>
  </si>
  <si>
    <t>Affle (India) Ltd</t>
  </si>
  <si>
    <t>AFFLE</t>
  </si>
  <si>
    <t>Advertising</t>
  </si>
  <si>
    <t>Aditya Birla Sun Life Amc Ltd</t>
  </si>
  <si>
    <t>ABSLAMC</t>
  </si>
  <si>
    <t>PTC Industries Ltd</t>
  </si>
  <si>
    <t>PTCIL</t>
  </si>
  <si>
    <t>V Guard Industries Ltd</t>
  </si>
  <si>
    <t>VGUARD</t>
  </si>
  <si>
    <t>Computer Age Management Services Ltd</t>
  </si>
  <si>
    <t>CAMS</t>
  </si>
  <si>
    <t>Himadri Speciality Chemical Ltd</t>
  </si>
  <si>
    <t>HSCL</t>
  </si>
  <si>
    <t>Sonata Software Ltd</t>
  </si>
  <si>
    <t>SONATSOFTW</t>
  </si>
  <si>
    <t>Nuvama Wealth Management Ltd</t>
  </si>
  <si>
    <t>NUVAMA</t>
  </si>
  <si>
    <t>Finolex Industries Ltd</t>
  </si>
  <si>
    <t>FINPIPE</t>
  </si>
  <si>
    <t>R R Kabel Ltd</t>
  </si>
  <si>
    <t>RRKABEL</t>
  </si>
  <si>
    <t>Chambal Fertilisers and Chemicals Ltd</t>
  </si>
  <si>
    <t>CHAMBLFERT</t>
  </si>
  <si>
    <t>Birlasoft Ltd</t>
  </si>
  <si>
    <t>BSOFT</t>
  </si>
  <si>
    <t>Techno Electric &amp; Engineering Company Ltd</t>
  </si>
  <si>
    <t>TECHNOE</t>
  </si>
  <si>
    <t>Poly Medicure Ltd</t>
  </si>
  <si>
    <t>POLYMED</t>
  </si>
  <si>
    <t>Health Care Equipment &amp; Supplies</t>
  </si>
  <si>
    <t>Triveni Turbine Ltd</t>
  </si>
  <si>
    <t>TRITURBINE</t>
  </si>
  <si>
    <t>IIFL Finance Ltd</t>
  </si>
  <si>
    <t>IIFL</t>
  </si>
  <si>
    <t>Angel One Ltd</t>
  </si>
  <si>
    <t>ANGELONE</t>
  </si>
  <si>
    <t>Great Eastern Shipping Company Ltd</t>
  </si>
  <si>
    <t>GESHIP</t>
  </si>
  <si>
    <t>Aadhar Housing Finance Ltd</t>
  </si>
  <si>
    <t>AADHARHFC</t>
  </si>
  <si>
    <t>Shyam Metalics and Energy Ltd</t>
  </si>
  <si>
    <t>SHYAMMETL</t>
  </si>
  <si>
    <t>Data Patterns (India) Ltd</t>
  </si>
  <si>
    <t>DATAPATTNS</t>
  </si>
  <si>
    <t>Ramco Cements Limited</t>
  </si>
  <si>
    <t>RAMCOCEM</t>
  </si>
  <si>
    <t>Trident Ltd</t>
  </si>
  <si>
    <t>TRIDENT</t>
  </si>
  <si>
    <t>Tbo Tek Ltd</t>
  </si>
  <si>
    <t>TBOTEK</t>
  </si>
  <si>
    <t>Tour &amp; Travel Services</t>
  </si>
  <si>
    <t>BEML Ltd</t>
  </si>
  <si>
    <t>BEML</t>
  </si>
  <si>
    <t>Waaree Renewable Technologies Ltd</t>
  </si>
  <si>
    <t>WAAREERTL</t>
  </si>
  <si>
    <t>Gujarat State Petronet Ltd</t>
  </si>
  <si>
    <t>GSPL</t>
  </si>
  <si>
    <t>Blue Dart Express Ltd</t>
  </si>
  <si>
    <t>BLUEDART</t>
  </si>
  <si>
    <t>Schneider Electric Infrastructure Ltd</t>
  </si>
  <si>
    <t>SCHNEIDER</t>
  </si>
  <si>
    <t>MMTC Ltd</t>
  </si>
  <si>
    <t>MMTC</t>
  </si>
  <si>
    <t>Chalet Hotels Ltd</t>
  </si>
  <si>
    <t>CHALET</t>
  </si>
  <si>
    <t>Indiamart Intermesh Ltd</t>
  </si>
  <si>
    <t>INDIAMART</t>
  </si>
  <si>
    <t>IDFC Ltd</t>
  </si>
  <si>
    <t>IDFC</t>
  </si>
  <si>
    <t>Bikaji Foods International Ltd</t>
  </si>
  <si>
    <t>BIKAJI</t>
  </si>
  <si>
    <t>Concord Biotech Ltd</t>
  </si>
  <si>
    <t>CONCORDBIO</t>
  </si>
  <si>
    <t>Jindal SAW Ltd</t>
  </si>
  <si>
    <t>JINDALSAW</t>
  </si>
  <si>
    <t>Kirloskar Oil Engines Ltd</t>
  </si>
  <si>
    <t>KIRLOSENG</t>
  </si>
  <si>
    <t>Anant Raj Ltd</t>
  </si>
  <si>
    <t>ANANTRAJ</t>
  </si>
  <si>
    <t>Zensar Technologies Ltd</t>
  </si>
  <si>
    <t>ZENSARTECH</t>
  </si>
  <si>
    <t>Kirloskar Brothers Ltd</t>
  </si>
  <si>
    <t>KIRLOSBROS</t>
  </si>
  <si>
    <t>HBL Power Systems Ltd</t>
  </si>
  <si>
    <t>HBLPOWER</t>
  </si>
  <si>
    <t>Navin Fluorine International Ltd</t>
  </si>
  <si>
    <t>NAVINFLUOR</t>
  </si>
  <si>
    <t>Karur Vysya Bank Ltd</t>
  </si>
  <si>
    <t>KARURVYSYA</t>
  </si>
  <si>
    <t>Astrazeneca Pharma India Ltd</t>
  </si>
  <si>
    <t>ASTRAZEN</t>
  </si>
  <si>
    <t>KSB Ltd</t>
  </si>
  <si>
    <t>KSB</t>
  </si>
  <si>
    <t>Manappuram Finance Ltd</t>
  </si>
  <si>
    <t>MANAPPURAM</t>
  </si>
  <si>
    <t>Mahanagar Gas Ltd</t>
  </si>
  <si>
    <t>MGL</t>
  </si>
  <si>
    <t>Capri Global Capital Ltd</t>
  </si>
  <si>
    <t>CGCL</t>
  </si>
  <si>
    <t>Welspun Living Ltd</t>
  </si>
  <si>
    <t>WELSPUNLIV</t>
  </si>
  <si>
    <t>Krishna Institute of Medical Sciences Ltd</t>
  </si>
  <si>
    <t>KIMS</t>
  </si>
  <si>
    <t>HFCL Ltd</t>
  </si>
  <si>
    <t>HFCL</t>
  </si>
  <si>
    <t>Firstsource Solutions Ltd</t>
  </si>
  <si>
    <t>FSL</t>
  </si>
  <si>
    <t>Outsourced services</t>
  </si>
  <si>
    <t>Authum Investment &amp; Infrastructure Ltd</t>
  </si>
  <si>
    <t>AIIL</t>
  </si>
  <si>
    <t>Welspun Corp Ltd</t>
  </si>
  <si>
    <t>WELCORP</t>
  </si>
  <si>
    <t>Lakshmi Machine Works Ltd</t>
  </si>
  <si>
    <t>LAXMIMACH</t>
  </si>
  <si>
    <t>Action Construction Equipment Ltd</t>
  </si>
  <si>
    <t>ACE</t>
  </si>
  <si>
    <t>Heavy Machinery</t>
  </si>
  <si>
    <t>Jai Balaji Industries Ltd</t>
  </si>
  <si>
    <t>JAIBALAJI</t>
  </si>
  <si>
    <t>NMDC Steel Ltd</t>
  </si>
  <si>
    <t>NSLNISP</t>
  </si>
  <si>
    <t>Redington Ltd</t>
  </si>
  <si>
    <t>REDINGTON</t>
  </si>
  <si>
    <t>Technology Hardware</t>
  </si>
  <si>
    <t>Asahi India Glass Ltd</t>
  </si>
  <si>
    <t>ASAHIINDIA</t>
  </si>
  <si>
    <t>G R Infraprojects Ltd</t>
  </si>
  <si>
    <t>GRINFRA</t>
  </si>
  <si>
    <t>Supreme Petrochem Ltd</t>
  </si>
  <si>
    <t>SPLPETRO</t>
  </si>
  <si>
    <t>Godrej Agrovet Ltd</t>
  </si>
  <si>
    <t>GODREJAGRO</t>
  </si>
  <si>
    <t>Agro Products</t>
  </si>
  <si>
    <t>RITES Ltd</t>
  </si>
  <si>
    <t>RITES</t>
  </si>
  <si>
    <t>Aster DM Healthcare Ltd</t>
  </si>
  <si>
    <t>ASTERDM</t>
  </si>
  <si>
    <t>Clean Science and Technology Ltd</t>
  </si>
  <si>
    <t>CLEAN</t>
  </si>
  <si>
    <t>Fine Organic Industries Ltd</t>
  </si>
  <si>
    <t>FINEORG</t>
  </si>
  <si>
    <t>Vardhman Textiles Ltd</t>
  </si>
  <si>
    <t>VTL</t>
  </si>
  <si>
    <t>Aptus Value Housing Finance India Ltd</t>
  </si>
  <si>
    <t>APTUS</t>
  </si>
  <si>
    <t>DCM Shriram Ltd</t>
  </si>
  <si>
    <t>DCMSHRIRAM</t>
  </si>
  <si>
    <t>Railtel Corporation of India Ltd</t>
  </si>
  <si>
    <t>RAILTEL</t>
  </si>
  <si>
    <t>Communication &amp; Networking</t>
  </si>
  <si>
    <t>Ramkrishna Forgings Ltd</t>
  </si>
  <si>
    <t>RKFORGE</t>
  </si>
  <si>
    <t>Bombay Burmah Trading Corporation Ltd</t>
  </si>
  <si>
    <t>BBTC</t>
  </si>
  <si>
    <t>Indian Energy Exchange Ltd</t>
  </si>
  <si>
    <t>IEX</t>
  </si>
  <si>
    <t>Power Trading &amp; Consultancy</t>
  </si>
  <si>
    <t>UTI S&amp;P BSE Sensex ETF</t>
  </si>
  <si>
    <t>UTISENSETF</t>
  </si>
  <si>
    <t>Sanofi India Ltd</t>
  </si>
  <si>
    <t>SANOFI</t>
  </si>
  <si>
    <t>Century Plyboards (India) Ltd</t>
  </si>
  <si>
    <t>CENTURYPLY</t>
  </si>
  <si>
    <t>Wood Products</t>
  </si>
  <si>
    <t>Anand Rathi Wealth Ltd</t>
  </si>
  <si>
    <t>ANANDRATHI</t>
  </si>
  <si>
    <t>Sterling and Wilson Renewable Energy Ltd</t>
  </si>
  <si>
    <t>SWSOLAR</t>
  </si>
  <si>
    <t>Zydus Wellness Ltd</t>
  </si>
  <si>
    <t>ZYDUSWELL</t>
  </si>
  <si>
    <t>Chennai Petroleum Corporation Ltd</t>
  </si>
  <si>
    <t>CHENNPETRO</t>
  </si>
  <si>
    <t>Honasa Consumer Ltd</t>
  </si>
  <si>
    <t>HONASA</t>
  </si>
  <si>
    <t>Newgen Software Technologies Ltd</t>
  </si>
  <si>
    <t>NEWGEN</t>
  </si>
  <si>
    <t>Indegene Ltd</t>
  </si>
  <si>
    <t>INDGN</t>
  </si>
  <si>
    <t>Amber Enterprises India Ltd</t>
  </si>
  <si>
    <t>AMBER</t>
  </si>
  <si>
    <t>Doms Industries Ltd</t>
  </si>
  <si>
    <t>DOMS</t>
  </si>
  <si>
    <t>Office Supplies</t>
  </si>
  <si>
    <t>PVR INOX Ltd</t>
  </si>
  <si>
    <t>PVRINOX</t>
  </si>
  <si>
    <t>Theatres</t>
  </si>
  <si>
    <t>Eris Lifesciences Ltd</t>
  </si>
  <si>
    <t>ERIS</t>
  </si>
  <si>
    <t>Engineers India Ltd</t>
  </si>
  <si>
    <t>ENGINERSIN</t>
  </si>
  <si>
    <t>Godawari Power and Ispat Ltd</t>
  </si>
  <si>
    <t>GPIL</t>
  </si>
  <si>
    <t>Aavas Financiers Ltd</t>
  </si>
  <si>
    <t>AAVAS</t>
  </si>
  <si>
    <t>Olectra Greentech Ltd</t>
  </si>
  <si>
    <t>OLECTRA</t>
  </si>
  <si>
    <t>RBL Bank Ltd</t>
  </si>
  <si>
    <t>RBLBANK</t>
  </si>
  <si>
    <t>Raymond Ltd</t>
  </si>
  <si>
    <t>RAYMOND</t>
  </si>
  <si>
    <t>Bls International Services Ltd</t>
  </si>
  <si>
    <t>BLS</t>
  </si>
  <si>
    <t>Intellect Design Arena Ltd</t>
  </si>
  <si>
    <t>INTELLECT</t>
  </si>
  <si>
    <t>E I D-Parry (India) Ltd</t>
  </si>
  <si>
    <t>EIDPARRY</t>
  </si>
  <si>
    <t>Sugar</t>
  </si>
  <si>
    <t>Elecon Engineering Company Ltd</t>
  </si>
  <si>
    <t>ELECON</t>
  </si>
  <si>
    <t>Zee Entertainment Enterprises Ltd</t>
  </si>
  <si>
    <t>ZEEL</t>
  </si>
  <si>
    <t>Netweb Technologies India Ltd</t>
  </si>
  <si>
    <t>NETWEB</t>
  </si>
  <si>
    <t>Granules India Ltd</t>
  </si>
  <si>
    <t>GRANULES</t>
  </si>
  <si>
    <t>Ingersoll-Rand (India) Ltd</t>
  </si>
  <si>
    <t>INGERRAND</t>
  </si>
  <si>
    <t>Wockhardt Ltd</t>
  </si>
  <si>
    <t>WOCKPHARMA</t>
  </si>
  <si>
    <t>Kfin Technologies Ltd</t>
  </si>
  <si>
    <t>KFINTECH</t>
  </si>
  <si>
    <t>CE Info Systems Ltd</t>
  </si>
  <si>
    <t>MAPMYINDIA</t>
  </si>
  <si>
    <t>PNC Infratech Ltd</t>
  </si>
  <si>
    <t>PNCINFRA</t>
  </si>
  <si>
    <t>Alok Industries Ltd</t>
  </si>
  <si>
    <t>ALOKINDS</t>
  </si>
  <si>
    <t>UTI Asset Management Company Ltd</t>
  </si>
  <si>
    <t>UTIAMC</t>
  </si>
  <si>
    <t>shipping corporation of India Ltd</t>
  </si>
  <si>
    <t>SCI</t>
  </si>
  <si>
    <t>Praj Industries Ltd</t>
  </si>
  <si>
    <t>PRAJIND</t>
  </si>
  <si>
    <t>Electrosteel Castings Ltd</t>
  </si>
  <si>
    <t>ELECTCAST</t>
  </si>
  <si>
    <t>Gujarat Mineral Development Corporation Ltd</t>
  </si>
  <si>
    <t>GMDCLTD</t>
  </si>
  <si>
    <t>Westlife Foodworld Ltd</t>
  </si>
  <si>
    <t>WESTLIFE</t>
  </si>
  <si>
    <t>Cube Highways Trust</t>
  </si>
  <si>
    <t>CUBEINVIT</t>
  </si>
  <si>
    <t>Roads</t>
  </si>
  <si>
    <t>Jaiprakash Power Ventures Ltd</t>
  </si>
  <si>
    <t>JPPOWER</t>
  </si>
  <si>
    <t>Akzo Nobel India Ltd</t>
  </si>
  <si>
    <t>AKZOINDIA</t>
  </si>
  <si>
    <t>Tanla Platforms Ltd</t>
  </si>
  <si>
    <t>TANLA</t>
  </si>
  <si>
    <t>TTK Prestige Ltd</t>
  </si>
  <si>
    <t>TTKPRESTIG</t>
  </si>
  <si>
    <t>Craftsman Automation Ltd</t>
  </si>
  <si>
    <t>CRAFTSMAN</t>
  </si>
  <si>
    <t>Nuvoco Vistas Corporation Ltd</t>
  </si>
  <si>
    <t>NUVOCO</t>
  </si>
  <si>
    <t>Nava Limited</t>
  </si>
  <si>
    <t>NAVA</t>
  </si>
  <si>
    <t>Happiest Minds Technologies Ltd</t>
  </si>
  <si>
    <t>HAPPSTMNDS</t>
  </si>
  <si>
    <t>Zen Technologies Ltd</t>
  </si>
  <si>
    <t>ZENTEC</t>
  </si>
  <si>
    <t>RHI Magnesita India Ltd</t>
  </si>
  <si>
    <t>RHIM</t>
  </si>
  <si>
    <t>Aether Industries Ltd</t>
  </si>
  <si>
    <t>AETHER</t>
  </si>
  <si>
    <t>Voltamp Transformers Ltd</t>
  </si>
  <si>
    <t>VOLTAMP</t>
  </si>
  <si>
    <t>Reliance Power Ltd</t>
  </si>
  <si>
    <t>RPOWER</t>
  </si>
  <si>
    <t>Tega Industries Ltd</t>
  </si>
  <si>
    <t>TEGA</t>
  </si>
  <si>
    <t>Jammu and Kashmir Bank Ltd</t>
  </si>
  <si>
    <t>J&amp;KBANK</t>
  </si>
  <si>
    <t>City Union Bank Ltd</t>
  </si>
  <si>
    <t>CUB</t>
  </si>
  <si>
    <t>PG Electroplast Ltd</t>
  </si>
  <si>
    <t>PGEL</t>
  </si>
  <si>
    <t>Thomas Cook (India) Ltd</t>
  </si>
  <si>
    <t>THOMASCOOK</t>
  </si>
  <si>
    <t>Inox India Ltd</t>
  </si>
  <si>
    <t>INOXINDIA</t>
  </si>
  <si>
    <t>Sea-Borne Tankers</t>
  </si>
  <si>
    <t>Rainbow Children's Medicare Ltd</t>
  </si>
  <si>
    <t>RAINBOW</t>
  </si>
  <si>
    <t>Lemon Tree Hotels Ltd</t>
  </si>
  <si>
    <t>LEMONTREE</t>
  </si>
  <si>
    <t>Happy Forgings Ltd</t>
  </si>
  <si>
    <t>HAPPYFORGE</t>
  </si>
  <si>
    <t>Auto, Truck &amp; Motorcycle Parts</t>
  </si>
  <si>
    <t>Jubilant Pharmova Ltd</t>
  </si>
  <si>
    <t>JUBLPHARMA</t>
  </si>
  <si>
    <t>Eclerx Services Ltd</t>
  </si>
  <si>
    <t>ECLERX</t>
  </si>
  <si>
    <t>Rashtriya Chemicals and Fertilizers Ltd</t>
  </si>
  <si>
    <t>RCF</t>
  </si>
  <si>
    <t>Birla Corporation Ltd</t>
  </si>
  <si>
    <t>BIRLACORPN</t>
  </si>
  <si>
    <t>Powergrid Infrastructure Investment Trust</t>
  </si>
  <si>
    <t>PGINVIT</t>
  </si>
  <si>
    <t>Bajaj Electricals Ltd</t>
  </si>
  <si>
    <t>BAJAJELEC</t>
  </si>
  <si>
    <t>Caplin Point Laboratories Ltd</t>
  </si>
  <si>
    <t>CAPLIPOINT</t>
  </si>
  <si>
    <t>JK Tyre &amp; Industries Ltd</t>
  </si>
  <si>
    <t>JKTYRE</t>
  </si>
  <si>
    <t>Cera Sanitaryware Ltd</t>
  </si>
  <si>
    <t>CERA</t>
  </si>
  <si>
    <t>Transformers and Rectifiers (India) Ltd</t>
  </si>
  <si>
    <t>TRIL</t>
  </si>
  <si>
    <t>Gravita India Ltd</t>
  </si>
  <si>
    <t>GRAVITA</t>
  </si>
  <si>
    <t>Metals - Lead</t>
  </si>
  <si>
    <t>Minda Corporation Ltd</t>
  </si>
  <si>
    <t>MINDACORP</t>
  </si>
  <si>
    <t>India Cements Ltd</t>
  </si>
  <si>
    <t>INDIACEM</t>
  </si>
  <si>
    <t>Sheela Foam Ltd</t>
  </si>
  <si>
    <t>SFL</t>
  </si>
  <si>
    <t>Home Furnishing</t>
  </si>
  <si>
    <t>HG Infra Engineering Ltd</t>
  </si>
  <si>
    <t>HGINFRA</t>
  </si>
  <si>
    <t>KPI Green Energy Ltd</t>
  </si>
  <si>
    <t>KPIGREEN</t>
  </si>
  <si>
    <t>Genus Power Infrastructures Ltd</t>
  </si>
  <si>
    <t>GENUSPOWER</t>
  </si>
  <si>
    <t>Usha Martin Ltd</t>
  </si>
  <si>
    <t>USHAMART</t>
  </si>
  <si>
    <t>Valor Estate Ltd</t>
  </si>
  <si>
    <t>DBREALTY</t>
  </si>
  <si>
    <t>Can Fin Homes Ltd</t>
  </si>
  <si>
    <t>CANFINHOME</t>
  </si>
  <si>
    <t>Kirloskar Ferrous Industries Ltd</t>
  </si>
  <si>
    <t>KIRLFER</t>
  </si>
  <si>
    <t>Just Dial Ltd</t>
  </si>
  <si>
    <t>JUSTDIAL</t>
  </si>
  <si>
    <t>Latent View Analytics Ltd</t>
  </si>
  <si>
    <t>LATENTVIEW</t>
  </si>
  <si>
    <t>PCBL Ltd</t>
  </si>
  <si>
    <t>PCBL</t>
  </si>
  <si>
    <t>Route Mobile Ltd</t>
  </si>
  <si>
    <t>ROUTE</t>
  </si>
  <si>
    <t>Force Motors Ltd</t>
  </si>
  <si>
    <t>FORCEMOT</t>
  </si>
  <si>
    <t>Neuland Laboratories Ltd</t>
  </si>
  <si>
    <t>NEULANDLAB</t>
  </si>
  <si>
    <t>Bharat 22 ETF</t>
  </si>
  <si>
    <t>ICICIB22</t>
  </si>
  <si>
    <t>Glenmark Life Sciences Ltd</t>
  </si>
  <si>
    <t>GLS</t>
  </si>
  <si>
    <t>Deepak Fertilisers and Petrochemicals Corp Ltd</t>
  </si>
  <si>
    <t>DEEPAKFERT</t>
  </si>
  <si>
    <t>Shree Renuka Sugars Ltd</t>
  </si>
  <si>
    <t>RENUKA</t>
  </si>
  <si>
    <t>Maharashtra Scooters Ltd</t>
  </si>
  <si>
    <t>MAHSCOOTER</t>
  </si>
  <si>
    <t>Nippon India ETF Nifty Bank BeES</t>
  </si>
  <si>
    <t>BANKBEES</t>
  </si>
  <si>
    <t>Quess Corp Ltd</t>
  </si>
  <si>
    <t>QUESS</t>
  </si>
  <si>
    <t>Employment Services</t>
  </si>
  <si>
    <t>Metropolis Healthcare Ltd</t>
  </si>
  <si>
    <t>METROPOLIS</t>
  </si>
  <si>
    <t>CEAT Ltd</t>
  </si>
  <si>
    <t>CEATLTD</t>
  </si>
  <si>
    <t>KNR Constructions Ltd</t>
  </si>
  <si>
    <t>KNRCON</t>
  </si>
  <si>
    <t>Gujarat Pipavav Port Ltd</t>
  </si>
  <si>
    <t>GPPL</t>
  </si>
  <si>
    <t>Rattanindia Enterprises Ltd</t>
  </si>
  <si>
    <t>RTNINDIA</t>
  </si>
  <si>
    <t>HMT Ltd</t>
  </si>
  <si>
    <t>HMT</t>
  </si>
  <si>
    <t>Vesuvius India Ltd</t>
  </si>
  <si>
    <t>VESUVIUS</t>
  </si>
  <si>
    <t>Alkyl Amines Chemicals Ltd</t>
  </si>
  <si>
    <t>ALKYLAMINE</t>
  </si>
  <si>
    <t>Saregama India Ltd</t>
  </si>
  <si>
    <t>SAREGAMA</t>
  </si>
  <si>
    <t>Movies &amp; TV Serials</t>
  </si>
  <si>
    <t>Safari Industries (India) Ltd</t>
  </si>
  <si>
    <t>SAFARI</t>
  </si>
  <si>
    <t>Lloyds Engineering Works Ltd</t>
  </si>
  <si>
    <t>LLOYDSENGG</t>
  </si>
  <si>
    <t>Isgec Heavy Engineering Ltd</t>
  </si>
  <si>
    <t>ISGEC</t>
  </si>
  <si>
    <t>Graphite India Ltd</t>
  </si>
  <si>
    <t>GRAPHITE</t>
  </si>
  <si>
    <t>Bengal &amp; Assam Company Ltd</t>
  </si>
  <si>
    <t>BENGALASM</t>
  </si>
  <si>
    <t>Galaxy Surfactants Ltd</t>
  </si>
  <si>
    <t>GALAXYSURF</t>
  </si>
  <si>
    <t>Arvind Ltd</t>
  </si>
  <si>
    <t>ARVIND</t>
  </si>
  <si>
    <t>Power Mech Projects Ltd</t>
  </si>
  <si>
    <t>POWERMECH</t>
  </si>
  <si>
    <t>Equitas Small Finance Bank Ltd</t>
  </si>
  <si>
    <t>EQUITASBNK</t>
  </si>
  <si>
    <t>Sapphire Foods India Ltd</t>
  </si>
  <si>
    <t>SAPPHIRE</t>
  </si>
  <si>
    <t>LT Foods Ltd</t>
  </si>
  <si>
    <t>LTFOODS</t>
  </si>
  <si>
    <t>Puravankara Ltd</t>
  </si>
  <si>
    <t>PURVA</t>
  </si>
  <si>
    <t>RedTape</t>
  </si>
  <si>
    <t>REDTAPE</t>
  </si>
  <si>
    <t>Moil Ltd</t>
  </si>
  <si>
    <t>MOIL</t>
  </si>
  <si>
    <t>Mining - Manganese</t>
  </si>
  <si>
    <t>JK Lakshmi Cement Ltd</t>
  </si>
  <si>
    <t>JKLAKSHMI</t>
  </si>
  <si>
    <t>Gujarat Narmada Valley Fertilizers &amp; Chemicals Ltd</t>
  </si>
  <si>
    <t>GNFC</t>
  </si>
  <si>
    <t>ESAB India Ltd</t>
  </si>
  <si>
    <t>ESABINDIA</t>
  </si>
  <si>
    <t>Inox Wind Energy Ltd</t>
  </si>
  <si>
    <t>IWEL</t>
  </si>
  <si>
    <t>Brookfield India Real Estate Trust</t>
  </si>
  <si>
    <t>BIRET</t>
  </si>
  <si>
    <t>Sammaan Capital Ltd</t>
  </si>
  <si>
    <t>SAMMAANCAP</t>
  </si>
  <si>
    <t>Sarda Energy &amp; Minerals Ltd</t>
  </si>
  <si>
    <t>SARDAEN</t>
  </si>
  <si>
    <t>Mahindra Holidays and Resorts India Ltd</t>
  </si>
  <si>
    <t>MHRIL</t>
  </si>
  <si>
    <t>Rategain Travel Technologies Ltd</t>
  </si>
  <si>
    <t>RATEGAIN</t>
  </si>
  <si>
    <t>India Grid Trust</t>
  </si>
  <si>
    <t>INDIGRID</t>
  </si>
  <si>
    <t>Varroc Engineering Ltd</t>
  </si>
  <si>
    <t>VARROC</t>
  </si>
  <si>
    <t>Avanti Feeds Ltd</t>
  </si>
  <si>
    <t>AVANTIFEED</t>
  </si>
  <si>
    <t>JM Financial Ltd</t>
  </si>
  <si>
    <t>JMFINANCIL</t>
  </si>
  <si>
    <t>Eureka Forbes Ltd</t>
  </si>
  <si>
    <t>EUREKAFORBE</t>
  </si>
  <si>
    <t>Azad Engineering Ltd</t>
  </si>
  <si>
    <t>AZAD</t>
  </si>
  <si>
    <t>Campus Activewear Ltd</t>
  </si>
  <si>
    <t>CAMPUS</t>
  </si>
  <si>
    <t>ELANTAS Beck India Ltd</t>
  </si>
  <si>
    <t>ELANTAS</t>
  </si>
  <si>
    <t>Mahindra Lifespace Developers Ltd</t>
  </si>
  <si>
    <t>MAHLIFE</t>
  </si>
  <si>
    <t>Rajesh Exports Ltd</t>
  </si>
  <si>
    <t>RAJESHEXPO</t>
  </si>
  <si>
    <t>Jubilant Ingrevia Ltd</t>
  </si>
  <si>
    <t>JUBLINGREA</t>
  </si>
  <si>
    <t>Prudent Corporate Advisory Services Ltd</t>
  </si>
  <si>
    <t>PRUDENT</t>
  </si>
  <si>
    <t>Juniper Hotels Ltd</t>
  </si>
  <si>
    <t>JUNIPER</t>
  </si>
  <si>
    <t>Gujarat State Fertilizers &amp; Chemicals Ltd</t>
  </si>
  <si>
    <t>GSFC</t>
  </si>
  <si>
    <t>Sandur Manganese and Iron Ores Ltd</t>
  </si>
  <si>
    <t>SANDUMA</t>
  </si>
  <si>
    <t>National Standard (India) Ltd</t>
  </si>
  <si>
    <t>NATIONSTD</t>
  </si>
  <si>
    <t>Home First Finance Company India Ltd</t>
  </si>
  <si>
    <t>HOMEFIRST</t>
  </si>
  <si>
    <t>Marksans Pharma Ltd</t>
  </si>
  <si>
    <t>MARKSANS</t>
  </si>
  <si>
    <t>Aurionpro Solutions Ltd</t>
  </si>
  <si>
    <t>AURIONPRO</t>
  </si>
  <si>
    <t>Strides Pharma Science Ltd</t>
  </si>
  <si>
    <t>STAR</t>
  </si>
  <si>
    <t>RattanIndia Power Ltd</t>
  </si>
  <si>
    <t>RTNPOWER</t>
  </si>
  <si>
    <t>Balrampur Chini Mills Ltd</t>
  </si>
  <si>
    <t>BALRAMCHIN</t>
  </si>
  <si>
    <t>Ahluwalia Contracts (India) Ltd</t>
  </si>
  <si>
    <t>AHLUCONT</t>
  </si>
  <si>
    <t>Mishra Dhatu Nigam Ltd</t>
  </si>
  <si>
    <t>MIDHANI</t>
  </si>
  <si>
    <t>Kama Holdings Ltd</t>
  </si>
  <si>
    <t>KAMAHOLD</t>
  </si>
  <si>
    <t>Hindustan Construction Company Ltd</t>
  </si>
  <si>
    <t>HCC</t>
  </si>
  <si>
    <t>Archean Chemical Industries Ltd</t>
  </si>
  <si>
    <t>ACI</t>
  </si>
  <si>
    <t>CMS Info Systems Ltd</t>
  </si>
  <si>
    <t>CMSINFO</t>
  </si>
  <si>
    <t>Texmaco Rail &amp; Engineering Ltd</t>
  </si>
  <si>
    <t>TEXRAIL</t>
  </si>
  <si>
    <t>Triveni Engineering and Industries Ltd</t>
  </si>
  <si>
    <t>TRIVENI</t>
  </si>
  <si>
    <t>Shakti Pumps (India) Ltd</t>
  </si>
  <si>
    <t>SHAKTIPUMP</t>
  </si>
  <si>
    <t>Network18 Media &amp; Investments Ltd</t>
  </si>
  <si>
    <t>NETWORK18</t>
  </si>
  <si>
    <t>JK Paper Ltd</t>
  </si>
  <si>
    <t>JKPAPER</t>
  </si>
  <si>
    <t>Keystone Realtors Ltd</t>
  </si>
  <si>
    <t>RUSTOMJEE</t>
  </si>
  <si>
    <t>Karnataka Bank Ltd</t>
  </si>
  <si>
    <t>KTKBANK</t>
  </si>
  <si>
    <t>Procter &amp; Gamble Health Ltd</t>
  </si>
  <si>
    <t>PGHL</t>
  </si>
  <si>
    <t>Allied Blenders and Distillers Ltd</t>
  </si>
  <si>
    <t>ABDL</t>
  </si>
  <si>
    <t>SBFC Finance Ltd</t>
  </si>
  <si>
    <t>SBFC</t>
  </si>
  <si>
    <t>Kotak Nifty Bank ETF</t>
  </si>
  <si>
    <t>BANKNIFTY1</t>
  </si>
  <si>
    <t>ITD Cementation India Ltd</t>
  </si>
  <si>
    <t>ITDCEM</t>
  </si>
  <si>
    <t>Sunteck Realty Ltd</t>
  </si>
  <si>
    <t>SUNTECK</t>
  </si>
  <si>
    <t>Jupiter Life Line Hospitals Ltd</t>
  </si>
  <si>
    <t>JLHL</t>
  </si>
  <si>
    <t>Anupam Rasayan India Ltd</t>
  </si>
  <si>
    <t>ANURAS</t>
  </si>
  <si>
    <t>Equinox India Developments Ltd</t>
  </si>
  <si>
    <t>EMBDL</t>
  </si>
  <si>
    <t>Maharashtra Seamless Ltd</t>
  </si>
  <si>
    <t>MAHSEAMLES</t>
  </si>
  <si>
    <t>Astra Microwave Products Ltd</t>
  </si>
  <si>
    <t>ASTRAMICRO</t>
  </si>
  <si>
    <t>Shriram Pistons &amp; Rings Ltd</t>
  </si>
  <si>
    <t>SHRIPISTON</t>
  </si>
  <si>
    <t>Star Cement Ltd</t>
  </si>
  <si>
    <t>STARCEMENT</t>
  </si>
  <si>
    <t>Ujjivan Small Finance Bank Ltd</t>
  </si>
  <si>
    <t>UJJIVANSFB</t>
  </si>
  <si>
    <t>Kirloskar Pneumatic Company Ltd</t>
  </si>
  <si>
    <t>KIRLPNU</t>
  </si>
  <si>
    <t>TVS Supply Chain Solutions Ltd</t>
  </si>
  <si>
    <t>TVSSCS</t>
  </si>
  <si>
    <t>Religare Enterprises Ltd</t>
  </si>
  <si>
    <t>RELIGARE</t>
  </si>
  <si>
    <t>SBI Nifty 50 ETF</t>
  </si>
  <si>
    <t>SETFNIF50</t>
  </si>
  <si>
    <t>Shoppers Stop Ltd</t>
  </si>
  <si>
    <t>SHOPERSTOP</t>
  </si>
  <si>
    <t>BHARAT Bond ETF-April 2023-Growth</t>
  </si>
  <si>
    <t>EBBETF0423</t>
  </si>
  <si>
    <t>Debt</t>
  </si>
  <si>
    <t>Electronics Mart India Ltd</t>
  </si>
  <si>
    <t>EMIL</t>
  </si>
  <si>
    <t>Syrma SGS Technology Ltd</t>
  </si>
  <si>
    <t>SYRMA</t>
  </si>
  <si>
    <t>Mastek Ltd</t>
  </si>
  <si>
    <t>MASTEK</t>
  </si>
  <si>
    <t>Chemplast Sanmar Ltd</t>
  </si>
  <si>
    <t>CHEMPLASTS</t>
  </si>
  <si>
    <t>Va Tech Wabag Ltd</t>
  </si>
  <si>
    <t>WABAG</t>
  </si>
  <si>
    <t>Water Management</t>
  </si>
  <si>
    <t>Mrs. Bectors Food Specialities Ltd</t>
  </si>
  <si>
    <t>BECTORFOOD</t>
  </si>
  <si>
    <t>F D C Ltd</t>
  </si>
  <si>
    <t>FDC</t>
  </si>
  <si>
    <t>HEG Ltd</t>
  </si>
  <si>
    <t>HEG</t>
  </si>
  <si>
    <t>CCL Products (India) Ltd</t>
  </si>
  <si>
    <t>CCL</t>
  </si>
  <si>
    <t>Ion Exchange (India) Ltd</t>
  </si>
  <si>
    <t>IONEXCHANG</t>
  </si>
  <si>
    <t>Environmental Services</t>
  </si>
  <si>
    <t>Symphony Ltd</t>
  </si>
  <si>
    <t>SYMPHONY</t>
  </si>
  <si>
    <t>MedPlus Health Services Ltd</t>
  </si>
  <si>
    <t>MEDPLUS</t>
  </si>
  <si>
    <t>Prism Johnson Ltd</t>
  </si>
  <si>
    <t>PRSMJOHNSN</t>
  </si>
  <si>
    <t>Indo Count Industries Ltd</t>
  </si>
  <si>
    <t>ICIL</t>
  </si>
  <si>
    <t>Max Estates Ltd</t>
  </si>
  <si>
    <t>MAXESTATES</t>
  </si>
  <si>
    <t>Infibeam Avenues Ltd</t>
  </si>
  <si>
    <t>INFIBEAM</t>
  </si>
  <si>
    <t>Vijaya Diagnostic Centre Ltd</t>
  </si>
  <si>
    <t>VIJAYA</t>
  </si>
  <si>
    <t>Ganesh Housing Corp Ltd</t>
  </si>
  <si>
    <t>GANESHHOUC</t>
  </si>
  <si>
    <t>Choice International Ltd</t>
  </si>
  <si>
    <t>CHOICEIN</t>
  </si>
  <si>
    <t>Ethos Ltd</t>
  </si>
  <si>
    <t>ETHOSLTD</t>
  </si>
  <si>
    <t>Gallantt Ispat Ltd</t>
  </si>
  <si>
    <t>GALLANTT</t>
  </si>
  <si>
    <t>Tips Industries Ltd</t>
  </si>
  <si>
    <t>TIPSINDLTD</t>
  </si>
  <si>
    <t>ASK Automotive Ltd</t>
  </si>
  <si>
    <t>ASKAUTOLTD</t>
  </si>
  <si>
    <t>India Shelter Finance Corporation Ltd</t>
  </si>
  <si>
    <t>INDIASHLTR</t>
  </si>
  <si>
    <t>Blue Jet Healthcare Ltd</t>
  </si>
  <si>
    <t>BLUEJET</t>
  </si>
  <si>
    <t>JSW Holdings Ltd</t>
  </si>
  <si>
    <t>JSWHL</t>
  </si>
  <si>
    <t>Dhanuka Agritech Ltd</t>
  </si>
  <si>
    <t>DHANUKA</t>
  </si>
  <si>
    <t>Magellanic Cloud Ltd</t>
  </si>
  <si>
    <t>MCLOUD</t>
  </si>
  <si>
    <t>Responsive Industries Ltd</t>
  </si>
  <si>
    <t>RESPONIND</t>
  </si>
  <si>
    <t>Building Products - Granite</t>
  </si>
  <si>
    <t>Reliance Infrastructure Ltd</t>
  </si>
  <si>
    <t>RELINFRA</t>
  </si>
  <si>
    <t>Man Infraconstruction Ltd</t>
  </si>
  <si>
    <t>MANINFRA</t>
  </si>
  <si>
    <t>Dilip Buildcon Ltd</t>
  </si>
  <si>
    <t>DBL</t>
  </si>
  <si>
    <t>Garware Technical Fibres Ltd</t>
  </si>
  <si>
    <t>GARFIBRES</t>
  </si>
  <si>
    <t>Laxmi Organic Industries Ltd</t>
  </si>
  <si>
    <t>LXCHEM</t>
  </si>
  <si>
    <t>Easy Trip Planners Ltd</t>
  </si>
  <si>
    <t>EASEMYTRIP</t>
  </si>
  <si>
    <t>Transport Corporation of India Ltd</t>
  </si>
  <si>
    <t>TCI</t>
  </si>
  <si>
    <t>Protean eGov Technologies Ltd</t>
  </si>
  <si>
    <t>PROTEAN</t>
  </si>
  <si>
    <t>Time Technoplast Ltd</t>
  </si>
  <si>
    <t>TIMETECHNO</t>
  </si>
  <si>
    <t>Jindal Worldwide Ltd</t>
  </si>
  <si>
    <t>JINDWORLD</t>
  </si>
  <si>
    <t>Sansera Engineering Ltd</t>
  </si>
  <si>
    <t>SANSERA</t>
  </si>
  <si>
    <t>Suprajit Engineering Ltd</t>
  </si>
  <si>
    <t>SUPRAJIT</t>
  </si>
  <si>
    <t>Prince Pipes and Fittings Ltd</t>
  </si>
  <si>
    <t>PRINCEPIPE</t>
  </si>
  <si>
    <t>Sun Pharma Advanced Research Co Ltd</t>
  </si>
  <si>
    <t>SPARC</t>
  </si>
  <si>
    <t>Balaji Amines Ltd</t>
  </si>
  <si>
    <t>BALAMINES</t>
  </si>
  <si>
    <t>India Tourism Development Corp Ltd</t>
  </si>
  <si>
    <t>ITDC</t>
  </si>
  <si>
    <t>eMudhra Ltd</t>
  </si>
  <si>
    <t>EMUDHRA</t>
  </si>
  <si>
    <t>Black Box Ltd</t>
  </si>
  <si>
    <t>BBOX</t>
  </si>
  <si>
    <t>Ashoka Buildcon Ltd</t>
  </si>
  <si>
    <t>ASHOKA</t>
  </si>
  <si>
    <t>Dodla Dairy Ltd</t>
  </si>
  <si>
    <t>DODLA</t>
  </si>
  <si>
    <t>Senco Gold Ltd</t>
  </si>
  <si>
    <t>SENCO</t>
  </si>
  <si>
    <t>Tamilnad Mercantile Bank Ltd</t>
  </si>
  <si>
    <t>TMB</t>
  </si>
  <si>
    <t>Epigral Ltd</t>
  </si>
  <si>
    <t>EPIGRAL</t>
  </si>
  <si>
    <t>EPL Ltd</t>
  </si>
  <si>
    <t>EPL</t>
  </si>
  <si>
    <t>Packaging</t>
  </si>
  <si>
    <t>Kennametal India Ltd</t>
  </si>
  <si>
    <t>KENNAMET</t>
  </si>
  <si>
    <t>TV18 Broadcast Ltd</t>
  </si>
  <si>
    <t>TV18BRDCST</t>
  </si>
  <si>
    <t>Greenlam Industries Ltd</t>
  </si>
  <si>
    <t>GREENLAM</t>
  </si>
  <si>
    <t>Building Products - Laminates</t>
  </si>
  <si>
    <t>Piccadily Agro Industries Ltd</t>
  </si>
  <si>
    <t>PICCADIL</t>
  </si>
  <si>
    <t>National Fertilizers Ltd</t>
  </si>
  <si>
    <t>NFL</t>
  </si>
  <si>
    <t>IFB Industries Ltd</t>
  </si>
  <si>
    <t>IFBIND</t>
  </si>
  <si>
    <t>Gabriel India Ltd</t>
  </si>
  <si>
    <t>GABRIEL</t>
  </si>
  <si>
    <t>Indigo Paints Ltd</t>
  </si>
  <si>
    <t>INDIGOPNTS</t>
  </si>
  <si>
    <t>Sterlite Technologies Ltd</t>
  </si>
  <si>
    <t>STLTECH</t>
  </si>
  <si>
    <t>Borosil Renewables Ltd</t>
  </si>
  <si>
    <t>BORORENEW</t>
  </si>
  <si>
    <t>Housewares</t>
  </si>
  <si>
    <t>KRBL Ltd</t>
  </si>
  <si>
    <t>KRBL</t>
  </si>
  <si>
    <t>South Indian Bank Ltd</t>
  </si>
  <si>
    <t>SOUTHBANK</t>
  </si>
  <si>
    <t>Gokaldas Exports Ltd</t>
  </si>
  <si>
    <t>GOKEX</t>
  </si>
  <si>
    <t>Welspun Enterprises Ltd</t>
  </si>
  <si>
    <t>WELENT</t>
  </si>
  <si>
    <t>Nazara Technologies Ltd</t>
  </si>
  <si>
    <t>NAZARA</t>
  </si>
  <si>
    <t>Theme Parks &amp; Gaming</t>
  </si>
  <si>
    <t>Sharda Motor Industries Ltd</t>
  </si>
  <si>
    <t>SHARDAMOTR</t>
  </si>
  <si>
    <t>Orchid Pharma Ltd</t>
  </si>
  <si>
    <t>ORCHPHARMA</t>
  </si>
  <si>
    <t>Insolation Energy Ltd</t>
  </si>
  <si>
    <t>INA</t>
  </si>
  <si>
    <t>GMR Power and Urban Infra Ltd</t>
  </si>
  <si>
    <t>GMRP&amp;UI</t>
  </si>
  <si>
    <t>Paradeep Phosphates Ltd</t>
  </si>
  <si>
    <t>PARADEEP</t>
  </si>
  <si>
    <t>Jana Small Finance Bank Ltd</t>
  </si>
  <si>
    <t>JSFB</t>
  </si>
  <si>
    <t>Hindustan Foods Ltd</t>
  </si>
  <si>
    <t>HNDFDS</t>
  </si>
  <si>
    <t>National Highways Infra Trust</t>
  </si>
  <si>
    <t>NHIT</t>
  </si>
  <si>
    <t>MSTC Ltd</t>
  </si>
  <si>
    <t>MSTCLTD</t>
  </si>
  <si>
    <t>Le Travenues Technology Ltd</t>
  </si>
  <si>
    <t>IXIGO</t>
  </si>
  <si>
    <t>PDS Limited</t>
  </si>
  <si>
    <t>PDSL</t>
  </si>
  <si>
    <t>Diamond Power Infrastructure Ltd</t>
  </si>
  <si>
    <t>DIACABS</t>
  </si>
  <si>
    <t>V I P Industries Ltd</t>
  </si>
  <si>
    <t>VIPIND</t>
  </si>
  <si>
    <t>V-mart Retail Ltd</t>
  </si>
  <si>
    <t>VMART</t>
  </si>
  <si>
    <t>Jai Corp Ltd</t>
  </si>
  <si>
    <t>JAICORPLTD</t>
  </si>
  <si>
    <t>BHARAT Bond ETF-April 2030-Growth</t>
  </si>
  <si>
    <t>EBBETF0430</t>
  </si>
  <si>
    <t>Orient Cement Ltd</t>
  </si>
  <si>
    <t>ORIENTCEM</t>
  </si>
  <si>
    <t>Surya Roshni Ltd</t>
  </si>
  <si>
    <t>SURYAROSNI</t>
  </si>
  <si>
    <t>Rallis India Ltd</t>
  </si>
  <si>
    <t>RALLIS</t>
  </si>
  <si>
    <t>PTC India Ltd</t>
  </si>
  <si>
    <t>PTC</t>
  </si>
  <si>
    <t>Rolex Rings Ltd</t>
  </si>
  <si>
    <t>ROLEXRINGS</t>
  </si>
  <si>
    <t>Niit Learning Systems Ltd</t>
  </si>
  <si>
    <t>NIITMTS</t>
  </si>
  <si>
    <t>Education Services</t>
  </si>
  <si>
    <t>Kesoram Industries Ltd</t>
  </si>
  <si>
    <t>KESORAMIND</t>
  </si>
  <si>
    <t>GMM Pfaudler Ltd</t>
  </si>
  <si>
    <t>GMMPFAUDLR</t>
  </si>
  <si>
    <t>BHARAT Bond ETF-April 2032</t>
  </si>
  <si>
    <t>BBETF0432</t>
  </si>
  <si>
    <t>Shilpa Medicare Ltd</t>
  </si>
  <si>
    <t>SHILPAMED</t>
  </si>
  <si>
    <t>J Kumar Infraprojects Ltd</t>
  </si>
  <si>
    <t>JKIL</t>
  </si>
  <si>
    <t>Technocraft Industries (India) Ltd</t>
  </si>
  <si>
    <t>TIIL</t>
  </si>
  <si>
    <t>Share India Securities Ltd</t>
  </si>
  <si>
    <t>SHAREINDIA</t>
  </si>
  <si>
    <t>Nesco Ltd</t>
  </si>
  <si>
    <t>NESCO</t>
  </si>
  <si>
    <t>Gujarat Ambuja Exports Ltd</t>
  </si>
  <si>
    <t>GAEL</t>
  </si>
  <si>
    <t>India Infrastructure Trust</t>
  </si>
  <si>
    <t>INFRATRUST</t>
  </si>
  <si>
    <t>DB Corp Ltd</t>
  </si>
  <si>
    <t>DBCORP</t>
  </si>
  <si>
    <t>Publishing</t>
  </si>
  <si>
    <t>Arvind Fashions Ltd</t>
  </si>
  <si>
    <t>ARVINDFASN</t>
  </si>
  <si>
    <t>Bondada Engineering Ltd</t>
  </si>
  <si>
    <t>BONDADA</t>
  </si>
  <si>
    <t>Indinfravit Trust</t>
  </si>
  <si>
    <t>INDINFR</t>
  </si>
  <si>
    <t>Aditya Vision Ltd</t>
  </si>
  <si>
    <t>AVL</t>
  </si>
  <si>
    <t>Retail - Speciality</t>
  </si>
  <si>
    <t>Sudarshan Chemical Industries Ltd</t>
  </si>
  <si>
    <t>SUDARSCHEM</t>
  </si>
  <si>
    <t>Privi Speciality Chemicals Ltd</t>
  </si>
  <si>
    <t>PRIVISCL</t>
  </si>
  <si>
    <t>TD Power Systems Ltd</t>
  </si>
  <si>
    <t>TDPOWERSYS</t>
  </si>
  <si>
    <t>Hemisphere Properties India Ltd</t>
  </si>
  <si>
    <t>HEMIPROP</t>
  </si>
  <si>
    <t>Allcargo Logistics Ltd</t>
  </si>
  <si>
    <t>ALLCARGO</t>
  </si>
  <si>
    <t>VST Industries Ltd</t>
  </si>
  <si>
    <t>VSTIND</t>
  </si>
  <si>
    <t>Paisalo Digital Ltd</t>
  </si>
  <si>
    <t>PAISALO</t>
  </si>
  <si>
    <t>SIS Ltd</t>
  </si>
  <si>
    <t>SIS</t>
  </si>
  <si>
    <t>Cyient DLM Ltd</t>
  </si>
  <si>
    <t>CYIENTDLM</t>
  </si>
  <si>
    <t>Go Fashion (India) Ltd</t>
  </si>
  <si>
    <t>GOCOLORS</t>
  </si>
  <si>
    <t>Pricol Ltd</t>
  </si>
  <si>
    <t>PRICOLLTD</t>
  </si>
  <si>
    <t>CSB Bank Ltd</t>
  </si>
  <si>
    <t>CSBBANK</t>
  </si>
  <si>
    <t>Johnson Controls-Hitachi Air Conditioning India Ltd</t>
  </si>
  <si>
    <t>JCHAC</t>
  </si>
  <si>
    <t>Gulf Oil Lubricants India Ltd</t>
  </si>
  <si>
    <t>GULFOILLUB</t>
  </si>
  <si>
    <t>Sundaram Finance Holdings Ltd</t>
  </si>
  <si>
    <t>SUNDARMHLD</t>
  </si>
  <si>
    <t>MTAR Technologies Ltd</t>
  </si>
  <si>
    <t>MTARTECH</t>
  </si>
  <si>
    <t>Lux Industries Ltd</t>
  </si>
  <si>
    <t>LUXIND</t>
  </si>
  <si>
    <t>Mahanagar Telephone Nigam Ltd</t>
  </si>
  <si>
    <t>MTNL</t>
  </si>
  <si>
    <t>Orient Electric Ltd</t>
  </si>
  <si>
    <t>ORIENTELEC</t>
  </si>
  <si>
    <t>Edelweiss Financial Services Ltd</t>
  </si>
  <si>
    <t>EDELWEISS</t>
  </si>
  <si>
    <t>Gujarat Alkalies And Chemicals Ltd</t>
  </si>
  <si>
    <t>GUJALKALI</t>
  </si>
  <si>
    <t>Kirloskar Industries Ltd</t>
  </si>
  <si>
    <t>KIRLOSIND</t>
  </si>
  <si>
    <t>IIFL Securities Ltd</t>
  </si>
  <si>
    <t>IIFLSEC</t>
  </si>
  <si>
    <t>Tarc Ltd</t>
  </si>
  <si>
    <t>TARC</t>
  </si>
  <si>
    <t>Garware Hi-Tech Films Ltd</t>
  </si>
  <si>
    <t>GRWRHITECH</t>
  </si>
  <si>
    <t>Pilani Investment And Industries Corporation Ltd</t>
  </si>
  <si>
    <t>PILANIINVS</t>
  </si>
  <si>
    <t>Bansal Wire Industries Ltd</t>
  </si>
  <si>
    <t>BANSALWIRE</t>
  </si>
  <si>
    <t>Kaveri Seed Company Ltd</t>
  </si>
  <si>
    <t>KSCL</t>
  </si>
  <si>
    <t>Seeds</t>
  </si>
  <si>
    <t>R Systems International Ltd</t>
  </si>
  <si>
    <t>RSYSTEMS</t>
  </si>
  <si>
    <t>Vaibhav Global Ltd</t>
  </si>
  <si>
    <t>VAIBHAVGBL</t>
  </si>
  <si>
    <t>TeamLease Services Ltd</t>
  </si>
  <si>
    <t>TEAMLEASE</t>
  </si>
  <si>
    <t>Gateway Distriparks Ltd</t>
  </si>
  <si>
    <t>GATEWAY</t>
  </si>
  <si>
    <t>Blue Cloud Softech Solutions Ltd</t>
  </si>
  <si>
    <t>BLUECLOUDS</t>
  </si>
  <si>
    <t>Utkarsh Small Finance Bank Ltd</t>
  </si>
  <si>
    <t>UTKARSHBNK</t>
  </si>
  <si>
    <t>ICRA Ltd</t>
  </si>
  <si>
    <t>ICRA</t>
  </si>
  <si>
    <t>Rain Industries Ltd</t>
  </si>
  <si>
    <t>RAIN</t>
  </si>
  <si>
    <t>Heritage Foods Ltd</t>
  </si>
  <si>
    <t>HERITGFOOD</t>
  </si>
  <si>
    <t>Bajaj Hindusthan Sugar Ltd</t>
  </si>
  <si>
    <t>BAJAJHIND</t>
  </si>
  <si>
    <t>Jamna Auto Industries Ltd</t>
  </si>
  <si>
    <t>JAMNAAUTO</t>
  </si>
  <si>
    <t>Bharat Bijlee Ltd</t>
  </si>
  <si>
    <t>BBL</t>
  </si>
  <si>
    <t>Restaurant Brands Asia Ltd</t>
  </si>
  <si>
    <t>RBA</t>
  </si>
  <si>
    <t>Heidelbergcement India Ltd</t>
  </si>
  <si>
    <t>HEIDELBERG</t>
  </si>
  <si>
    <t>Ami Organics Ltd</t>
  </si>
  <si>
    <t>AMIORG</t>
  </si>
  <si>
    <t>Aarti Pharmalabs Ltd</t>
  </si>
  <si>
    <t>AARTIPHARM</t>
  </si>
  <si>
    <t>MAS Financial Services Ltd</t>
  </si>
  <si>
    <t>MASFIN</t>
  </si>
  <si>
    <t>Exicom Tele-Systems Ltd</t>
  </si>
  <si>
    <t>EXICOM</t>
  </si>
  <si>
    <t>JTEKT India Ltd</t>
  </si>
  <si>
    <t>JTEKTINDIA</t>
  </si>
  <si>
    <t>Entero Healthcare Solutions Ltd</t>
  </si>
  <si>
    <t>ENTERO</t>
  </si>
  <si>
    <t>Ramky Infrastructure Ltd</t>
  </si>
  <si>
    <t>RAMKY</t>
  </si>
  <si>
    <t>Moschip Technologies Ltd</t>
  </si>
  <si>
    <t>MOSCHIP</t>
  </si>
  <si>
    <t>Nippon India ETF Gold BeES</t>
  </si>
  <si>
    <t>GOLDBEES</t>
  </si>
  <si>
    <t>Gold</t>
  </si>
  <si>
    <t>Wonderla Holidays Ltd</t>
  </si>
  <si>
    <t>WONDERLA</t>
  </si>
  <si>
    <t>GHCL Ltd</t>
  </si>
  <si>
    <t>GHCL</t>
  </si>
  <si>
    <t>Nocil Ltd</t>
  </si>
  <si>
    <t>NOCIL</t>
  </si>
  <si>
    <t>AGI Greenpac Ltd</t>
  </si>
  <si>
    <t>AGI</t>
  </si>
  <si>
    <t>VRL Logistics Ltd</t>
  </si>
  <si>
    <t>VRLLOG</t>
  </si>
  <si>
    <t>Jain Irrigation Systems Ltd</t>
  </si>
  <si>
    <t>JISLJALEQS</t>
  </si>
  <si>
    <t>Agricultural &amp; Farm Machinery</t>
  </si>
  <si>
    <t>Healthcare Global Enterprises Ltd</t>
  </si>
  <si>
    <t>HCG</t>
  </si>
  <si>
    <t>Spandana Sphoorty Financial Ltd</t>
  </si>
  <si>
    <t>SPANDANA</t>
  </si>
  <si>
    <t>Sharda Cropchem Ltd</t>
  </si>
  <si>
    <t>SHARDACROP</t>
  </si>
  <si>
    <t>Shanthi Gears Ltd</t>
  </si>
  <si>
    <t>SHANTIGEAR</t>
  </si>
  <si>
    <t>Tilaknagar Industries Ltd</t>
  </si>
  <si>
    <t>TI</t>
  </si>
  <si>
    <t>Inox Green Energy Services Ltd</t>
  </si>
  <si>
    <t>INOXGREEN</t>
  </si>
  <si>
    <t>Paras Defence and Space Technologies Ltd</t>
  </si>
  <si>
    <t>PARAS</t>
  </si>
  <si>
    <t>Banco Products (India) Ltd</t>
  </si>
  <si>
    <t>BANCOINDIA</t>
  </si>
  <si>
    <t>Harsha Engineers International Ltd</t>
  </si>
  <si>
    <t>HARSHA</t>
  </si>
  <si>
    <t>Balmer Lawrie and Company Ltd</t>
  </si>
  <si>
    <t>BALMLAWRIE</t>
  </si>
  <si>
    <t>Thangamayil Jewellery Ltd</t>
  </si>
  <si>
    <t>THANGAMAYL</t>
  </si>
  <si>
    <t>Patel Engineering Ltd</t>
  </si>
  <si>
    <t>PATELENG</t>
  </si>
  <si>
    <t>Orissa Minerals Development Company Ltd</t>
  </si>
  <si>
    <t>ORISSAMINE</t>
  </si>
  <si>
    <t>Bombay Dyeing and Mfg Co Ltd</t>
  </si>
  <si>
    <t>BOMDYEING</t>
  </si>
  <si>
    <t>Aarti Drugs Ltd</t>
  </si>
  <si>
    <t>AARTIDRUGS</t>
  </si>
  <si>
    <t>Network People Services Technologies Ltd</t>
  </si>
  <si>
    <t>NPST</t>
  </si>
  <si>
    <t>Avantel Ltd</t>
  </si>
  <si>
    <t>AVANTEL</t>
  </si>
  <si>
    <t>Sanghvi Movers Ltd</t>
  </si>
  <si>
    <t>SANGHVIMOV</t>
  </si>
  <si>
    <t>Styrenix Performance Materials Ltd</t>
  </si>
  <si>
    <t>STYRENIX</t>
  </si>
  <si>
    <t>Kovai Medical Center and Hospital Ltd</t>
  </si>
  <si>
    <t>KOVAI</t>
  </si>
  <si>
    <t>Hawkins Cookers Ltd</t>
  </si>
  <si>
    <t>HAWKINCOOK</t>
  </si>
  <si>
    <t>Dynamatic Technologies Ltd</t>
  </si>
  <si>
    <t>DYNAMATECH</t>
  </si>
  <si>
    <t>Shipping Corporation of India Land and Assets Ltd</t>
  </si>
  <si>
    <t>SCILAL</t>
  </si>
  <si>
    <t>Bhagiradha Chemicals and Industries Ltd</t>
  </si>
  <si>
    <t>BHAGCHEM</t>
  </si>
  <si>
    <t>WPIL Ltd</t>
  </si>
  <si>
    <t>WPIL</t>
  </si>
  <si>
    <t>TCI Express Ltd</t>
  </si>
  <si>
    <t>TCIEXP</t>
  </si>
  <si>
    <t>Shilchar Technologies Ltd</t>
  </si>
  <si>
    <t>SHILCTECH</t>
  </si>
  <si>
    <t>Venus Pipes and Tubes Ltd</t>
  </si>
  <si>
    <t>VENUSPIPES</t>
  </si>
  <si>
    <t>Fedbank Financial Services Ltd</t>
  </si>
  <si>
    <t>FEDFINA</t>
  </si>
  <si>
    <t>Lloyds Enterprises Ltd</t>
  </si>
  <si>
    <t>LLOYDSENT</t>
  </si>
  <si>
    <t>Spicejet Ltd</t>
  </si>
  <si>
    <t>SPICEJET</t>
  </si>
  <si>
    <t>Jayaswal Neco Industries Ltd</t>
  </si>
  <si>
    <t>JAYNECOIND</t>
  </si>
  <si>
    <t>Sunflag Iron and Steel Co Ltd</t>
  </si>
  <si>
    <t>SUNFLAG</t>
  </si>
  <si>
    <t>Tinplate Company of India Ltd</t>
  </si>
  <si>
    <t>TINPLATE</t>
  </si>
  <si>
    <t>Rossari Biotech Ltd</t>
  </si>
  <si>
    <t>ROSSARI</t>
  </si>
  <si>
    <t>Subros Ltd</t>
  </si>
  <si>
    <t>SUBROS</t>
  </si>
  <si>
    <t>Bharat Rasayan Ltd</t>
  </si>
  <si>
    <t>BHARATRAS</t>
  </si>
  <si>
    <t>Awfis Space Solutions Ltd</t>
  </si>
  <si>
    <t>AWFIS</t>
  </si>
  <si>
    <t>Nippon India ETF Nifty 50 BeES</t>
  </si>
  <si>
    <t>NIFTYBEES</t>
  </si>
  <si>
    <t>LG Balakrishnan &amp; Bros Ltd</t>
  </si>
  <si>
    <t>LGBBROSLTD</t>
  </si>
  <si>
    <t>Borosil Ltd</t>
  </si>
  <si>
    <t>BOROLTD</t>
  </si>
  <si>
    <t>Fusion Finance Ltd</t>
  </si>
  <si>
    <t>FUSION</t>
  </si>
  <si>
    <t>Advanced Enzyme Technologies Ltd</t>
  </si>
  <si>
    <t>ADVENZYMES</t>
  </si>
  <si>
    <t>Ddev Plastiks Industries Ltd</t>
  </si>
  <si>
    <t>DDEVPLASTIK</t>
  </si>
  <si>
    <t>Tide Water Oil Co India Ltd</t>
  </si>
  <si>
    <t>TIDEWATER</t>
  </si>
  <si>
    <t>Hikal Ltd</t>
  </si>
  <si>
    <t>HIKAL</t>
  </si>
  <si>
    <t>KDDL Ltd</t>
  </si>
  <si>
    <t>KDDL</t>
  </si>
  <si>
    <t>Balu Forge Industries Ltd</t>
  </si>
  <si>
    <t>BALUFORGE</t>
  </si>
  <si>
    <t>JTL Industries Ltd</t>
  </si>
  <si>
    <t>JTLIND</t>
  </si>
  <si>
    <t>ISMT Ltd</t>
  </si>
  <si>
    <t>ISMTLTD</t>
  </si>
  <si>
    <t>Prime Focus Ltd</t>
  </si>
  <si>
    <t>PFOCUS</t>
  </si>
  <si>
    <t>Animation</t>
  </si>
  <si>
    <t>EMS Ltd</t>
  </si>
  <si>
    <t>EMSLIMITED</t>
  </si>
  <si>
    <t>DCX Systems Ltd</t>
  </si>
  <si>
    <t>DCXINDIA</t>
  </si>
  <si>
    <t>Neogen Chemicals Ltd</t>
  </si>
  <si>
    <t>NEOGEN</t>
  </si>
  <si>
    <t>Fineotex Chemical Ltd</t>
  </si>
  <si>
    <t>FCL</t>
  </si>
  <si>
    <t>Oriana Power Ltd</t>
  </si>
  <si>
    <t>ORIANA</t>
  </si>
  <si>
    <t>Hathway Cable and Datacom Ltd</t>
  </si>
  <si>
    <t>HATHWAY</t>
  </si>
  <si>
    <t>Cable &amp; D2H</t>
  </si>
  <si>
    <t>Pitti Engineering Ltd</t>
  </si>
  <si>
    <t>PITTIENG</t>
  </si>
  <si>
    <t>JNK India Ltd</t>
  </si>
  <si>
    <t>JNKINDIA</t>
  </si>
  <si>
    <t>Honda India Power Products Ltd</t>
  </si>
  <si>
    <t>HONDAPOWER</t>
  </si>
  <si>
    <t>Sula Vineyards Ltd</t>
  </si>
  <si>
    <t>SULA</t>
  </si>
  <si>
    <t>SG Mart Ltd</t>
  </si>
  <si>
    <t>SGMART</t>
  </si>
  <si>
    <t>Manorama Industries Ltd</t>
  </si>
  <si>
    <t>MANORAMA</t>
  </si>
  <si>
    <t>Nucleus Software Exports Ltd</t>
  </si>
  <si>
    <t>NUCLEUS</t>
  </si>
  <si>
    <t>Savita Oil Technologies Ltd</t>
  </si>
  <si>
    <t>SOTL</t>
  </si>
  <si>
    <t>Kewal Kiran Clothing Ltd</t>
  </si>
  <si>
    <t>KKCL</t>
  </si>
  <si>
    <t>Imagicaaworld Entertainment Ltd</t>
  </si>
  <si>
    <t>IMAGICAA</t>
  </si>
  <si>
    <t>West Coast Paper Mills Ltd</t>
  </si>
  <si>
    <t>WSTCSTPAPR</t>
  </si>
  <si>
    <t>Thyrocare Technologies Ltd</t>
  </si>
  <si>
    <t>THYROCARE</t>
  </si>
  <si>
    <t>Gopal Snacks Ltd</t>
  </si>
  <si>
    <t>GOPAL</t>
  </si>
  <si>
    <t>Ashiana Housing Ltd</t>
  </si>
  <si>
    <t>ASHIANA</t>
  </si>
  <si>
    <t>Cartrade Tech Ltd</t>
  </si>
  <si>
    <t>CARTRADE</t>
  </si>
  <si>
    <t>Muthoot Microfin Ltd</t>
  </si>
  <si>
    <t>MUTHOOTMF</t>
  </si>
  <si>
    <t>Microfinancing</t>
  </si>
  <si>
    <t>Pearl Global Industries Ltd</t>
  </si>
  <si>
    <t>PGIL</t>
  </si>
  <si>
    <t>Uflex Ltd</t>
  </si>
  <si>
    <t>UFLEX</t>
  </si>
  <si>
    <t>Shrem InvIT</t>
  </si>
  <si>
    <t>SHREMINVIT</t>
  </si>
  <si>
    <t>Apeejay Surrendra Park Hotels Ltd</t>
  </si>
  <si>
    <t>PARKHOTELS</t>
  </si>
  <si>
    <t>Seamec Ltd</t>
  </si>
  <si>
    <t>SEAMECLTD</t>
  </si>
  <si>
    <t>Oil &amp; Gas - Equipment &amp; Services</t>
  </si>
  <si>
    <t>Ganesha Ecosphere Ltd</t>
  </si>
  <si>
    <t>GANECOS</t>
  </si>
  <si>
    <t>GTL Infrastructure Ltd</t>
  </si>
  <si>
    <t>GTLINFRA</t>
  </si>
  <si>
    <t>DCB Bank Ltd</t>
  </si>
  <si>
    <t>DCBBANK</t>
  </si>
  <si>
    <t>Medi Assist Healthcare Services Ltd</t>
  </si>
  <si>
    <t>MEDIASSIST</t>
  </si>
  <si>
    <t>Shaily Engineering Plastics Ltd</t>
  </si>
  <si>
    <t>SHAILY</t>
  </si>
  <si>
    <t>Indian Metals and Ferro Alloys Ltd</t>
  </si>
  <si>
    <t>IMFA</t>
  </si>
  <si>
    <t>Kalyani Steels Ltd</t>
  </si>
  <si>
    <t>KSL</t>
  </si>
  <si>
    <t>Alembic Ltd</t>
  </si>
  <si>
    <t>ALEMBICLTD</t>
  </si>
  <si>
    <t>Greenply Industries Ltd</t>
  </si>
  <si>
    <t>GREENPLY</t>
  </si>
  <si>
    <t>Lumax AutoTechnologies Ltd</t>
  </si>
  <si>
    <t>LUMAXTECH</t>
  </si>
  <si>
    <t>Bannari Amman Sugars Ltd</t>
  </si>
  <si>
    <t>BANARISUG</t>
  </si>
  <si>
    <t>Greenpanel Industries Ltd</t>
  </si>
  <si>
    <t>GREENPANEL</t>
  </si>
  <si>
    <t>Samhi Hotels Ltd</t>
  </si>
  <si>
    <t>SAMHI</t>
  </si>
  <si>
    <t>Skipper Ltd</t>
  </si>
  <si>
    <t>SKIPPER</t>
  </si>
  <si>
    <t>Grauer And Weil (India) Ltd</t>
  </si>
  <si>
    <t>GRAUWEIL</t>
  </si>
  <si>
    <t>Bajaj Consumer Care Ltd</t>
  </si>
  <si>
    <t>BAJAJCON</t>
  </si>
  <si>
    <t>Zaggle Prepaid Ocean Services Ltd</t>
  </si>
  <si>
    <t>ZAGGLE</t>
  </si>
  <si>
    <t>Spright Agro Ltd</t>
  </si>
  <si>
    <t>SPRIGHT</t>
  </si>
  <si>
    <t>Sundaram Clayton Ltd</t>
  </si>
  <si>
    <t>SUNCLAY</t>
  </si>
  <si>
    <t>Yatharth Hospital &amp; Trauma Care Services Ltd</t>
  </si>
  <si>
    <t>YATHARTH</t>
  </si>
  <si>
    <t>Optiemus Infracom Ltd</t>
  </si>
  <si>
    <t>OPTIEMUS</t>
  </si>
  <si>
    <t>Hinduja Global Solutions Ltd</t>
  </si>
  <si>
    <t>HGS</t>
  </si>
  <si>
    <t>PC Jeweller Ltd</t>
  </si>
  <si>
    <t>PCJEWELLER</t>
  </si>
  <si>
    <t>Nirlon Ltd</t>
  </si>
  <si>
    <t>NIRLON</t>
  </si>
  <si>
    <t>Shivalik Bimetal Controls Ltd</t>
  </si>
  <si>
    <t>SBCL</t>
  </si>
  <si>
    <t>Apollo Micro Systems Ltd</t>
  </si>
  <si>
    <t>APOLLO</t>
  </si>
  <si>
    <t>Unichem Laboratories Ltd</t>
  </si>
  <si>
    <t>UNICHEMLAB</t>
  </si>
  <si>
    <t>HPL Electric &amp; Power Ltd</t>
  </si>
  <si>
    <t>HPL</t>
  </si>
  <si>
    <t>Greaves Cotton Ltd</t>
  </si>
  <si>
    <t>GREAVESCOT</t>
  </si>
  <si>
    <t>IRB InvIT Fund</t>
  </si>
  <si>
    <t>IRBINVIT</t>
  </si>
  <si>
    <t>Motilal Oswal NASDAQ 100 ETF</t>
  </si>
  <si>
    <t>MON100</t>
  </si>
  <si>
    <t>Datamatics Global Services Ltd</t>
  </si>
  <si>
    <t>DATAMATICS</t>
  </si>
  <si>
    <t>Mahindra Logistics Ltd</t>
  </si>
  <si>
    <t>MAHLOG</t>
  </si>
  <si>
    <t>Cigniti Technologies Ltd</t>
  </si>
  <si>
    <t>CIGNITITEC</t>
  </si>
  <si>
    <t>Premier Explosives Ltd</t>
  </si>
  <si>
    <t>PREMEXPLN</t>
  </si>
  <si>
    <t>PTC India Financial Services Ltd</t>
  </si>
  <si>
    <t>PFS</t>
  </si>
  <si>
    <t>Gujarat Themis Biosyn Ltd</t>
  </si>
  <si>
    <t>GUJTHEM</t>
  </si>
  <si>
    <t>Gujarat Industries Power Company Ltd</t>
  </si>
  <si>
    <t>GIPCL</t>
  </si>
  <si>
    <t>Steel Strips Wheels Ltd</t>
  </si>
  <si>
    <t>SSWL</t>
  </si>
  <si>
    <t>TCNS Clothing Co Ltd</t>
  </si>
  <si>
    <t>TCNSBRANDS</t>
  </si>
  <si>
    <t>India Glycols Ltd</t>
  </si>
  <si>
    <t>INDIAGLYCO</t>
  </si>
  <si>
    <t>Sandhar Technologies Ltd</t>
  </si>
  <si>
    <t>SANDHAR</t>
  </si>
  <si>
    <t>Bhansali Engg Polymers Ltd</t>
  </si>
  <si>
    <t>BEPL</t>
  </si>
  <si>
    <t>VST Tillers Tractors Ltd</t>
  </si>
  <si>
    <t>VSTTILLERS</t>
  </si>
  <si>
    <t>Vindhya Telelinks Ltd</t>
  </si>
  <si>
    <t>VINDHYATEL</t>
  </si>
  <si>
    <t>Swaraj Engines Ltd</t>
  </si>
  <si>
    <t>SWARAJENG</t>
  </si>
  <si>
    <t>Anup Engineering Ltd</t>
  </si>
  <si>
    <t>ANUP</t>
  </si>
  <si>
    <t>Innova Captab Ltd</t>
  </si>
  <si>
    <t>INNOVACAP</t>
  </si>
  <si>
    <t>Arvind Smartspaces Ltd</t>
  </si>
  <si>
    <t>ARVSMART</t>
  </si>
  <si>
    <t>Gufic Biosciences Ltd</t>
  </si>
  <si>
    <t>GUFICBIO</t>
  </si>
  <si>
    <t>MPS Ltd</t>
  </si>
  <si>
    <t>MPSLTD</t>
  </si>
  <si>
    <t>SeQuent Scientific Ltd</t>
  </si>
  <si>
    <t>SEQUENT</t>
  </si>
  <si>
    <t>Gensol Engineering Ltd</t>
  </si>
  <si>
    <t>GENSOL</t>
  </si>
  <si>
    <t>Delta Corp Ltd</t>
  </si>
  <si>
    <t>DELTACORP</t>
  </si>
  <si>
    <t>Jindal Poly Films Ltd</t>
  </si>
  <si>
    <t>JINDALPOLY</t>
  </si>
  <si>
    <t>Fiem Industries Ltd</t>
  </si>
  <si>
    <t>FIEMIND</t>
  </si>
  <si>
    <t>La Opala R G Ltd</t>
  </si>
  <si>
    <t>LAOPALA</t>
  </si>
  <si>
    <t>Thejo Engineering Ltd</t>
  </si>
  <si>
    <t>THEJO</t>
  </si>
  <si>
    <t>Navneet Education Ltd</t>
  </si>
  <si>
    <t>NAVNETEDUL</t>
  </si>
  <si>
    <t>Hindustan Oil Exploration Company Ltd</t>
  </si>
  <si>
    <t>HINDOILEXP</t>
  </si>
  <si>
    <t>Kingfa Science and Technology (India) Ltd</t>
  </si>
  <si>
    <t>KINGFA</t>
  </si>
  <si>
    <t>Dredging Corporation of India Ltd</t>
  </si>
  <si>
    <t>DREDGECORP</t>
  </si>
  <si>
    <t>Dredging</t>
  </si>
  <si>
    <t>Thirumalai Chemicals Ltd</t>
  </si>
  <si>
    <t>TIRUMALCHM</t>
  </si>
  <si>
    <t>Avalon Technologies Ltd</t>
  </si>
  <si>
    <t>AVALON</t>
  </si>
  <si>
    <t>ideaForge Technology Ltd</t>
  </si>
  <si>
    <t>IDEAFORGE</t>
  </si>
  <si>
    <t>Prakash Industries Ltd</t>
  </si>
  <si>
    <t>PRAKASH</t>
  </si>
  <si>
    <t>IndoStar Capital Finance Ltd</t>
  </si>
  <si>
    <t>INDOSTAR</t>
  </si>
  <si>
    <t>Bajel Projects Ltd</t>
  </si>
  <si>
    <t>BAJEL</t>
  </si>
  <si>
    <t>Electric Utilities</t>
  </si>
  <si>
    <t>Ashapura Minechem Ltd</t>
  </si>
  <si>
    <t>ASHAPURMIN</t>
  </si>
  <si>
    <t>Maithan Alloys Ltd</t>
  </si>
  <si>
    <t>MAITHANALL</t>
  </si>
  <si>
    <t>KCP Ltd</t>
  </si>
  <si>
    <t>KCP</t>
  </si>
  <si>
    <t>Marine Electricals (India) Ltd</t>
  </si>
  <si>
    <t>MARINE</t>
  </si>
  <si>
    <t>Repco Home Finance Ltd</t>
  </si>
  <si>
    <t>REPCOHOME</t>
  </si>
  <si>
    <t>Polyplex Corp Ltd</t>
  </si>
  <si>
    <t>POLYPLEX</t>
  </si>
  <si>
    <t>Stanley Lifestyles Ltd</t>
  </si>
  <si>
    <t>STANLEY</t>
  </si>
  <si>
    <t>Hindware Home Innovation Ltd</t>
  </si>
  <si>
    <t>HINDWAREAP</t>
  </si>
  <si>
    <t>TVS Srichakra Ltd</t>
  </si>
  <si>
    <t>TVSSRICHAK</t>
  </si>
  <si>
    <t>Ge Power India Ltd</t>
  </si>
  <si>
    <t>GEPIL</t>
  </si>
  <si>
    <t>Dhani Services Ltd</t>
  </si>
  <si>
    <t>DHANI</t>
  </si>
  <si>
    <t>RPG Life Sciences Limited</t>
  </si>
  <si>
    <t>RPGLIFE</t>
  </si>
  <si>
    <t>Stylam Industries Ltd</t>
  </si>
  <si>
    <t>STYLAMIND</t>
  </si>
  <si>
    <t>Spectrum Electrical Industries Ltd</t>
  </si>
  <si>
    <t>SPECTRUM</t>
  </si>
  <si>
    <t>SEPC Ltd</t>
  </si>
  <si>
    <t>SEPC</t>
  </si>
  <si>
    <t>Fischer Medical Ventures Ltd</t>
  </si>
  <si>
    <t>FISCHER</t>
  </si>
  <si>
    <t>Marathon Nextgen Realty Ltd</t>
  </si>
  <si>
    <t>MARATHON</t>
  </si>
  <si>
    <t>Artemis Medicare Services Ltd</t>
  </si>
  <si>
    <t>ARTEMISMED</t>
  </si>
  <si>
    <t>Dalmia Bharat Sugar and Industries Ltd</t>
  </si>
  <si>
    <t>DALMIASUG</t>
  </si>
  <si>
    <t>Flair Writing Industries Ltd</t>
  </si>
  <si>
    <t>FLAIR</t>
  </si>
  <si>
    <t>Ujaas Energy Ltd</t>
  </si>
  <si>
    <t>UEL</t>
  </si>
  <si>
    <t>Max Ventures and Industries Ltd</t>
  </si>
  <si>
    <t>MAXVIL</t>
  </si>
  <si>
    <t>NRB Bearings Ltd</t>
  </si>
  <si>
    <t>NRBBEARING</t>
  </si>
  <si>
    <t>Quick Heal Technologies Ltd</t>
  </si>
  <si>
    <t>QUICKHEAL</t>
  </si>
  <si>
    <t>Somany Ceramics Ltd</t>
  </si>
  <si>
    <t>SOMANYCERA</t>
  </si>
  <si>
    <t>Tinna Rubber and Infrastructure Ltd</t>
  </si>
  <si>
    <t>TINNARUBR</t>
  </si>
  <si>
    <t>Kolte-Patil Developers Ltd</t>
  </si>
  <si>
    <t>KOLTEPATIL</t>
  </si>
  <si>
    <t>Confidence Petroleum India Ltd</t>
  </si>
  <si>
    <t>CONFIPET</t>
  </si>
  <si>
    <t>Vadilal Industries Ltd</t>
  </si>
  <si>
    <t>VADILALIND</t>
  </si>
  <si>
    <t>Salasar Techno Engineering Ltd</t>
  </si>
  <si>
    <t>SALASAR</t>
  </si>
  <si>
    <t>Supriya Lifescience Ltd</t>
  </si>
  <si>
    <t>SUPRIYA</t>
  </si>
  <si>
    <t>Goodluck India Ltd</t>
  </si>
  <si>
    <t>GOODLUCK</t>
  </si>
  <si>
    <t>Vertoz Advertising Ltd</t>
  </si>
  <si>
    <t>VERTOZ</t>
  </si>
  <si>
    <t>Eveready Industries India Ltd</t>
  </si>
  <si>
    <t>EVEREADY</t>
  </si>
  <si>
    <t>Suven Life Sciences Ltd</t>
  </si>
  <si>
    <t>SUVEN</t>
  </si>
  <si>
    <t>Universal Cables Ltd</t>
  </si>
  <si>
    <t>UNIVCABLES</t>
  </si>
  <si>
    <t>Sagar Cements Ltd</t>
  </si>
  <si>
    <t>SAGCEM</t>
  </si>
  <si>
    <t>Sky Gold Ltd</t>
  </si>
  <si>
    <t>SKYGOLD</t>
  </si>
  <si>
    <t>Jash Engineering Ltd</t>
  </si>
  <si>
    <t>JASH</t>
  </si>
  <si>
    <t>CARE Ratings Ltd</t>
  </si>
  <si>
    <t>CARERATING</t>
  </si>
  <si>
    <t>BF Utilities Ltd</t>
  </si>
  <si>
    <t>BFUTILITIE</t>
  </si>
  <si>
    <t>Automotive Axles Ltd</t>
  </si>
  <si>
    <t>AUTOAXLES</t>
  </si>
  <si>
    <t>MM Forgings Ltd</t>
  </si>
  <si>
    <t>MMFL</t>
  </si>
  <si>
    <t>Indoco Remedies Ltd</t>
  </si>
  <si>
    <t>INDOCO</t>
  </si>
  <si>
    <t>HLE Glascoat Ltd</t>
  </si>
  <si>
    <t>HLEGLAS</t>
  </si>
  <si>
    <t>Shalby Ltd</t>
  </si>
  <si>
    <t>SHALBY</t>
  </si>
  <si>
    <t>D P Abhushan Ltd</t>
  </si>
  <si>
    <t>DPABHUSHAN</t>
  </si>
  <si>
    <t>Refex Industries Ltd</t>
  </si>
  <si>
    <t>REFEX</t>
  </si>
  <si>
    <t>Man Industries (India) Ltd</t>
  </si>
  <si>
    <t>MANINDS</t>
  </si>
  <si>
    <t>Wendt (India) Limited</t>
  </si>
  <si>
    <t>WENDT</t>
  </si>
  <si>
    <t>Rajratan Global Wire Ltd</t>
  </si>
  <si>
    <t>RAJRATAN</t>
  </si>
  <si>
    <t>Dollar Industries Ltd</t>
  </si>
  <si>
    <t>DOLLAR</t>
  </si>
  <si>
    <t>Morepen Laboratories Ltd</t>
  </si>
  <si>
    <t>MOREPENLAB</t>
  </si>
  <si>
    <t>Sindhu Trade Links Ltd</t>
  </si>
  <si>
    <t>SINDHUTRAD</t>
  </si>
  <si>
    <t>SML Isuzu Ltd</t>
  </si>
  <si>
    <t>SMLISUZU</t>
  </si>
  <si>
    <t>Andrew Yule &amp; Co Ltd</t>
  </si>
  <si>
    <t>ANDREWYU</t>
  </si>
  <si>
    <t>Saksoft Ltd</t>
  </si>
  <si>
    <t>SAKSOFT</t>
  </si>
  <si>
    <t>Nilkamal Ltd</t>
  </si>
  <si>
    <t>NILKAMAL</t>
  </si>
  <si>
    <t>Unitech Ltd</t>
  </si>
  <si>
    <t>UNITECH</t>
  </si>
  <si>
    <t>Dish TV India Ltd</t>
  </si>
  <si>
    <t>DISHTV</t>
  </si>
  <si>
    <t>V2 Retail Ltd</t>
  </si>
  <si>
    <t>V2RETAIL</t>
  </si>
  <si>
    <t>Genesys International Corporation Ltd</t>
  </si>
  <si>
    <t>GENESYS</t>
  </si>
  <si>
    <t>Huhtamaki India Ltd</t>
  </si>
  <si>
    <t>HUHTAMAKI</t>
  </si>
  <si>
    <t>Precision Wires India Ltd</t>
  </si>
  <si>
    <t>PRECWIRE</t>
  </si>
  <si>
    <t>John Cockerill India Ltd</t>
  </si>
  <si>
    <t>COCKERILL</t>
  </si>
  <si>
    <t>Foseco India Ltd</t>
  </si>
  <si>
    <t>FOSECOIND</t>
  </si>
  <si>
    <t>Accelya Solutions India Ltd</t>
  </si>
  <si>
    <t>ACCELYA</t>
  </si>
  <si>
    <t>Novartis India Ltd</t>
  </si>
  <si>
    <t>NOVARTIND</t>
  </si>
  <si>
    <t>Vishnu Prakash R Punglia Ltd</t>
  </si>
  <si>
    <t>VPRPL</t>
  </si>
  <si>
    <t>Mayur Uniquoters Ltd</t>
  </si>
  <si>
    <t>MAYURUNIQ</t>
  </si>
  <si>
    <t>Vishnu Chemicals Ltd</t>
  </si>
  <si>
    <t>VISHNU</t>
  </si>
  <si>
    <t>EIH Associated Hotels Ltd</t>
  </si>
  <si>
    <t>EIHAHOTELS</t>
  </si>
  <si>
    <t>Suraj Estate Developers Ltd</t>
  </si>
  <si>
    <t>SURAJEST</t>
  </si>
  <si>
    <t>Real Estate Rental, Development &amp; Operations</t>
  </si>
  <si>
    <t>DISA India Ltd</t>
  </si>
  <si>
    <t>DISAQ</t>
  </si>
  <si>
    <t>K.P. Energy Ltd</t>
  </si>
  <si>
    <t>KPEL</t>
  </si>
  <si>
    <t>Veritas (India) Ltd</t>
  </si>
  <si>
    <t>VERITAS</t>
  </si>
  <si>
    <t>Jeena Sikho Lifecare Ltd</t>
  </si>
  <si>
    <t>JSLL</t>
  </si>
  <si>
    <t>Servotech Power Systems Ltd</t>
  </si>
  <si>
    <t>SERVOTECH</t>
  </si>
  <si>
    <t>HMA Agro Industries Ltd</t>
  </si>
  <si>
    <t>HMAAGRO</t>
  </si>
  <si>
    <t>Tarsons Products Ltd</t>
  </si>
  <si>
    <t>TARSONS</t>
  </si>
  <si>
    <t>Venky's (India) Ltd</t>
  </si>
  <si>
    <t>VENKEYS</t>
  </si>
  <si>
    <t>Rashi Peripherals Ltd</t>
  </si>
  <si>
    <t>RPTECH</t>
  </si>
  <si>
    <t>Lumax Industries Ltd</t>
  </si>
  <si>
    <t>LUMAXIND</t>
  </si>
  <si>
    <t>S H Kelkar and Company Ltd</t>
  </si>
  <si>
    <t>SHK</t>
  </si>
  <si>
    <t>Goodyear India Ltd</t>
  </si>
  <si>
    <t>GOODYEAR</t>
  </si>
  <si>
    <t>Geojit Financial Services Ltd</t>
  </si>
  <si>
    <t>GEOJITFSL</t>
  </si>
  <si>
    <t>Hi-Tech Pipes Ltd</t>
  </si>
  <si>
    <t>HITECH</t>
  </si>
  <si>
    <t>KP Green Engineering Ltd</t>
  </si>
  <si>
    <t>KPGEL</t>
  </si>
  <si>
    <t>PSP Projects Ltd</t>
  </si>
  <si>
    <t>PSPPROJECT</t>
  </si>
  <si>
    <t>Landmark Cars Ltd</t>
  </si>
  <si>
    <t>LANDMARK</t>
  </si>
  <si>
    <t>Kalyani Investment Company Ltd</t>
  </si>
  <si>
    <t>KICL</t>
  </si>
  <si>
    <t>Abans Holdings Ltd</t>
  </si>
  <si>
    <t>AHL</t>
  </si>
  <si>
    <t>Dishman Carbogen Amcis Ltd</t>
  </si>
  <si>
    <t>DCAL</t>
  </si>
  <si>
    <t>ESAF Small Finance Bank Limited</t>
  </si>
  <si>
    <t>ESAFSFB</t>
  </si>
  <si>
    <t>SBI Gold ETF</t>
  </si>
  <si>
    <t>SETFGOLD</t>
  </si>
  <si>
    <t>Hester Biosciences Ltd</t>
  </si>
  <si>
    <t>HESTERBIO</t>
  </si>
  <si>
    <t>Globus Spirits Ltd</t>
  </si>
  <si>
    <t>GLOBUSSPR</t>
  </si>
  <si>
    <t>NIBE Ltd</t>
  </si>
  <si>
    <t>NIBE</t>
  </si>
  <si>
    <t>Tasty Bite Eatables Ltd</t>
  </si>
  <si>
    <t>TASTYBITE</t>
  </si>
  <si>
    <t>Mold-Tek Packaging Ltd</t>
  </si>
  <si>
    <t>MOLDTKPAC</t>
  </si>
  <si>
    <t>DEN Networks Ltd</t>
  </si>
  <si>
    <t>DEN</t>
  </si>
  <si>
    <t>Capacite Infraprojects Ltd</t>
  </si>
  <si>
    <t>CAPACITE</t>
  </si>
  <si>
    <t>Nippon India ETF Nifty 1D Rate Liquid BeES</t>
  </si>
  <si>
    <t>LIQUIDBEES</t>
  </si>
  <si>
    <t>Solara Active Pharma Sciences Ltd</t>
  </si>
  <si>
    <t>SOLARA</t>
  </si>
  <si>
    <t>Indian Hume Pipe Company Ltd</t>
  </si>
  <si>
    <t>INDIANHUME</t>
  </si>
  <si>
    <t>Panama Petrochem Ltd</t>
  </si>
  <si>
    <t>PANAMAPET</t>
  </si>
  <si>
    <t>Omaxe Ltd</t>
  </si>
  <si>
    <t>OMAXE</t>
  </si>
  <si>
    <t>Welspun Specialty Solutions Ltd</t>
  </si>
  <si>
    <t>WELSPLSOL</t>
  </si>
  <si>
    <t>ADF Foods Ltd</t>
  </si>
  <si>
    <t>ADFFOODS</t>
  </si>
  <si>
    <t>Ajmera Realty &amp; Infra India Ltd</t>
  </si>
  <si>
    <t>AJMERA</t>
  </si>
  <si>
    <t>Apollo Pipes Ltd</t>
  </si>
  <si>
    <t>APOLLOPIPE</t>
  </si>
  <si>
    <t>EFC (I) Ltd</t>
  </si>
  <si>
    <t>EFCIL</t>
  </si>
  <si>
    <t>SJS Enterprises Ltd</t>
  </si>
  <si>
    <t>SJS</t>
  </si>
  <si>
    <t>Owais Metal and Mineral Processing Ltd</t>
  </si>
  <si>
    <t>OWAIS</t>
  </si>
  <si>
    <t>Sasken Technologies Ltd</t>
  </si>
  <si>
    <t>SASKEN</t>
  </si>
  <si>
    <t>DEE Development Engineers Ltd</t>
  </si>
  <si>
    <t>DEEDEV</t>
  </si>
  <si>
    <t>Sai Silks (Kalamandir) Ltd</t>
  </si>
  <si>
    <t>KALAMANDIR</t>
  </si>
  <si>
    <t>Gokul Agro Resources Ltd</t>
  </si>
  <si>
    <t>GOKULAGRO</t>
  </si>
  <si>
    <t>Mangalam Cement Ltd</t>
  </si>
  <si>
    <t>MANGLMCEM</t>
  </si>
  <si>
    <t>Epack Durable Ltd</t>
  </si>
  <si>
    <t>EPACK</t>
  </si>
  <si>
    <t>Kody Technolab Ltd</t>
  </si>
  <si>
    <t>KODYTECH</t>
  </si>
  <si>
    <t>Dreamfolks Services Ltd</t>
  </si>
  <si>
    <t>DREAMFOLKS</t>
  </si>
  <si>
    <t>Sanghi Industries Ltd</t>
  </si>
  <si>
    <t>SANGHIIND</t>
  </si>
  <si>
    <t>Astec Lifesciences Ltd</t>
  </si>
  <si>
    <t>ASTEC</t>
  </si>
  <si>
    <t>Indraprastha Medical Corporation Ltd</t>
  </si>
  <si>
    <t>INDRAMEDCO</t>
  </si>
  <si>
    <t>Satin Creditcare Network Ltd</t>
  </si>
  <si>
    <t>SATIN</t>
  </si>
  <si>
    <t>Nitin Spinners Ltd</t>
  </si>
  <si>
    <t>NITINSPIN</t>
  </si>
  <si>
    <t>Websol Energy System Ltd</t>
  </si>
  <si>
    <t>WEBELSOLAR</t>
  </si>
  <si>
    <t>Mukand Ltd</t>
  </si>
  <si>
    <t>MUKANDLTD</t>
  </si>
  <si>
    <t>India Pesticides Ltd</t>
  </si>
  <si>
    <t>IPL</t>
  </si>
  <si>
    <t>Fino Payments Bank Ltd</t>
  </si>
  <si>
    <t>FINOPB</t>
  </si>
  <si>
    <t>IOL Chemicals and Pharmaceuticals Ltd</t>
  </si>
  <si>
    <t>IOLCP</t>
  </si>
  <si>
    <t>E2E Networks Ltd</t>
  </si>
  <si>
    <t>E2E</t>
  </si>
  <si>
    <t>TechNVision Ventures Ltd</t>
  </si>
  <si>
    <t>TECHNVISN</t>
  </si>
  <si>
    <t>BF Investment Ltd</t>
  </si>
  <si>
    <t>BFINVEST</t>
  </si>
  <si>
    <t>Vardhman Special Steels Ltd</t>
  </si>
  <si>
    <t>VSSL</t>
  </si>
  <si>
    <t>Pennar Industries Ltd</t>
  </si>
  <si>
    <t>PENIND</t>
  </si>
  <si>
    <t>Rajoo Engineers Ltd</t>
  </si>
  <si>
    <t>RAJOOENG</t>
  </si>
  <si>
    <t>Rane Holdings Ltd</t>
  </si>
  <si>
    <t>RANEHOLDIN</t>
  </si>
  <si>
    <t>Ugro Capital Ltd</t>
  </si>
  <si>
    <t>UGROCAP</t>
  </si>
  <si>
    <t>Dolphin Offshore Enterprises (India) Ltd</t>
  </si>
  <si>
    <t>DOLPHIN</t>
  </si>
  <si>
    <t>Federal-Mogul Goetze (India) Ltd</t>
  </si>
  <si>
    <t>FMGOETZE</t>
  </si>
  <si>
    <t>Axiscades Technologies Ltd</t>
  </si>
  <si>
    <t>AXISCADES</t>
  </si>
  <si>
    <t>Oriental Hotels Ltd</t>
  </si>
  <si>
    <t>ORIENTHOT</t>
  </si>
  <si>
    <t>Parag Milk Foods Ltd</t>
  </si>
  <si>
    <t>PARAGMILK</t>
  </si>
  <si>
    <t>Agro Tech Foods Ltd</t>
  </si>
  <si>
    <t>ATFL</t>
  </si>
  <si>
    <t>RPSG Ventures Ltd</t>
  </si>
  <si>
    <t>RPSGVENT</t>
  </si>
  <si>
    <t>SMS Pharmaceuticals Ltd</t>
  </si>
  <si>
    <t>SMSPHARMA</t>
  </si>
  <si>
    <t>Vakrangee Limited</t>
  </si>
  <si>
    <t>VAKRANGEE</t>
  </si>
  <si>
    <t>HIL Ltd</t>
  </si>
  <si>
    <t>HIL</t>
  </si>
  <si>
    <t>Udaipur Cement Works Ltd</t>
  </si>
  <si>
    <t>UDAICEMENT</t>
  </si>
  <si>
    <t>B L Kashyap and Sons Ltd</t>
  </si>
  <si>
    <t>BLKASHYAP</t>
  </si>
  <si>
    <t>IKIO Lighting Ltd</t>
  </si>
  <si>
    <t>IKIO</t>
  </si>
  <si>
    <t>Tatva Chintan Pharma Chem Ltd</t>
  </si>
  <si>
    <t>TATVA</t>
  </si>
  <si>
    <t>Jyoti Structures Ltd</t>
  </si>
  <si>
    <t>JYOTISTRUC</t>
  </si>
  <si>
    <t>Rossell India Ltd</t>
  </si>
  <si>
    <t>ROSSELLIND</t>
  </si>
  <si>
    <t>Antony Waste Handling Cell Ltd</t>
  </si>
  <si>
    <t>AWHCL</t>
  </si>
  <si>
    <t>Oriental Rail Infrastructure Ltd</t>
  </si>
  <si>
    <t>ORIRAIL</t>
  </si>
  <si>
    <t>Nalwa Sons Investments Ltd</t>
  </si>
  <si>
    <t>NSIL</t>
  </si>
  <si>
    <t>Siyaram Silk Mills Ltd</t>
  </si>
  <si>
    <t>SIYSIL</t>
  </si>
  <si>
    <t>Jubilant Industries Ltd</t>
  </si>
  <si>
    <t>JUBLINDS</t>
  </si>
  <si>
    <t>Apcotex Industries Ltd</t>
  </si>
  <si>
    <t>APCOTEXIND</t>
  </si>
  <si>
    <t>Themis Medicare Ltd</t>
  </si>
  <si>
    <t>THEMISMED</t>
  </si>
  <si>
    <t>Cantabil Retail India Ltd</t>
  </si>
  <si>
    <t>CANTABIL</t>
  </si>
  <si>
    <t>Dolat Algotech Ltd</t>
  </si>
  <si>
    <t>DOLATALGO</t>
  </si>
  <si>
    <t>Pnb Gilts Ltd</t>
  </si>
  <si>
    <t>PNBGILTS</t>
  </si>
  <si>
    <t>TCPL Packaging Ltd</t>
  </si>
  <si>
    <t>TCPLPACK</t>
  </si>
  <si>
    <t>Carysil Ltd</t>
  </si>
  <si>
    <t>CARYSIL</t>
  </si>
  <si>
    <t>Insecticides (India) Ltd</t>
  </si>
  <si>
    <t>INSECTICID</t>
  </si>
  <si>
    <t>Amrutanjan Health Care Ltd</t>
  </si>
  <si>
    <t>AMRUTANJAN</t>
  </si>
  <si>
    <t>Cosmo First Ltd</t>
  </si>
  <si>
    <t>COSMOFIRST</t>
  </si>
  <si>
    <t>Talbros Automotive Components Ltd</t>
  </si>
  <si>
    <t>TALBROAUTO</t>
  </si>
  <si>
    <t>Rupa &amp; Company Ltd</t>
  </si>
  <si>
    <t>RUPA</t>
  </si>
  <si>
    <t>Andhra Paper Ltd</t>
  </si>
  <si>
    <t>ANDHRAPAP</t>
  </si>
  <si>
    <t>Cupid Ltd</t>
  </si>
  <si>
    <t>CUPID</t>
  </si>
  <si>
    <t>D Link (India) Limited</t>
  </si>
  <si>
    <t>DLINKINDIA</t>
  </si>
  <si>
    <t>Pokarna Ltd</t>
  </si>
  <si>
    <t>POKARNA</t>
  </si>
  <si>
    <t>JITF Infralogistics Ltd</t>
  </si>
  <si>
    <t>JITFINFRA</t>
  </si>
  <si>
    <t>Xpro India Ltd</t>
  </si>
  <si>
    <t>XPROINDIA</t>
  </si>
  <si>
    <t>IFGL Refractories Ltd</t>
  </si>
  <si>
    <t>IFGLEXPOR</t>
  </si>
  <si>
    <t>Paramount Communications Ltd</t>
  </si>
  <si>
    <t>PARACABLES</t>
  </si>
  <si>
    <t>Navkar Corporation Ltd</t>
  </si>
  <si>
    <t>NAVKARCORP</t>
  </si>
  <si>
    <t>LS Industries Ltd</t>
  </si>
  <si>
    <t>LSIND</t>
  </si>
  <si>
    <t>Yasho Industries Ltd</t>
  </si>
  <si>
    <t>YASHO</t>
  </si>
  <si>
    <t>Uniparts India Ltd</t>
  </si>
  <si>
    <t>UNIPARTS</t>
  </si>
  <si>
    <t>PIX Transmissions Ltd</t>
  </si>
  <si>
    <t>PIXTRANS</t>
  </si>
  <si>
    <t>Gocl Corporation Ltd</t>
  </si>
  <si>
    <t>GOCLCORP</t>
  </si>
  <si>
    <t>ICICI Prudential Nifty 50 ETF</t>
  </si>
  <si>
    <t>NIFTYIETF</t>
  </si>
  <si>
    <t>Krsnaa Diagnostics Ltd</t>
  </si>
  <si>
    <t>KRSNAA</t>
  </si>
  <si>
    <t>Vidhi Specialty Food Ingredients Ltd</t>
  </si>
  <si>
    <t>VIDHIING</t>
  </si>
  <si>
    <t>63 Moons Technologies Ltd</t>
  </si>
  <si>
    <t>63MOONS</t>
  </si>
  <si>
    <t>Som Distilleries and Breweries Ltd</t>
  </si>
  <si>
    <t>SDBL</t>
  </si>
  <si>
    <t>Roto Pumps Ltd</t>
  </si>
  <si>
    <t>ROTO</t>
  </si>
  <si>
    <t>Sigachi Industries Ltd</t>
  </si>
  <si>
    <t>SIGACHI</t>
  </si>
  <si>
    <t>Advait Infratech Ltd</t>
  </si>
  <si>
    <t>ADVAIT</t>
  </si>
  <si>
    <t>India Power Corporation Ltd</t>
  </si>
  <si>
    <t>DPSCLTD</t>
  </si>
  <si>
    <t>S.P.Apparels Ltd</t>
  </si>
  <si>
    <t>SPAL</t>
  </si>
  <si>
    <t>Seshasayee Paper and Boards Ltd</t>
  </si>
  <si>
    <t>SESHAPAPER</t>
  </si>
  <si>
    <t>Hariom Pipe Industries Ltd</t>
  </si>
  <si>
    <t>HARIOMPIPE</t>
  </si>
  <si>
    <t>Jagran Prakashan Ltd</t>
  </si>
  <si>
    <t>JAGRAN</t>
  </si>
  <si>
    <t>Ramco Industries Ltd</t>
  </si>
  <si>
    <t>RAMCOIND</t>
  </si>
  <si>
    <t>Indo Tech Transformers Ltd</t>
  </si>
  <si>
    <t>INDOTECH</t>
  </si>
  <si>
    <t>Sangam (India) Ltd</t>
  </si>
  <si>
    <t>SANGAMIND</t>
  </si>
  <si>
    <t>Balmer Lawrie Investments Ltd</t>
  </si>
  <si>
    <t>BLIL</t>
  </si>
  <si>
    <t>Updater Services Ltd</t>
  </si>
  <si>
    <t>UDS</t>
  </si>
  <si>
    <t>Tanfac Industries Ltd</t>
  </si>
  <si>
    <t>TANFACIND</t>
  </si>
  <si>
    <t>Orient Green Power Company Ltd</t>
  </si>
  <si>
    <t>GREENPOWER</t>
  </si>
  <si>
    <t>Barbeque-Nation Hospitality Ltd</t>
  </si>
  <si>
    <t>BARBEQUE</t>
  </si>
  <si>
    <t>TAJ GVK Hotels and Resorts Ltd</t>
  </si>
  <si>
    <t>TAJGVK</t>
  </si>
  <si>
    <t>Suratwwala Business Group Ltd</t>
  </si>
  <si>
    <t>SBGLP</t>
  </si>
  <si>
    <t>JISLDVREQS</t>
  </si>
  <si>
    <t>Alpex Solar Ltd</t>
  </si>
  <si>
    <t>ALPEXSOLAR</t>
  </si>
  <si>
    <t>Centum Electronics Ltd</t>
  </si>
  <si>
    <t>CENTUM</t>
  </si>
  <si>
    <t>Stove Kraft Ltd</t>
  </si>
  <si>
    <t>STOVEKRAFT</t>
  </si>
  <si>
    <t>Raghav Productivity Enhancers Ltd</t>
  </si>
  <si>
    <t>RPEL</t>
  </si>
  <si>
    <t>TTK Healthcare Ltd</t>
  </si>
  <si>
    <t>TTKHLTCARE</t>
  </si>
  <si>
    <t>SG Finserve Ltd</t>
  </si>
  <si>
    <t>SGFIN</t>
  </si>
  <si>
    <t>Meghmani Organics Ltd</t>
  </si>
  <si>
    <t>MOL</t>
  </si>
  <si>
    <t>Prataap Snacks Ltd</t>
  </si>
  <si>
    <t>DIAMONDYD</t>
  </si>
  <si>
    <t>Bombay Super Hybrid Seeds Ltd</t>
  </si>
  <si>
    <t>BSHSL</t>
  </si>
  <si>
    <t>Divgi TorqTransfer Systems Ltd</t>
  </si>
  <si>
    <t>DIVGIITTS</t>
  </si>
  <si>
    <t>Peninsula Land Ltd</t>
  </si>
  <si>
    <t>PENINLAND</t>
  </si>
  <si>
    <t>Wheels India Ltd</t>
  </si>
  <si>
    <t>WHEELS</t>
  </si>
  <si>
    <t>Monarch Networth Capital Ltd</t>
  </si>
  <si>
    <t>MONARCH</t>
  </si>
  <si>
    <t>Gandhar Oil Refinery (INDIA) Ltd</t>
  </si>
  <si>
    <t>GANDHAR</t>
  </si>
  <si>
    <t>Sadhana Nitro Chem Ltd</t>
  </si>
  <si>
    <t>SADHNANIQ</t>
  </si>
  <si>
    <t>Praveg Ltd</t>
  </si>
  <si>
    <t>PRAVEG</t>
  </si>
  <si>
    <t>BLS E-Services Ltd</t>
  </si>
  <si>
    <t>BLSE</t>
  </si>
  <si>
    <t>GKW Ltd</t>
  </si>
  <si>
    <t>GKWLIMITED</t>
  </si>
  <si>
    <t>GRP Ltd</t>
  </si>
  <si>
    <t>GRPLTD</t>
  </si>
  <si>
    <t>Goldiam International Ltd</t>
  </si>
  <si>
    <t>GOLDIAM</t>
  </si>
  <si>
    <t>Yatra Online Ltd</t>
  </si>
  <si>
    <t>YATRA</t>
  </si>
  <si>
    <t>Mufin Green Finance Ltd</t>
  </si>
  <si>
    <t>MUFIN</t>
  </si>
  <si>
    <t>Alicon Castalloy Ltd</t>
  </si>
  <si>
    <t>ALICON</t>
  </si>
  <si>
    <t>Aeroflex Industries Ltd</t>
  </si>
  <si>
    <t>AEROFLEX</t>
  </si>
  <si>
    <t>Arman Financial Services Ltd</t>
  </si>
  <si>
    <t>ARMANFIN</t>
  </si>
  <si>
    <t>TIL Ltd</t>
  </si>
  <si>
    <t>TIL</t>
  </si>
  <si>
    <t>Summit Securities Ltd</t>
  </si>
  <si>
    <t>SUMMITSEC</t>
  </si>
  <si>
    <t>Walchandnagar Industries Ltd</t>
  </si>
  <si>
    <t>WALCHANNAG</t>
  </si>
  <si>
    <t>Jaiprakash Associates Ltd</t>
  </si>
  <si>
    <t>JPASSOCIAT</t>
  </si>
  <si>
    <t>Veranda Learning Solutions Ltd</t>
  </si>
  <si>
    <t>VERANDA</t>
  </si>
  <si>
    <t>Kotak Gold Etf</t>
  </si>
  <si>
    <t>GOLD1</t>
  </si>
  <si>
    <t>Hercules Hoists Ltd</t>
  </si>
  <si>
    <t>HERCULES</t>
  </si>
  <si>
    <t>Atul Auto Ltd</t>
  </si>
  <si>
    <t>ATULAUTO</t>
  </si>
  <si>
    <t>Three Wheelers</t>
  </si>
  <si>
    <t>Expleo Solutions Ltd</t>
  </si>
  <si>
    <t>EXPLEOSOL</t>
  </si>
  <si>
    <t>Madhya Bharat Agro Products Ltd</t>
  </si>
  <si>
    <t>MBAPL</t>
  </si>
  <si>
    <t>I G Petrochemicals Ltd</t>
  </si>
  <si>
    <t>IGPL</t>
  </si>
  <si>
    <t>Deep Industries Ltd</t>
  </si>
  <si>
    <t>DEEPINDS</t>
  </si>
  <si>
    <t>Camlin Fine Sciences Ltd</t>
  </si>
  <si>
    <t>CAMLINFINE</t>
  </si>
  <si>
    <t>Bigbloc Construction Ltd</t>
  </si>
  <si>
    <t>BIGBLOC</t>
  </si>
  <si>
    <t>Sirca Paints India Ltd</t>
  </si>
  <si>
    <t>SIRCA</t>
  </si>
  <si>
    <t>Forbes Precision Tools and Machine Parts Ltd</t>
  </si>
  <si>
    <t>TOTEM</t>
  </si>
  <si>
    <t>HDFC Gold Exchange Traded Fund</t>
  </si>
  <si>
    <t>HDFCGOLD</t>
  </si>
  <si>
    <t>Reliance Industrial Infrastructure Ltd</t>
  </si>
  <si>
    <t>RIIL</t>
  </si>
  <si>
    <t>ICICI Prudential Gold ETF</t>
  </si>
  <si>
    <t>GOLDIETF</t>
  </si>
  <si>
    <t>Suryoday Small Finance Bank Ltd</t>
  </si>
  <si>
    <t>SURYODAY</t>
  </si>
  <si>
    <t>Nippon India ETF Nifty Next 50 Junior BeES</t>
  </si>
  <si>
    <t>JUNIORBEES</t>
  </si>
  <si>
    <t>Ador Welding Ltd</t>
  </si>
  <si>
    <t>ADORWELD</t>
  </si>
  <si>
    <t>G M Breweries Ltd</t>
  </si>
  <si>
    <t>GMBREW</t>
  </si>
  <si>
    <t>Everest Industries Ltd</t>
  </si>
  <si>
    <t>EVERESTIND</t>
  </si>
  <si>
    <t>Building Products - Prefab Structures</t>
  </si>
  <si>
    <t>GPT Infraprojects Ltd</t>
  </si>
  <si>
    <t>GPTINFRA</t>
  </si>
  <si>
    <t>Om Infra Ltd</t>
  </si>
  <si>
    <t>OMINFRAL</t>
  </si>
  <si>
    <t>Dcm Shriram Industries Ltd</t>
  </si>
  <si>
    <t>DCMSRIND</t>
  </si>
  <si>
    <t>Nelco Ltd</t>
  </si>
  <si>
    <t>NELCO</t>
  </si>
  <si>
    <t>Subex Ltd</t>
  </si>
  <si>
    <t>SUBEXLTD</t>
  </si>
  <si>
    <t>Media Matrix Worldwide Ltd</t>
  </si>
  <si>
    <t>MMWL</t>
  </si>
  <si>
    <t>Irm Energy Ltd</t>
  </si>
  <si>
    <t>IRMENERGY</t>
  </si>
  <si>
    <t>GTPL Hathway Ltd</t>
  </si>
  <si>
    <t>GTPL</t>
  </si>
  <si>
    <t>Madras Fertilizers Ltd</t>
  </si>
  <si>
    <t>MADRASFERT</t>
  </si>
  <si>
    <t>Eimco Elecon (India) Ltd</t>
  </si>
  <si>
    <t>EIMCOELECO</t>
  </si>
  <si>
    <t>BCL Industries Ltd</t>
  </si>
  <si>
    <t>BCLIND</t>
  </si>
  <si>
    <t>Swelect Energy Systems Ltd</t>
  </si>
  <si>
    <t>SWELECTES</t>
  </si>
  <si>
    <t>MIC Electronics Ltd</t>
  </si>
  <si>
    <t>MICEL</t>
  </si>
  <si>
    <t>ASM Technologies Ltd</t>
  </si>
  <si>
    <t>ASMTEC</t>
  </si>
  <si>
    <t>Kesar India Ltd</t>
  </si>
  <si>
    <t>KESAR</t>
  </si>
  <si>
    <t>Ram Ratna Wires Ltd</t>
  </si>
  <si>
    <t>RAMRAT</t>
  </si>
  <si>
    <t>Deccan Gold Mines Ltd</t>
  </si>
  <si>
    <t>DECNGOLD</t>
  </si>
  <si>
    <t>Kiri Industries Ltd</t>
  </si>
  <si>
    <t>KIRIINDUS</t>
  </si>
  <si>
    <t>Kilburn Engineering Ltd</t>
  </si>
  <si>
    <t>KLBRENG-B</t>
  </si>
  <si>
    <t>GNA Axles Ltd</t>
  </si>
  <si>
    <t>GNA</t>
  </si>
  <si>
    <t>Vascon Engineers Ltd</t>
  </si>
  <si>
    <t>VASCONEQ</t>
  </si>
  <si>
    <t>Shriram Properties Ltd</t>
  </si>
  <si>
    <t>SHRIRAMPPS</t>
  </si>
  <si>
    <t>Everest Kanto Cylinder Ltd</t>
  </si>
  <si>
    <t>EKC</t>
  </si>
  <si>
    <t>Fairchem Organics Ltd</t>
  </si>
  <si>
    <t>FAIRCHEMOR</t>
  </si>
  <si>
    <t>Amines and Plasticizers Ltd</t>
  </si>
  <si>
    <t>AMNPLST</t>
  </si>
  <si>
    <t>Texmaco Infrastructure &amp; Holdings Ltd</t>
  </si>
  <si>
    <t>TEXINFRA</t>
  </si>
  <si>
    <t>India Nippon Electricals Ltd</t>
  </si>
  <si>
    <t>INDNIPPON</t>
  </si>
  <si>
    <t>Tamilnadu Newsprint &amp; Papers Ltd</t>
  </si>
  <si>
    <t>TNPL</t>
  </si>
  <si>
    <t>Rico Auto Industries Ltd</t>
  </si>
  <si>
    <t>RICOAUTO</t>
  </si>
  <si>
    <t>Agarwal Industrial Corporation Ltd</t>
  </si>
  <si>
    <t>AGARIND</t>
  </si>
  <si>
    <t>Systematix Corporate Services Ltd</t>
  </si>
  <si>
    <t>SYSTMTXC</t>
  </si>
  <si>
    <t>KKRRAFTON Developers Limited</t>
  </si>
  <si>
    <t>KDL</t>
  </si>
  <si>
    <t>Dr Agarwal's Eye Hospital Ltd</t>
  </si>
  <si>
    <t>DRAGARWQ</t>
  </si>
  <si>
    <t>Master Trust Ltd</t>
  </si>
  <si>
    <t>MASTERTR</t>
  </si>
  <si>
    <t>Bharat Wire Ropes Ltd</t>
  </si>
  <si>
    <t>BHARATWIRE</t>
  </si>
  <si>
    <t>Borosil Scientific Ltd</t>
  </si>
  <si>
    <t>BOROSCI</t>
  </si>
  <si>
    <t>Tourism Finance Corporation of India Ltd</t>
  </si>
  <si>
    <t>TFCILTD</t>
  </si>
  <si>
    <t>Jindal Drilling and Industries Ltd</t>
  </si>
  <si>
    <t>JINDRILL</t>
  </si>
  <si>
    <t>Yuken India Ltd</t>
  </si>
  <si>
    <t>YUKEN</t>
  </si>
  <si>
    <t>Mishtann Foods Ltd</t>
  </si>
  <si>
    <t>MISHTANN</t>
  </si>
  <si>
    <t>Steel Exchange India Ltd</t>
  </si>
  <si>
    <t>STEELXIND</t>
  </si>
  <si>
    <t>Hi-Tech Gears Ltd</t>
  </si>
  <si>
    <t>HITECHGEAR</t>
  </si>
  <si>
    <t>Precision Camshafts Ltd</t>
  </si>
  <si>
    <t>PRECAM</t>
  </si>
  <si>
    <t>Southern Petrochemical Industries Corporation Ltd</t>
  </si>
  <si>
    <t>SPIC</t>
  </si>
  <si>
    <t>Paushak Ltd</t>
  </si>
  <si>
    <t>PAUSHAKLTD</t>
  </si>
  <si>
    <t>Likhitha Infrastructure Ltd</t>
  </si>
  <si>
    <t>LIKHITHA</t>
  </si>
  <si>
    <t>Jyoti Resins and Adhesives Ltd</t>
  </si>
  <si>
    <t>JYOTIRES</t>
  </si>
  <si>
    <t>Manali Petrochemicals Ltd</t>
  </si>
  <si>
    <t>MANALIPETC</t>
  </si>
  <si>
    <t>Punjab Chemicals and Crop Protection Ltd</t>
  </si>
  <si>
    <t>PUNJABCHEM</t>
  </si>
  <si>
    <t>Elpro International Ltd</t>
  </si>
  <si>
    <t>ELPROINTL</t>
  </si>
  <si>
    <t>Filatex India Ltd</t>
  </si>
  <si>
    <t>FILATEX</t>
  </si>
  <si>
    <t>Popular Vehicles and Services Ltd</t>
  </si>
  <si>
    <t>PVSL</t>
  </si>
  <si>
    <t>Krishana Phoschem Ltd</t>
  </si>
  <si>
    <t>KRISHANA</t>
  </si>
  <si>
    <t>Last Mile Enterprises Ltd</t>
  </si>
  <si>
    <t>LASTMILE</t>
  </si>
  <si>
    <t>Hubtown Ltd</t>
  </si>
  <si>
    <t>HUBTOWN</t>
  </si>
  <si>
    <t>Allsec Technologies Ltd</t>
  </si>
  <si>
    <t>ALLSEC</t>
  </si>
  <si>
    <t>Timex Group India Ltd</t>
  </si>
  <si>
    <t>TIMEX</t>
  </si>
  <si>
    <t>Macpower CNC Machines Ltd</t>
  </si>
  <si>
    <t>MACPOWER</t>
  </si>
  <si>
    <t>Wonder Electricals Ltd</t>
  </si>
  <si>
    <t>WEL</t>
  </si>
  <si>
    <t>Shankara Building Products Ltd</t>
  </si>
  <si>
    <t>SHANKARA</t>
  </si>
  <si>
    <t>Rishabh Instruments Ltd</t>
  </si>
  <si>
    <t>RISHABH</t>
  </si>
  <si>
    <t>Igarashi Motors India Ltd</t>
  </si>
  <si>
    <t>IGARASHI</t>
  </si>
  <si>
    <t>NIIT Ltd</t>
  </si>
  <si>
    <t>NIITLTD</t>
  </si>
  <si>
    <t>Dynacons Systems and Solutions Ltd</t>
  </si>
  <si>
    <t>DSSL</t>
  </si>
  <si>
    <t>Mukka Proteins Ltd</t>
  </si>
  <si>
    <t>MUKKA</t>
  </si>
  <si>
    <t>SMC Global Securities Ltd</t>
  </si>
  <si>
    <t>SMCGLOBAL</t>
  </si>
  <si>
    <t>Ngl Fine Chem Ltd</t>
  </si>
  <si>
    <t>NGLFINE</t>
  </si>
  <si>
    <t>Automotive Stampings and Assemblies Ltd</t>
  </si>
  <si>
    <t>ASAL</t>
  </si>
  <si>
    <t>Kellton Tech Solutions Ltd</t>
  </si>
  <si>
    <t>KELLTONTEC</t>
  </si>
  <si>
    <t>Excel Industries Ltd</t>
  </si>
  <si>
    <t>EXCELINDUS</t>
  </si>
  <si>
    <t>Cosmic CRF Ltd</t>
  </si>
  <si>
    <t>COSMICCRF</t>
  </si>
  <si>
    <t>Shree Digvijay Cement Co Ltd</t>
  </si>
  <si>
    <t>SHREDIGCEM</t>
  </si>
  <si>
    <t>Rama Steel Tubes Ltd</t>
  </si>
  <si>
    <t>RAMASTEEL</t>
  </si>
  <si>
    <t>Andhra Sugars Ltd</t>
  </si>
  <si>
    <t>ANDHRSUGAR</t>
  </si>
  <si>
    <t>Salzer Electronics Ltd</t>
  </si>
  <si>
    <t>SALZERELEC</t>
  </si>
  <si>
    <t>DCW Ltd</t>
  </si>
  <si>
    <t>DCW</t>
  </si>
  <si>
    <t>Yamuna Syndicate Ltd</t>
  </si>
  <si>
    <t>YSL</t>
  </si>
  <si>
    <t>Spacenet Enterprises India Ltd</t>
  </si>
  <si>
    <t>SPCENET</t>
  </si>
  <si>
    <t>India Motor Parts &amp; Accessories Ltd</t>
  </si>
  <si>
    <t>IMPAL</t>
  </si>
  <si>
    <t>CFF Fluid Control Ltd</t>
  </si>
  <si>
    <t>CFF</t>
  </si>
  <si>
    <t>Kirloskar Electric Company Ltd</t>
  </si>
  <si>
    <t>KECL</t>
  </si>
  <si>
    <t>Oriental Aromatics Ltd</t>
  </si>
  <si>
    <t>OAL</t>
  </si>
  <si>
    <t>Capital Small Finance Bank Ltd</t>
  </si>
  <si>
    <t>CAPITALSFB</t>
  </si>
  <si>
    <t>Motisons Jewellers Ltd</t>
  </si>
  <si>
    <t>MOTISONS</t>
  </si>
  <si>
    <t>Apparel &amp; Accessories Retailers</t>
  </si>
  <si>
    <t>Sportking India Ltd</t>
  </si>
  <si>
    <t>SPORTKING</t>
  </si>
  <si>
    <t>Butterfly Gandhimathi Appliances Ltd</t>
  </si>
  <si>
    <t>BUTTERFLY</t>
  </si>
  <si>
    <t>Kokuyo Camlin Ltd</t>
  </si>
  <si>
    <t>KOKUYOCMLN</t>
  </si>
  <si>
    <t>Centrum Capital Ltd</t>
  </si>
  <si>
    <t>CENTRUM</t>
  </si>
  <si>
    <t>Heranba Industries Ltd</t>
  </si>
  <si>
    <t>HERANBA</t>
  </si>
  <si>
    <t>Brightcom Group Ltd</t>
  </si>
  <si>
    <t>BCG</t>
  </si>
  <si>
    <t>Vashu Bhagnani Industries Ltd</t>
  </si>
  <si>
    <t>POOJAENT</t>
  </si>
  <si>
    <t>Zota Health Care Ltd</t>
  </si>
  <si>
    <t>ZOTA</t>
  </si>
  <si>
    <t>Shanti Educational Initiatives Ltd</t>
  </si>
  <si>
    <t>SEIL</t>
  </si>
  <si>
    <t>Windlas Biotech Ltd</t>
  </si>
  <si>
    <t>WINDLAS</t>
  </si>
  <si>
    <t>Taneja Aerospace and Aviation Ltd</t>
  </si>
  <si>
    <t>TANAA</t>
  </si>
  <si>
    <t>Platinum Industries Ltd</t>
  </si>
  <si>
    <t>PLATIND</t>
  </si>
  <si>
    <t>Polo Queen Industrial and Fintech Ltd</t>
  </si>
  <si>
    <t>PQIF</t>
  </si>
  <si>
    <t>Eco Recycling Ltd</t>
  </si>
  <si>
    <t>ECORECO</t>
  </si>
  <si>
    <t>Kotak Nifty 50 ETF</t>
  </si>
  <si>
    <t>NIFTY1</t>
  </si>
  <si>
    <t>R K Swamy Ltd</t>
  </si>
  <si>
    <t>RKSWAMY</t>
  </si>
  <si>
    <t>Xchanging Solutions Ltd</t>
  </si>
  <si>
    <t>XCHANGING</t>
  </si>
  <si>
    <t>Kitex Garments Ltd</t>
  </si>
  <si>
    <t>KITEX</t>
  </si>
  <si>
    <t>Wardwizard Innovations &amp; Mobility Ltd</t>
  </si>
  <si>
    <t>WARDINMOBI</t>
  </si>
  <si>
    <t>5Paisa Capital Ltd</t>
  </si>
  <si>
    <t>5PAISA</t>
  </si>
  <si>
    <t>Best Agrolife Ltd</t>
  </si>
  <si>
    <t>BESTAGRO</t>
  </si>
  <si>
    <t>One Point One Solutions Ltd</t>
  </si>
  <si>
    <t>ONEPOINT</t>
  </si>
  <si>
    <t>Rane (Madras) Ltd</t>
  </si>
  <si>
    <t>RML</t>
  </si>
  <si>
    <t>Automobile Corp Of Goa Ltd</t>
  </si>
  <si>
    <t>ACGL</t>
  </si>
  <si>
    <t>Fedders Holding Ltd</t>
  </si>
  <si>
    <t>FEDDERSHOL</t>
  </si>
  <si>
    <t>TV Today Network Limited</t>
  </si>
  <si>
    <t>TVTODAY</t>
  </si>
  <si>
    <t>Shiva Cement Ltd</t>
  </si>
  <si>
    <t>SHIVACEM</t>
  </si>
  <si>
    <t>HLV Ltd</t>
  </si>
  <si>
    <t>HLVLTD</t>
  </si>
  <si>
    <t>Aaswa Trading and Exports Ltd</t>
  </si>
  <si>
    <t>TCC</t>
  </si>
  <si>
    <t>Syncom Formulations (India) Ltd</t>
  </si>
  <si>
    <t>SYNCOMF</t>
  </si>
  <si>
    <t>BMW Industries Ltd</t>
  </si>
  <si>
    <t>BMW</t>
  </si>
  <si>
    <t>Panorama Studios International Ltd</t>
  </si>
  <si>
    <t>PANORAMA</t>
  </si>
  <si>
    <t>Mangalore Chemicals and Fertilisers Ltd</t>
  </si>
  <si>
    <t>MANGCHEFER</t>
  </si>
  <si>
    <t>Dhampur Sugar Mills Ltd</t>
  </si>
  <si>
    <t>DHAMPURSUG</t>
  </si>
  <si>
    <t>Tinna Trade Ltd</t>
  </si>
  <si>
    <t>TINNATFL</t>
  </si>
  <si>
    <t>Monte Carlo Fashions Ltd</t>
  </si>
  <si>
    <t>MONTECARLO</t>
  </si>
  <si>
    <t>State Trading Corporation of India Ltd</t>
  </si>
  <si>
    <t>STCINDIA</t>
  </si>
  <si>
    <t>Solex Energy Ltd</t>
  </si>
  <si>
    <t>SOLEX</t>
  </si>
  <si>
    <t>Suyog Telematics Ltd</t>
  </si>
  <si>
    <t>SUYOG</t>
  </si>
  <si>
    <t>Arihant Superstructures Ltd</t>
  </si>
  <si>
    <t>ARIHANTSUP</t>
  </si>
  <si>
    <t>Alphalogic Techsys Ltd</t>
  </si>
  <si>
    <t>ALPHALOGIC</t>
  </si>
  <si>
    <t>Kamdhenu Ltd</t>
  </si>
  <si>
    <t>KAMDHENU</t>
  </si>
  <si>
    <t>Dynamic Cables Ltd</t>
  </si>
  <si>
    <t>DYCL</t>
  </si>
  <si>
    <t>Beekay Steel Industries Ltd</t>
  </si>
  <si>
    <t>BEEKAY</t>
  </si>
  <si>
    <t>New Delhi Television Ltd</t>
  </si>
  <si>
    <t>NDTV</t>
  </si>
  <si>
    <t>NACL Industries Ltd</t>
  </si>
  <si>
    <t>NACLIND</t>
  </si>
  <si>
    <t>ULTRAMARINE &amp; PIGMENTS Ltd</t>
  </si>
  <si>
    <t>ULTRAMAR</t>
  </si>
  <si>
    <t>Ramco Systems Ltd</t>
  </si>
  <si>
    <t>RAMCOSYS</t>
  </si>
  <si>
    <t>AMIC Forging Ltd</t>
  </si>
  <si>
    <t>AMIC</t>
  </si>
  <si>
    <t>Vinyas Innovative Technologies Ltd</t>
  </si>
  <si>
    <t>VINYAS</t>
  </si>
  <si>
    <t>Saurashtra Cement Ltd</t>
  </si>
  <si>
    <t>SAURASHCEM</t>
  </si>
  <si>
    <t>Ravindra Energy Ltd</t>
  </si>
  <si>
    <t>RELTD</t>
  </si>
  <si>
    <t>Allcargo Gati Ltd</t>
  </si>
  <si>
    <t>ACLGATI</t>
  </si>
  <si>
    <t>GPT Healthcare Ltd</t>
  </si>
  <si>
    <t>GPTHEALTH</t>
  </si>
  <si>
    <t>Associated Alcohols &amp; Breweries Ltd</t>
  </si>
  <si>
    <t>ASALCBR</t>
  </si>
  <si>
    <t>Kuantum Papers Ltd</t>
  </si>
  <si>
    <t>KUANTUM</t>
  </si>
  <si>
    <t>Asian Star Co Ltd</t>
  </si>
  <si>
    <t>ASTAR</t>
  </si>
  <si>
    <t>Dwarikesh Sugar Industries Ltd</t>
  </si>
  <si>
    <t>DWARKESH</t>
  </si>
  <si>
    <t>Kabra Extrusion Technik Ltd</t>
  </si>
  <si>
    <t>KABRAEXTRU</t>
  </si>
  <si>
    <t>Waaree Technologies Ltd</t>
  </si>
  <si>
    <t>WAAREE</t>
  </si>
  <si>
    <t>Faze Three Ltd</t>
  </si>
  <si>
    <t>FAZE3Q</t>
  </si>
  <si>
    <t>Mafatlal Industries Ltd</t>
  </si>
  <si>
    <t>MAFATIND</t>
  </si>
  <si>
    <t>Knowledge Marine &amp; Engineering Works Ltd</t>
  </si>
  <si>
    <t>KMEW</t>
  </si>
  <si>
    <t>GIC Housing Finance Ltd</t>
  </si>
  <si>
    <t>GICHSGFIN</t>
  </si>
  <si>
    <t>Sterling Tools Ltd</t>
  </si>
  <si>
    <t>STERTOOLS</t>
  </si>
  <si>
    <t>Max India Ltd</t>
  </si>
  <si>
    <t>MAXIND</t>
  </si>
  <si>
    <t>Control Print Ltd</t>
  </si>
  <si>
    <t>CONTROLPR</t>
  </si>
  <si>
    <t>Trident Techlabs Ltd</t>
  </si>
  <si>
    <t>TECHLABS</t>
  </si>
  <si>
    <t>Asian Energy Services Ltd</t>
  </si>
  <si>
    <t>ASIANENE</t>
  </si>
  <si>
    <t>Snowman Logistics Ltd</t>
  </si>
  <si>
    <t>SNOWMAN</t>
  </si>
  <si>
    <t>KMC Speciality Hospitals (India) Ltd</t>
  </si>
  <si>
    <t>KMCSHIL</t>
  </si>
  <si>
    <t>Basilic Fly Studio Ltd</t>
  </si>
  <si>
    <t>BASILIC</t>
  </si>
  <si>
    <t>Sahana System Ltd</t>
  </si>
  <si>
    <t>SAHANA</t>
  </si>
  <si>
    <t>Himatsingka Seide Ltd</t>
  </si>
  <si>
    <t>HIMATSEIDE</t>
  </si>
  <si>
    <t>BEML Land Assets Ltd</t>
  </si>
  <si>
    <t>BLAL</t>
  </si>
  <si>
    <t>Signpost India Ltd</t>
  </si>
  <si>
    <t>SIGNPOST</t>
  </si>
  <si>
    <t>AVT Natural Products Ltd</t>
  </si>
  <si>
    <t>AVTNPL</t>
  </si>
  <si>
    <t>Nelcast Ltd</t>
  </si>
  <si>
    <t>NELCAST</t>
  </si>
  <si>
    <t>Steelcast Ltd</t>
  </si>
  <si>
    <t>STEELCAS</t>
  </si>
  <si>
    <t>Vardhman Holdings Ltd</t>
  </si>
  <si>
    <t>VHL</t>
  </si>
  <si>
    <t>Dhunseri Ventures Ltd</t>
  </si>
  <si>
    <t>DVL</t>
  </si>
  <si>
    <t>Matrimony.Com Ltd</t>
  </si>
  <si>
    <t>MATRIMONY</t>
  </si>
  <si>
    <t>Lincoln Pharmaceuticals Ltd</t>
  </si>
  <si>
    <t>LINCOLN</t>
  </si>
  <si>
    <t>RIR Power Electronics Ltd</t>
  </si>
  <si>
    <t>RIR</t>
  </si>
  <si>
    <t>Aptech Ltd</t>
  </si>
  <si>
    <t>APTECHT</t>
  </si>
  <si>
    <t>Ganesh Benzoplast Ltd</t>
  </si>
  <si>
    <t>GANESHBE</t>
  </si>
  <si>
    <t>Ksolves India Ltd</t>
  </si>
  <si>
    <t>KSOLVES</t>
  </si>
  <si>
    <t>Allcargo Terminals Ltd</t>
  </si>
  <si>
    <t>ATL</t>
  </si>
  <si>
    <t>Allied Digital Services Ltd</t>
  </si>
  <si>
    <t>ADSL</t>
  </si>
  <si>
    <t>Enkei Wheels (India) Ltd</t>
  </si>
  <si>
    <t>ENKEIWHEL</t>
  </si>
  <si>
    <t>Bliss GVS Pharma Ltd</t>
  </si>
  <si>
    <t>BLISSGVS</t>
  </si>
  <si>
    <t>Mercury Ev-Tech Ltd</t>
  </si>
  <si>
    <t>MERCURYEV</t>
  </si>
  <si>
    <t>Chemfab Alkalis Ltd</t>
  </si>
  <si>
    <t>CHEMFAB</t>
  </si>
  <si>
    <t>Vilas Transcore Ltd</t>
  </si>
  <si>
    <t>VILAS</t>
  </si>
  <si>
    <t>Kopran Ltd</t>
  </si>
  <si>
    <t>KOPRAN</t>
  </si>
  <si>
    <t>RACL Geartech Ltd</t>
  </si>
  <si>
    <t>RACLGEAR</t>
  </si>
  <si>
    <t>Uttam Sugar Mills Ltd</t>
  </si>
  <si>
    <t>UTTAMSUGAR</t>
  </si>
  <si>
    <t>Pondy Oxides and Chemicals Ltd</t>
  </si>
  <si>
    <t>POCL</t>
  </si>
  <si>
    <t>Satia Industries Ltd</t>
  </si>
  <si>
    <t>SATIA</t>
  </si>
  <si>
    <t>Kamdhenu Ventures Ltd</t>
  </si>
  <si>
    <t>KAMOPAINTS</t>
  </si>
  <si>
    <t>Meson Valves India Ltd</t>
  </si>
  <si>
    <t>MESON</t>
  </si>
  <si>
    <t>Century Enka Ltd</t>
  </si>
  <si>
    <t>CENTENKA</t>
  </si>
  <si>
    <t>Avadh Sugar &amp; Energy Ltd</t>
  </si>
  <si>
    <t>AVADHSUGAR</t>
  </si>
  <si>
    <t>Ice Make Refrigeration Ltd</t>
  </si>
  <si>
    <t>ICEMAKE</t>
  </si>
  <si>
    <t>Saint-Gobain Sekurit India Ltd</t>
  </si>
  <si>
    <t>SAINTGOBAIN</t>
  </si>
  <si>
    <t>Gulshan Polyols Ltd</t>
  </si>
  <si>
    <t>GULPOLY</t>
  </si>
  <si>
    <t>Beta Drugs Ltd</t>
  </si>
  <si>
    <t>BETA</t>
  </si>
  <si>
    <t>Hind Rectifiers Ltd</t>
  </si>
  <si>
    <t>HIRECT</t>
  </si>
  <si>
    <t>Vimta Labs Ltd</t>
  </si>
  <si>
    <t>VIMTALABS</t>
  </si>
  <si>
    <t>Sandesh Ltd</t>
  </si>
  <si>
    <t>SANDESH</t>
  </si>
  <si>
    <t>Eraaya Lifespaces Ltd</t>
  </si>
  <si>
    <t>ERAAYA</t>
  </si>
  <si>
    <t>Manoj Vaibhav Gems N Jewellers Ltd</t>
  </si>
  <si>
    <t>MVGJL</t>
  </si>
  <si>
    <t>Lotus Chocolate Company Ltd</t>
  </si>
  <si>
    <t>LOTUSCHO</t>
  </si>
  <si>
    <t>Nahar Spinning Mills Ltd</t>
  </si>
  <si>
    <t>NAHARSPING</t>
  </si>
  <si>
    <t>Urja Global Ltd</t>
  </si>
  <si>
    <t>URJA</t>
  </si>
  <si>
    <t>NDR Auto Components Ltd</t>
  </si>
  <si>
    <t>NDRAUTO</t>
  </si>
  <si>
    <t>Ganesh Green Bharat Ltd</t>
  </si>
  <si>
    <t>GGBL</t>
  </si>
  <si>
    <t>Crest Ventures Ltd</t>
  </si>
  <si>
    <t>CREST</t>
  </si>
  <si>
    <t>Jay Bharat Maruti Ltd</t>
  </si>
  <si>
    <t>JAYBARMARU</t>
  </si>
  <si>
    <t>Pudumjee Paper Products Ltd</t>
  </si>
  <si>
    <t>PDMJEPAPER</t>
  </si>
  <si>
    <t>Shalimar Paints Ltd</t>
  </si>
  <si>
    <t>SHALPAINTS</t>
  </si>
  <si>
    <t>Prakash Pipes Ltd</t>
  </si>
  <si>
    <t>PPL</t>
  </si>
  <si>
    <t>Indo Rama Synthetics (India) Ltd</t>
  </si>
  <si>
    <t>INDORAMA</t>
  </si>
  <si>
    <t>Essar Shipping Ltd</t>
  </si>
  <si>
    <t>ESSARSHPNG</t>
  </si>
  <si>
    <t>Selan Exploration Technology Ltd</t>
  </si>
  <si>
    <t>SELAN</t>
  </si>
  <si>
    <t>Raj Rayon Industries Ltd</t>
  </si>
  <si>
    <t>RAJRILTD</t>
  </si>
  <si>
    <t>Sika Interplant Systems Ltd</t>
  </si>
  <si>
    <t>SIKA</t>
  </si>
  <si>
    <t>RSWM Ltd</t>
  </si>
  <si>
    <t>RSWM</t>
  </si>
  <si>
    <t>Entertainment Network (India) Ltd</t>
  </si>
  <si>
    <t>ENIL</t>
  </si>
  <si>
    <t>Radio</t>
  </si>
  <si>
    <t>Khazanchi Jewellers Ltd</t>
  </si>
  <si>
    <t>KHAZANCHI</t>
  </si>
  <si>
    <t>Aimtron Electronics Ltd</t>
  </si>
  <si>
    <t>AIMTRON</t>
  </si>
  <si>
    <t>Lancer Container Lines Ltd</t>
  </si>
  <si>
    <t>LANCER</t>
  </si>
  <si>
    <t>Uniphos Enterprises Ltd</t>
  </si>
  <si>
    <t>UNIENTER</t>
  </si>
  <si>
    <t>Remus Pharmaceuticals Ltd</t>
  </si>
  <si>
    <t>REMUS</t>
  </si>
  <si>
    <t>Anuh Pharma Ltd</t>
  </si>
  <si>
    <t>ANUHPHR</t>
  </si>
  <si>
    <t>Heubach Colorants India Ltd</t>
  </si>
  <si>
    <t>HEUBACHIND</t>
  </si>
  <si>
    <t>Sat Industries Ltd</t>
  </si>
  <si>
    <t>SATINDLTD</t>
  </si>
  <si>
    <t>Dharmaj Crop Guard Ltd</t>
  </si>
  <si>
    <t>DHARMAJ</t>
  </si>
  <si>
    <t>Orient Paper and Industries Ltd</t>
  </si>
  <si>
    <t>ORIENTPPR</t>
  </si>
  <si>
    <t>IST Ltd</t>
  </si>
  <si>
    <t>ISTLTD</t>
  </si>
  <si>
    <t>Transindia Real Estate Ltd</t>
  </si>
  <si>
    <t>TREL</t>
  </si>
  <si>
    <t>SPML Infra Ltd</t>
  </si>
  <si>
    <t>SPMLINFRA</t>
  </si>
  <si>
    <t>Windsor Machines Ltd</t>
  </si>
  <si>
    <t>WINDMACHIN</t>
  </si>
  <si>
    <t>Coffee Day Enterprises Ltd</t>
  </si>
  <si>
    <t>COFFEEDAY</t>
  </si>
  <si>
    <t>GVK Power &amp; Infrastructure Ltd</t>
  </si>
  <si>
    <t>GVKPIL</t>
  </si>
  <si>
    <t>Airports</t>
  </si>
  <si>
    <t>Sree Rayalaseema Hi-Strength Hypo Ltd</t>
  </si>
  <si>
    <t>SRHHYPOLTD</t>
  </si>
  <si>
    <t>Zuari Industries Ltd</t>
  </si>
  <si>
    <t>ZUARIIND</t>
  </si>
  <si>
    <t>Sutlej Textiles and Industries Ltd</t>
  </si>
  <si>
    <t>SUTLEJTEX</t>
  </si>
  <si>
    <t>Chaman Lal Setia Exports Ltd</t>
  </si>
  <si>
    <t>CLSEL</t>
  </si>
  <si>
    <t>Foods and Inns Ltd</t>
  </si>
  <si>
    <t>FOODSIN</t>
  </si>
  <si>
    <t>AGI Infra Ltd</t>
  </si>
  <si>
    <t>AGIIL</t>
  </si>
  <si>
    <t>Magadh Sugar &amp; Energy Ltd</t>
  </si>
  <si>
    <t>MAGADSUGAR</t>
  </si>
  <si>
    <t>Valiant Organics Ltd</t>
  </si>
  <si>
    <t>VALIANTORG</t>
  </si>
  <si>
    <t>AGS Transact Technologies Ltd</t>
  </si>
  <si>
    <t>AGSTRA</t>
  </si>
  <si>
    <t>Shree Ganesh Remedies Ltd</t>
  </si>
  <si>
    <t>SGRL</t>
  </si>
  <si>
    <t>Industrial and Prudential Investment Co Ltd</t>
  </si>
  <si>
    <t>INDPRUD</t>
  </si>
  <si>
    <t>Jaykay Enterprises Ltd</t>
  </si>
  <si>
    <t>JAYKAY</t>
  </si>
  <si>
    <t>Aurum Proptech Ltd</t>
  </si>
  <si>
    <t>AURUM</t>
  </si>
  <si>
    <t>Electrotherm (India) Ltd</t>
  </si>
  <si>
    <t>ELECTHERM</t>
  </si>
  <si>
    <t>Filatex Fashions Ltd</t>
  </si>
  <si>
    <t>FILATFASH</t>
  </si>
  <si>
    <t>Pakka Limited</t>
  </si>
  <si>
    <t>PAKKA</t>
  </si>
  <si>
    <t>TGV SRAAC Ltd</t>
  </si>
  <si>
    <t>TGVSL</t>
  </si>
  <si>
    <t>Infobeans Technologies Ltd</t>
  </si>
  <si>
    <t>INFOBEAN</t>
  </si>
  <si>
    <t>Indo Amines Ltd</t>
  </si>
  <si>
    <t>INDOAMIN</t>
  </si>
  <si>
    <t>Alliance Integrated Metaliks Ltd</t>
  </si>
  <si>
    <t>AIML</t>
  </si>
  <si>
    <t>Voith Paper Fabrics India Ltd</t>
  </si>
  <si>
    <t>VOITHPAPR</t>
  </si>
  <si>
    <t>SPEL Semiconductor Ltd</t>
  </si>
  <si>
    <t>SPELS</t>
  </si>
  <si>
    <t>Ambika Cotton Mills Ltd</t>
  </si>
  <si>
    <t>AMBIKCO</t>
  </si>
  <si>
    <t>CSL Finance Ltd</t>
  </si>
  <si>
    <t>CSLFINANCE</t>
  </si>
  <si>
    <t>W S Industries (India) Ltd</t>
  </si>
  <si>
    <t>WSI</t>
  </si>
  <si>
    <t>VLS Finance Ltd</t>
  </si>
  <si>
    <t>VLSFINANCE</t>
  </si>
  <si>
    <t>Hardwyn India Ltd</t>
  </si>
  <si>
    <t>HARDWYN</t>
  </si>
  <si>
    <t>Building Products - Glass</t>
  </si>
  <si>
    <t>Benares Hotels Ltd</t>
  </si>
  <si>
    <t>BENARAS</t>
  </si>
  <si>
    <t>Kothari Petrochemicals Ltd</t>
  </si>
  <si>
    <t>KOTHARIPET</t>
  </si>
  <si>
    <t>Tuticorin Alkali Chemicals and Fertilizers Ltd</t>
  </si>
  <si>
    <t>TUTIALKA</t>
  </si>
  <si>
    <t>Dhanlaxmi Bank Ltd</t>
  </si>
  <si>
    <t>DHANBANK</t>
  </si>
  <si>
    <t>NCL Industries Ltd</t>
  </si>
  <si>
    <t>NCLIND</t>
  </si>
  <si>
    <t>Innovana Thinklabs Ltd</t>
  </si>
  <si>
    <t>INNOVANA</t>
  </si>
  <si>
    <t>Credo Brands Marketing Ltd</t>
  </si>
  <si>
    <t>MUFTI</t>
  </si>
  <si>
    <t>Men's Clothing</t>
  </si>
  <si>
    <t>Zodiac Energy Ltd</t>
  </si>
  <si>
    <t>ZODIAC</t>
  </si>
  <si>
    <t>Axtel Industries Ltd</t>
  </si>
  <si>
    <t>AXTEL</t>
  </si>
  <si>
    <t>Kotyark Industries Ltd</t>
  </si>
  <si>
    <t>KOTYARK</t>
  </si>
  <si>
    <t>Oswal Greentech Ltd</t>
  </si>
  <si>
    <t>OSWALGREEN</t>
  </si>
  <si>
    <t>Creative Newtech Ltd</t>
  </si>
  <si>
    <t>CREATIVE</t>
  </si>
  <si>
    <t>Onward Technologies Ltd</t>
  </si>
  <si>
    <t>ONWARDTEC</t>
  </si>
  <si>
    <t>Bharat Parenterals Ltd</t>
  </si>
  <si>
    <t>BPLPHARMA</t>
  </si>
  <si>
    <t>Rhetan TMT Ltd</t>
  </si>
  <si>
    <t>RHETAN</t>
  </si>
  <si>
    <t>Krishna Defence &amp; Allied Industries Ltd</t>
  </si>
  <si>
    <t>KRISHNADEF</t>
  </si>
  <si>
    <t>Hexa Tradex Ltd</t>
  </si>
  <si>
    <t>HEXATRADEX</t>
  </si>
  <si>
    <t>Bajaj Healthcare Ltd</t>
  </si>
  <si>
    <t>BAJAJHCARE</t>
  </si>
  <si>
    <t>MSP Steel &amp; Power Ltd</t>
  </si>
  <si>
    <t>MSPL</t>
  </si>
  <si>
    <t>JG Chemicals Ltd</t>
  </si>
  <si>
    <t>JGCHEM</t>
  </si>
  <si>
    <t>Jagsonpal Pharmaceuticals Ltd</t>
  </si>
  <si>
    <t>JAGSNPHARM</t>
  </si>
  <si>
    <t>Krystal Integrated Services Ltd</t>
  </si>
  <si>
    <t>KRYSTAL</t>
  </si>
  <si>
    <t>Moneyboxx Finance Ltd</t>
  </si>
  <si>
    <t>MONEYBOXX</t>
  </si>
  <si>
    <t>Ester Industries Ltd</t>
  </si>
  <si>
    <t>ESTER</t>
  </si>
  <si>
    <t>Tribhovandas Bhimji Zaveri Ltd</t>
  </si>
  <si>
    <t>TBZ</t>
  </si>
  <si>
    <t>EKI Energy Services Ltd</t>
  </si>
  <si>
    <t>EKI</t>
  </si>
  <si>
    <t>Shivalik Rasayan Ltd</t>
  </si>
  <si>
    <t>SHIVALIK</t>
  </si>
  <si>
    <t>Sastasundar Ventures Ltd</t>
  </si>
  <si>
    <t>SASTASUNDR</t>
  </si>
  <si>
    <t>Wealth First Portfolio Managers Ltd</t>
  </si>
  <si>
    <t>WEALTH</t>
  </si>
  <si>
    <t>Australian Premium Solar (India) Ltd</t>
  </si>
  <si>
    <t>APS</t>
  </si>
  <si>
    <t>Photovoltaic Solar Systems &amp; Equipment</t>
  </si>
  <si>
    <t>Asian Granito India Ltd</t>
  </si>
  <si>
    <t>ASIANTILES</t>
  </si>
  <si>
    <t>Ceinsys Tech Ltd</t>
  </si>
  <si>
    <t>CEINSYSTECH</t>
  </si>
  <si>
    <t>Vasa Denticity Ltd</t>
  </si>
  <si>
    <t>DENTALKART</t>
  </si>
  <si>
    <t>Tracxn Technologies Ltd</t>
  </si>
  <si>
    <t>TRACXN</t>
  </si>
  <si>
    <t>Veefin Solutions Ltd</t>
  </si>
  <si>
    <t>VEEFIN</t>
  </si>
  <si>
    <t>Arrow Greentech Ltd</t>
  </si>
  <si>
    <t>ARROWGREEN</t>
  </si>
  <si>
    <t>Rajapalayam Mills Ltd</t>
  </si>
  <si>
    <t>RAJPALAYAM</t>
  </si>
  <si>
    <t>Z F Steering Gear (India) Ltd</t>
  </si>
  <si>
    <t>ZFSTEERING</t>
  </si>
  <si>
    <t>Elin Electronics Ltd</t>
  </si>
  <si>
    <t>ELIN</t>
  </si>
  <si>
    <t>Mindteck (India) Ltd</t>
  </si>
  <si>
    <t>MINDTECK</t>
  </si>
  <si>
    <t>Repro India Ltd</t>
  </si>
  <si>
    <t>REPRO</t>
  </si>
  <si>
    <t>Gandhi Special Tubes Ltd</t>
  </si>
  <si>
    <t>GANDHITUBE</t>
  </si>
  <si>
    <t>De Nora India Ltd</t>
  </si>
  <si>
    <t>DENORA</t>
  </si>
  <si>
    <t>Silver Touch Technologies Ltd</t>
  </si>
  <si>
    <t>SILVERTUC</t>
  </si>
  <si>
    <t>Chemcon Speciality Chemicals Ltd</t>
  </si>
  <si>
    <t>CHEMCON</t>
  </si>
  <si>
    <t>Bodal Chemicals Ltd</t>
  </si>
  <si>
    <t>BODALCHEM</t>
  </si>
  <si>
    <t>Algoquant Fintech Ltd</t>
  </si>
  <si>
    <t>AQFINTECH</t>
  </si>
  <si>
    <t>Digispice Technologies Ltd</t>
  </si>
  <si>
    <t>DIGISPICE</t>
  </si>
  <si>
    <t>Andhra Petrochemicals Ltd</t>
  </si>
  <si>
    <t>ANDHRAPET</t>
  </si>
  <si>
    <t>Transpek Industry Ltd</t>
  </si>
  <si>
    <t>TRANSPEK</t>
  </si>
  <si>
    <t>K&amp;R Rail Engineering Ltd</t>
  </si>
  <si>
    <t>KRRAIL</t>
  </si>
  <si>
    <t>Sakuma Exports Ltd</t>
  </si>
  <si>
    <t>SAKUMA</t>
  </si>
  <si>
    <t>Kriti Industries (India) Limited</t>
  </si>
  <si>
    <t>KRITI</t>
  </si>
  <si>
    <t>Sical Logistics Ltd</t>
  </si>
  <si>
    <t>SICALLOG</t>
  </si>
  <si>
    <t>Royal Orchid Hotels Ltd</t>
  </si>
  <si>
    <t>ROHLTD</t>
  </si>
  <si>
    <t>Jagatjit Industries Ltd</t>
  </si>
  <si>
    <t>JAGAJITIND</t>
  </si>
  <si>
    <t>Emkay Taps and Cutting Tools Ltd</t>
  </si>
  <si>
    <t>EMKAYTOOLS</t>
  </si>
  <si>
    <t>Rushil Decor Ltd</t>
  </si>
  <si>
    <t>RUSHIL</t>
  </si>
  <si>
    <t>Ratnaveer Precision Engineering Ltd</t>
  </si>
  <si>
    <t>RATNAVEER</t>
  </si>
  <si>
    <t>Saraswati Commercial (India) Ltd</t>
  </si>
  <si>
    <t>ZSARACOM</t>
  </si>
  <si>
    <t>Vikas Lifecare Ltd</t>
  </si>
  <si>
    <t>VIKASLIFE</t>
  </si>
  <si>
    <t>Renaissance Global Ltd</t>
  </si>
  <si>
    <t>RGL</t>
  </si>
  <si>
    <t>Primo Chemicals Ltd</t>
  </si>
  <si>
    <t>PRIMO</t>
  </si>
  <si>
    <t>Aditya Birla Money Ltd</t>
  </si>
  <si>
    <t>BIRLAMONEY</t>
  </si>
  <si>
    <t>Deccan Cements Ltd</t>
  </si>
  <si>
    <t>DECCANCE</t>
  </si>
  <si>
    <t>Hp Adhesives Ltd</t>
  </si>
  <si>
    <t>HPAL</t>
  </si>
  <si>
    <t>Tamilnadu Petroproducts Ltd</t>
  </si>
  <si>
    <t>TNPETRO</t>
  </si>
  <si>
    <t>Visaka Industries Ltd</t>
  </si>
  <si>
    <t>VISAKAIND</t>
  </si>
  <si>
    <t>Kernex Microsystems (India) Ltd</t>
  </si>
  <si>
    <t>KERNEX</t>
  </si>
  <si>
    <t>Chembond Chemicals Ltd</t>
  </si>
  <si>
    <t>CHEMBOND</t>
  </si>
  <si>
    <t>Davangere Sugar Company Ltd</t>
  </si>
  <si>
    <t>DAVANGERE</t>
  </si>
  <si>
    <t>Ugar Sugar Works Ltd</t>
  </si>
  <si>
    <t>UGARSUGAR</t>
  </si>
  <si>
    <t>Jayant Agro-Organics Ltd</t>
  </si>
  <si>
    <t>JAYAGROGN</t>
  </si>
  <si>
    <t>Jindal Poly Investment and Finance Company Ltd</t>
  </si>
  <si>
    <t>JPOLYINVST</t>
  </si>
  <si>
    <t>Investment Trust of India Ltd</t>
  </si>
  <si>
    <t>THEINVEST</t>
  </si>
  <si>
    <t>3B Blackbio DX Ltd</t>
  </si>
  <si>
    <t>3BBLACKBIO</t>
  </si>
  <si>
    <t>Global Surfaces Ltd</t>
  </si>
  <si>
    <t>GSLSU</t>
  </si>
  <si>
    <t>Apex Frozen Foods Ltd</t>
  </si>
  <si>
    <t>APEX</t>
  </si>
  <si>
    <t>Bajaj Steel Industries Ltd</t>
  </si>
  <si>
    <t>BAJAJST</t>
  </si>
  <si>
    <t>Drone Destination Ltd</t>
  </si>
  <si>
    <t>DRONE</t>
  </si>
  <si>
    <t>Eldeco Housing and Industries Ltd</t>
  </si>
  <si>
    <t>ELDEHSG</t>
  </si>
  <si>
    <t>Sar Auto Products Ltd</t>
  </si>
  <si>
    <t>SAPL</t>
  </si>
  <si>
    <t>ADC India Communications Ltd</t>
  </si>
  <si>
    <t>ADCINDIA</t>
  </si>
  <si>
    <t>Andhra Cements Ltd</t>
  </si>
  <si>
    <t>ACL</t>
  </si>
  <si>
    <t>Cropster Agro Ltd</t>
  </si>
  <si>
    <t>CROPSTER</t>
  </si>
  <si>
    <t>Jindal Photo Ltd</t>
  </si>
  <si>
    <t>JINDALPHOT</t>
  </si>
  <si>
    <t>Linc Ltd</t>
  </si>
  <si>
    <t>LINC</t>
  </si>
  <si>
    <t>Sarveshwar Foods Ltd</t>
  </si>
  <si>
    <t>SARVESHWAR</t>
  </si>
  <si>
    <t>GHCL Textiles Ltd</t>
  </si>
  <si>
    <t>GHCLTEXTIL</t>
  </si>
  <si>
    <t>Prime Securities Ltd</t>
  </si>
  <si>
    <t>PRIMESECU</t>
  </si>
  <si>
    <t>VL E-Governance &amp; IT Solutions Ltd</t>
  </si>
  <si>
    <t>VLEGOV</t>
  </si>
  <si>
    <t>Focus Lighting and Fixtures Ltd</t>
  </si>
  <si>
    <t>FOCUS</t>
  </si>
  <si>
    <t>TAAL Enterprises Ltd</t>
  </si>
  <si>
    <t>TAALENT</t>
  </si>
  <si>
    <t>Gloster Ltd</t>
  </si>
  <si>
    <t>GLOSTERLTD</t>
  </si>
  <si>
    <t>Radiant Cash Management Services Ltd</t>
  </si>
  <si>
    <t>RADIANTCMS</t>
  </si>
  <si>
    <t>Dhampur Bio Organics Ltd</t>
  </si>
  <si>
    <t>DBOL</t>
  </si>
  <si>
    <t>SBC Exports Ltd</t>
  </si>
  <si>
    <t>SBC</t>
  </si>
  <si>
    <t>Permanent Magnets Ltd</t>
  </si>
  <si>
    <t>PERMAGN</t>
  </si>
  <si>
    <t>Birla Cable Ltd</t>
  </si>
  <si>
    <t>BIRLACABLE</t>
  </si>
  <si>
    <t>Sri Adhikari Brothers Television Network Ltd</t>
  </si>
  <si>
    <t>SABTNL</t>
  </si>
  <si>
    <t>Vintage Coffee and Beverages Ltd</t>
  </si>
  <si>
    <t>VINCOFE</t>
  </si>
  <si>
    <t>HDFC Nifty 50 ETF</t>
  </si>
  <si>
    <t>HDFCNIFTY</t>
  </si>
  <si>
    <t>Onmobile Global Ltd</t>
  </si>
  <si>
    <t>ONMOBILE</t>
  </si>
  <si>
    <t>NINtec Systems Ltd</t>
  </si>
  <si>
    <t>NINSYS</t>
  </si>
  <si>
    <t>Zuari Agro Chemicals Ltd</t>
  </si>
  <si>
    <t>ZUARI</t>
  </si>
  <si>
    <t>Ashima Ltd</t>
  </si>
  <si>
    <t>ASHIMASYN</t>
  </si>
  <si>
    <t>Morganite Crucible (India) Ltd</t>
  </si>
  <si>
    <t>MORGANITE</t>
  </si>
  <si>
    <t>Integra Engineering India Ltd</t>
  </si>
  <si>
    <t>INTEGRAEN</t>
  </si>
  <si>
    <t>Kisan Mouldings Ltd</t>
  </si>
  <si>
    <t>KISAN</t>
  </si>
  <si>
    <t>Shreyas Shipping and Logistics Ltd</t>
  </si>
  <si>
    <t>SHREYAS</t>
  </si>
  <si>
    <t>U. P. Hotels Ltd</t>
  </si>
  <si>
    <t>UPHOT</t>
  </si>
  <si>
    <t>Giriraj Civil Developers Ltd</t>
  </si>
  <si>
    <t>GIRIRAJ</t>
  </si>
  <si>
    <t>GRM Overseas Ltd</t>
  </si>
  <si>
    <t>GRMOVER</t>
  </si>
  <si>
    <t>Career Point Ltd</t>
  </si>
  <si>
    <t>CAREERP</t>
  </si>
  <si>
    <t>Mallcom (India) Ltd</t>
  </si>
  <si>
    <t>MALLCOM</t>
  </si>
  <si>
    <t>Zee Media Corporation Ltd</t>
  </si>
  <si>
    <t>ZEEMEDIA</t>
  </si>
  <si>
    <t>Sarla Performance Fibers Ltd</t>
  </si>
  <si>
    <t>SARLAPOLY</t>
  </si>
  <si>
    <t>Radhika Jeweltech Ltd</t>
  </si>
  <si>
    <t>RADHIKAJWE</t>
  </si>
  <si>
    <t>Munjal Auto Industries Ltd</t>
  </si>
  <si>
    <t>MUNJALAU</t>
  </si>
  <si>
    <t>Shankar Lal Rampal Dye-Chem Ltd</t>
  </si>
  <si>
    <t>SRD</t>
  </si>
  <si>
    <t>Viceroy Hotels Ltd</t>
  </si>
  <si>
    <t>VHLTD</t>
  </si>
  <si>
    <t>Simplex Infrastructures Ltd</t>
  </si>
  <si>
    <t>SIMPLEXINF</t>
  </si>
  <si>
    <t>Panacea Biotec Ltd</t>
  </si>
  <si>
    <t>PANACEABIO</t>
  </si>
  <si>
    <t>Newtime Infrastructure Ltd</t>
  </si>
  <si>
    <t>NEWINFRA</t>
  </si>
  <si>
    <t>Jay Jalaram Technologies Ltd</t>
  </si>
  <si>
    <t>KORE</t>
  </si>
  <si>
    <t>GFL Ltd</t>
  </si>
  <si>
    <t>GFLLIMITED</t>
  </si>
  <si>
    <t>Virtuoso Optoelectronics Ltd</t>
  </si>
  <si>
    <t>VOEPL</t>
  </si>
  <si>
    <t>Danlaw Technologies India Ltd</t>
  </si>
  <si>
    <t>DANLAW</t>
  </si>
  <si>
    <t>Hampton Sky Realty Ltd</t>
  </si>
  <si>
    <t>HAMPTON</t>
  </si>
  <si>
    <t>Race Eco Chain Ltd</t>
  </si>
  <si>
    <t>RACE</t>
  </si>
  <si>
    <t>Capital India Finance Ltd</t>
  </si>
  <si>
    <t>CIFL</t>
  </si>
  <si>
    <t>Hindustan Composites Ltd</t>
  </si>
  <si>
    <t>HINDCOMPOS</t>
  </si>
  <si>
    <t>Speciality Restaurants Ltd</t>
  </si>
  <si>
    <t>SPECIALITY</t>
  </si>
  <si>
    <t>Arihant Capital Markets Ltd</t>
  </si>
  <si>
    <t>ARIHANTCAP</t>
  </si>
  <si>
    <t>S Chand and Company Ltd</t>
  </si>
  <si>
    <t>SCHAND</t>
  </si>
  <si>
    <t>Sukhjit Starch and Chemicals Ltd</t>
  </si>
  <si>
    <t>SUKHJITS</t>
  </si>
  <si>
    <t>Emami Paper Mills Ltd</t>
  </si>
  <si>
    <t>EMAMIPAP</t>
  </si>
  <si>
    <t>Khaitan Chemicals and Fertilizers Ltd</t>
  </si>
  <si>
    <t>KHAICHEM</t>
  </si>
  <si>
    <t>Nova Agritech Ltd</t>
  </si>
  <si>
    <t>NOVAAGRI</t>
  </si>
  <si>
    <t>STEL Holdings Ltd</t>
  </si>
  <si>
    <t>STEL</t>
  </si>
  <si>
    <t>IND Swift Laboratories Ltd</t>
  </si>
  <si>
    <t>INDSWFTLAB</t>
  </si>
  <si>
    <t>Liberty Shoes Ltd</t>
  </si>
  <si>
    <t>LIBERTSHOE</t>
  </si>
  <si>
    <t>Cheviot Co Ltd</t>
  </si>
  <si>
    <t>CHEVIOT</t>
  </si>
  <si>
    <t>Mkventures Capital Ltd</t>
  </si>
  <si>
    <t>MKVENTURES</t>
  </si>
  <si>
    <t>Veljan Denison Ltd</t>
  </si>
  <si>
    <t>VELJAN</t>
  </si>
  <si>
    <t>Lokesh Machines Ltd</t>
  </si>
  <si>
    <t>LOKESHMACH</t>
  </si>
  <si>
    <t>Plastiblends India Ltd</t>
  </si>
  <si>
    <t>PLASTIBLEN</t>
  </si>
  <si>
    <t>Vraj Iron and Steel Ltd</t>
  </si>
  <si>
    <t>VRAJ</t>
  </si>
  <si>
    <t>TPL Plastech Ltd</t>
  </si>
  <si>
    <t>TPLPLASTEH</t>
  </si>
  <si>
    <t>Supreme Power Equipment Ltd</t>
  </si>
  <si>
    <t>SUPREMEPWR</t>
  </si>
  <si>
    <t>Heavy Electrical Equipment</t>
  </si>
  <si>
    <t>Finkurve Financial Services Ltd</t>
  </si>
  <si>
    <t>FINKURVE</t>
  </si>
  <si>
    <t>KSE Ltd</t>
  </si>
  <si>
    <t>KSE</t>
  </si>
  <si>
    <t>GeeCee Ventures Ltd</t>
  </si>
  <si>
    <t>GEECEE</t>
  </si>
  <si>
    <t>Petro Carbon and Chemicals Ltd</t>
  </si>
  <si>
    <t>PCCL</t>
  </si>
  <si>
    <t>Metals - Coke</t>
  </si>
  <si>
    <t>Marsons Ltd</t>
  </si>
  <si>
    <t>MARSONS</t>
  </si>
  <si>
    <t>Shree Pushkar Chemicals &amp; Fertilisers Ltd</t>
  </si>
  <si>
    <t>SHREEPUSHK</t>
  </si>
  <si>
    <t>ABS Marine Services Ltd</t>
  </si>
  <si>
    <t>ABSMARINE</t>
  </si>
  <si>
    <t>Dhunseri Investments Ltd</t>
  </si>
  <si>
    <t>DHUNINV</t>
  </si>
  <si>
    <t>Forbes &amp; Company Ltd</t>
  </si>
  <si>
    <t>FORBESCO</t>
  </si>
  <si>
    <t>The Ruby Mills Ltd</t>
  </si>
  <si>
    <t>RUBYMILLS</t>
  </si>
  <si>
    <t>Shree Tirupati Balajee FIBC Ltd</t>
  </si>
  <si>
    <t>TIRUPATI</t>
  </si>
  <si>
    <t>Wim Plast Ltd</t>
  </si>
  <si>
    <t>WIMPLAST</t>
  </si>
  <si>
    <t>Suraj Products Ltd</t>
  </si>
  <si>
    <t>SURAJ</t>
  </si>
  <si>
    <t>Shri Jagdamba Polymers Ltd</t>
  </si>
  <si>
    <t>SHRJAGP</t>
  </si>
  <si>
    <t>N R Agarwal Industries Ltd</t>
  </si>
  <si>
    <t>NRAIL</t>
  </si>
  <si>
    <t>Shivalic Power Control Ltd</t>
  </si>
  <si>
    <t>SPCL</t>
  </si>
  <si>
    <t>20 Microns Ltd</t>
  </si>
  <si>
    <t>20MICRONS</t>
  </si>
  <si>
    <t>Macfos Ltd</t>
  </si>
  <si>
    <t>ROBU</t>
  </si>
  <si>
    <t>MMP Industries Ltd</t>
  </si>
  <si>
    <t>MMP</t>
  </si>
  <si>
    <t>ATMASTCO Ltd</t>
  </si>
  <si>
    <t>ATMASTCO</t>
  </si>
  <si>
    <t>Ritco Logistics Ltd</t>
  </si>
  <si>
    <t>RITCO</t>
  </si>
  <si>
    <t>Sunshield Chemicals Ltd</t>
  </si>
  <si>
    <t>SUNSHIEL</t>
  </si>
  <si>
    <t>Donear Industries Ltd</t>
  </si>
  <si>
    <t>DONEAR</t>
  </si>
  <si>
    <t>Artemis Electricals and Projects Ltd</t>
  </si>
  <si>
    <t>AEPL</t>
  </si>
  <si>
    <t>Spencer's Retail Ltd</t>
  </si>
  <si>
    <t>SPENCERS</t>
  </si>
  <si>
    <t>PREVEST DENPRO LTD</t>
  </si>
  <si>
    <t>PREVEST</t>
  </si>
  <si>
    <t>Kaya Ltd</t>
  </si>
  <si>
    <t>KAYA</t>
  </si>
  <si>
    <t>Maan Aluminium Ltd</t>
  </si>
  <si>
    <t>MAANALU</t>
  </si>
  <si>
    <t>Modern Insulators Ltd</t>
  </si>
  <si>
    <t>MODINSU</t>
  </si>
  <si>
    <t>Tantia Constructions Ltd</t>
  </si>
  <si>
    <t>TCLCONS</t>
  </si>
  <si>
    <t>RPP Infra Projects Ltd</t>
  </si>
  <si>
    <t>RPPINFRA</t>
  </si>
  <si>
    <t>Fermenta Biotech Ltd</t>
  </si>
  <si>
    <t>FERMENTA</t>
  </si>
  <si>
    <t>Megatherm Induction Ltd</t>
  </si>
  <si>
    <t>MEGATHERM</t>
  </si>
  <si>
    <t>Hindustan Media Ventures Ltd</t>
  </si>
  <si>
    <t>HMVL</t>
  </si>
  <si>
    <t>Rane Brake Linings Ltd</t>
  </si>
  <si>
    <t>RBL</t>
  </si>
  <si>
    <t>Menon Bearings Ltd</t>
  </si>
  <si>
    <t>MENONBE</t>
  </si>
  <si>
    <t>DMCC Speciality Chemicals Ltd</t>
  </si>
  <si>
    <t>DMCC</t>
  </si>
  <si>
    <t>S J Logistics (India) Ltd</t>
  </si>
  <si>
    <t>SJLOGISTIC</t>
  </si>
  <si>
    <t>Vinyl Chemicals (India) Ltd</t>
  </si>
  <si>
    <t>VINYLINDIA</t>
  </si>
  <si>
    <t>Sreeleathers Ltd</t>
  </si>
  <si>
    <t>SREEL</t>
  </si>
  <si>
    <t>Mold-Tek Technologies Ltd</t>
  </si>
  <si>
    <t>MOLDTECH</t>
  </si>
  <si>
    <t>Albert David Ltd</t>
  </si>
  <si>
    <t>ALBERTDAVD</t>
  </si>
  <si>
    <t>Nitta Gelatin India Ltd</t>
  </si>
  <si>
    <t>NITTAGELA</t>
  </si>
  <si>
    <t>Khadim India Ltd</t>
  </si>
  <si>
    <t>KHADIM</t>
  </si>
  <si>
    <t>Nandan Denim Ltd</t>
  </si>
  <si>
    <t>NDL</t>
  </si>
  <si>
    <t>Nahar Poly Films Ltd</t>
  </si>
  <si>
    <t>NAHARPOLY</t>
  </si>
  <si>
    <t>Rathi Steel and Power Ltd</t>
  </si>
  <si>
    <t>RATHIST</t>
  </si>
  <si>
    <t>Bhageria Industries Ltd</t>
  </si>
  <si>
    <t>BHAGERIA</t>
  </si>
  <si>
    <t>Balaji Telefilms Ltd</t>
  </si>
  <si>
    <t>BALAJITELE</t>
  </si>
  <si>
    <t>Wise Travel India Ltd</t>
  </si>
  <si>
    <t>WTICAB</t>
  </si>
  <si>
    <t>Sakar Healthcare Ltd</t>
  </si>
  <si>
    <t>SAKAR</t>
  </si>
  <si>
    <t>Nagarjuna Fertilizers and Chemicals Ltd</t>
  </si>
  <si>
    <t>NAGAFERT</t>
  </si>
  <si>
    <t>Haldyn Glass Ltd</t>
  </si>
  <si>
    <t>HALDYNGL</t>
  </si>
  <si>
    <t>SKM Egg Products Export India Ltd</t>
  </si>
  <si>
    <t>SKMEGGPROD</t>
  </si>
  <si>
    <t>Concord Control Systems Ltd</t>
  </si>
  <si>
    <t>CNCRD</t>
  </si>
  <si>
    <t>MBL Infrastructure Ltd</t>
  </si>
  <si>
    <t>MBLINFRA</t>
  </si>
  <si>
    <t>PNGS Gargi Fashion Jewellery Ltd</t>
  </si>
  <si>
    <t>GARGI</t>
  </si>
  <si>
    <t>High Energy Batteries (India) Ltd</t>
  </si>
  <si>
    <t>HIGHENE</t>
  </si>
  <si>
    <t>Hindustan Motors Ltd</t>
  </si>
  <si>
    <t>HINDMOTORS</t>
  </si>
  <si>
    <t>Nahar Industrial Enterprises Ltd</t>
  </si>
  <si>
    <t>NAHARINDUS</t>
  </si>
  <si>
    <t>SAR Televenture Ltd</t>
  </si>
  <si>
    <t>SARTELE</t>
  </si>
  <si>
    <t>Bedmutha Industries Ltd</t>
  </si>
  <si>
    <t>BEDMUTHA</t>
  </si>
  <si>
    <t>Goa Carbon Ltd</t>
  </si>
  <si>
    <t>GOACARBON</t>
  </si>
  <si>
    <t>R S Software (India) Ltd</t>
  </si>
  <si>
    <t>RSSOFTWARE</t>
  </si>
  <si>
    <t>Rudra Ecovation Ltd</t>
  </si>
  <si>
    <t>RUDRAECO</t>
  </si>
  <si>
    <t>Hazoor Multi Projects Ltd</t>
  </si>
  <si>
    <t>HAZOOR</t>
  </si>
  <si>
    <t>Pyramid Technoplast Ltd</t>
  </si>
  <si>
    <t>PYRAMID</t>
  </si>
  <si>
    <t>Sayaji Hotels Ltd</t>
  </si>
  <si>
    <t>SAYAJIHOTL</t>
  </si>
  <si>
    <t>TVS Electronics Ltd</t>
  </si>
  <si>
    <t>TVSELECT</t>
  </si>
  <si>
    <t>Nectar Lifesciences Ltd</t>
  </si>
  <si>
    <t>NECLIFE</t>
  </si>
  <si>
    <t>AVG Logistics Ltd</t>
  </si>
  <si>
    <t>AVG</t>
  </si>
  <si>
    <t>Black Rose Industries Ltd</t>
  </si>
  <si>
    <t>BLACKROSE</t>
  </si>
  <si>
    <t>Stovec Industries Ltd</t>
  </si>
  <si>
    <t>STOVACQ</t>
  </si>
  <si>
    <t>LIC MF S&amp;P BSE Sensex ETF</t>
  </si>
  <si>
    <t>LICNETFSEN</t>
  </si>
  <si>
    <t>PVP Ventures Ltd</t>
  </si>
  <si>
    <t>PVP</t>
  </si>
  <si>
    <t>A K Capital Services Ltd</t>
  </si>
  <si>
    <t>AKCAPIT</t>
  </si>
  <si>
    <t>Izmo Ltd</t>
  </si>
  <si>
    <t>IZMO</t>
  </si>
  <si>
    <t>Nicco Parks &amp; Resorts Ltd</t>
  </si>
  <si>
    <t>NICCOPAR</t>
  </si>
  <si>
    <t>D P Wires Ltd</t>
  </si>
  <si>
    <t>DPWIRES</t>
  </si>
  <si>
    <t>Brand Concepts Ltd</t>
  </si>
  <si>
    <t>BCONCEPTS</t>
  </si>
  <si>
    <t>Vikas Ecotech Ltd</t>
  </si>
  <si>
    <t>VIKASECO</t>
  </si>
  <si>
    <t>FCS Software Solutions Ltd</t>
  </si>
  <si>
    <t>FCSSOFT</t>
  </si>
  <si>
    <t>Empire Industries Ltd</t>
  </si>
  <si>
    <t>EMPIND</t>
  </si>
  <si>
    <t>HT Media Ltd</t>
  </si>
  <si>
    <t>HTMEDIA</t>
  </si>
  <si>
    <t>Alankit Ltd</t>
  </si>
  <si>
    <t>ALANKIT</t>
  </si>
  <si>
    <t>Remsons Industries Ltd</t>
  </si>
  <si>
    <t>REMSONSIND</t>
  </si>
  <si>
    <t>Wanbury Ltd</t>
  </si>
  <si>
    <t>WANBURY</t>
  </si>
  <si>
    <t>Vipul Ltd</t>
  </si>
  <si>
    <t>VIPULLTD</t>
  </si>
  <si>
    <t>Kore Digital Ltd</t>
  </si>
  <si>
    <t>Shriram Asset Management Co Ltd</t>
  </si>
  <si>
    <t>SRAMSET</t>
  </si>
  <si>
    <t>Uravi T &amp; Wedge Lamps Ltd</t>
  </si>
  <si>
    <t>URAVI</t>
  </si>
  <si>
    <t>Bartronics India Ltd</t>
  </si>
  <si>
    <t>ASMS</t>
  </si>
  <si>
    <t>Arfin India Ltd</t>
  </si>
  <si>
    <t>ARFIN</t>
  </si>
  <si>
    <t>UTI Gold Exchange Traded Fund</t>
  </si>
  <si>
    <t>GOLDSHARE</t>
  </si>
  <si>
    <t>BPL Ltd</t>
  </si>
  <si>
    <t>BPL</t>
  </si>
  <si>
    <t>Bright Outdoor Media Ltd</t>
  </si>
  <si>
    <t>BRIGHT</t>
  </si>
  <si>
    <t>Manaksia Ltd</t>
  </si>
  <si>
    <t>MANAKSIA</t>
  </si>
  <si>
    <t>R &amp; B Denims Ltd</t>
  </si>
  <si>
    <t>RNBDENIMS</t>
  </si>
  <si>
    <t>All e Technologies Ltd</t>
  </si>
  <si>
    <t>ALLETEC</t>
  </si>
  <si>
    <t>Naperol Investments Ltd</t>
  </si>
  <si>
    <t>NAPEROL</t>
  </si>
  <si>
    <t>Oswal Agro Mills Ltd</t>
  </si>
  <si>
    <t>OSWALAGRO</t>
  </si>
  <si>
    <t>Niyogin Fintech Ltd</t>
  </si>
  <si>
    <t>NIYOGIN</t>
  </si>
  <si>
    <t>Pashupati Cotspin Ltd</t>
  </si>
  <si>
    <t>PASHUPATI</t>
  </si>
  <si>
    <t>Mirza International Ltd</t>
  </si>
  <si>
    <t>MIRZAINT</t>
  </si>
  <si>
    <t>Aym Syntex Ltd</t>
  </si>
  <si>
    <t>AYMSYNTEX</t>
  </si>
  <si>
    <t>Munjal Showa Ltd</t>
  </si>
  <si>
    <t>MUNJALSHOW</t>
  </si>
  <si>
    <t>National Peroxide Ltd</t>
  </si>
  <si>
    <t>NPL</t>
  </si>
  <si>
    <t>Advani Hotels and Resorts (India) Ltd</t>
  </si>
  <si>
    <t>ADVANIHOTR</t>
  </si>
  <si>
    <t>3i Infotech Ltd</t>
  </si>
  <si>
    <t>3IINFOLTD</t>
  </si>
  <si>
    <t>Orient Ceratech Ltd</t>
  </si>
  <si>
    <t>ORIENTCER</t>
  </si>
  <si>
    <t>Nile Ltd</t>
  </si>
  <si>
    <t>NILE</t>
  </si>
  <si>
    <t>Teerth Gopicon Ltd</t>
  </si>
  <si>
    <t>TGL</t>
  </si>
  <si>
    <t>Oricon Enterprises Ltd</t>
  </si>
  <si>
    <t>ORICONENT</t>
  </si>
  <si>
    <t>Consolidated Finvest &amp; Holdings Ltd</t>
  </si>
  <si>
    <t>CONSOFINVT</t>
  </si>
  <si>
    <t>RMC Switchgears Ltd</t>
  </si>
  <si>
    <t>RMC</t>
  </si>
  <si>
    <t>Mac Charles (India) Ltd</t>
  </si>
  <si>
    <t>MCCHRLS-B</t>
  </si>
  <si>
    <t>Diamines and Chemicals Ltd</t>
  </si>
  <si>
    <t>DIAMINESQ</t>
  </si>
  <si>
    <t>Nupur Recyclers Ltd</t>
  </si>
  <si>
    <t>NRL</t>
  </si>
  <si>
    <t>Cybertech Systems and Software Ltd</t>
  </si>
  <si>
    <t>CYBERTECH</t>
  </si>
  <si>
    <t>TBI Corn Ltd</t>
  </si>
  <si>
    <t>TBI</t>
  </si>
  <si>
    <t>Worth Investment &amp; Trading Co Ltd</t>
  </si>
  <si>
    <t>WORTH</t>
  </si>
  <si>
    <t>Music Broadcast Ltd</t>
  </si>
  <si>
    <t>RADIOCITY</t>
  </si>
  <si>
    <t>Sil Investments Ltd</t>
  </si>
  <si>
    <t>SILINV</t>
  </si>
  <si>
    <t>Sealmatic India Ltd</t>
  </si>
  <si>
    <t>SEALMATIC</t>
  </si>
  <si>
    <t>Accent Microcell Ltd</t>
  </si>
  <si>
    <t>ACCENTMIC</t>
  </si>
  <si>
    <t>Axita Cotton Ltd</t>
  </si>
  <si>
    <t>AXITA</t>
  </si>
  <si>
    <t>Indo Borax and Chemicals Ltd</t>
  </si>
  <si>
    <t>INDOBORAX</t>
  </si>
  <si>
    <t>KN Agri Resources Ltd</t>
  </si>
  <si>
    <t>KNAGRI</t>
  </si>
  <si>
    <t>Taylormade Renewables Ltd</t>
  </si>
  <si>
    <t>TRL</t>
  </si>
  <si>
    <t>Affordable Robotic &amp; Automation Ltd</t>
  </si>
  <si>
    <t>AFFORDABLE</t>
  </si>
  <si>
    <t>Remedium Lifecare Ltd</t>
  </si>
  <si>
    <t>REMLIFE</t>
  </si>
  <si>
    <t>Vinsys IT Services India Ltd</t>
  </si>
  <si>
    <t>VINSYS</t>
  </si>
  <si>
    <t>Balaxi Pharmaceuticals Ltd</t>
  </si>
  <si>
    <t>BALAXI</t>
  </si>
  <si>
    <t>Annapurna Swadisht Ltd</t>
  </si>
  <si>
    <t>ANNAPURNA</t>
  </si>
  <si>
    <t>Genus Paper &amp; Boards Ltd</t>
  </si>
  <si>
    <t>GENUSPAPER</t>
  </si>
  <si>
    <t>Nikhil Adhesives Ltd</t>
  </si>
  <si>
    <t>NIKHILAD</t>
  </si>
  <si>
    <t>Inspirisys Solutions Ltd</t>
  </si>
  <si>
    <t>INSPIRISYS</t>
  </si>
  <si>
    <t>UTI Nifty Next 50 Exchange Traded Fund</t>
  </si>
  <si>
    <t>UTINEXT50</t>
  </si>
  <si>
    <t>Indag Rubber Ltd</t>
  </si>
  <si>
    <t>INDAG</t>
  </si>
  <si>
    <t>Anjani Portland Cement Ltd</t>
  </si>
  <si>
    <t>APCL</t>
  </si>
  <si>
    <t>Aerpace Industries Ltd</t>
  </si>
  <si>
    <t>AERPACE</t>
  </si>
  <si>
    <t>Harita Seating Systems Ltd</t>
  </si>
  <si>
    <t>HARITASEAT</t>
  </si>
  <si>
    <t>Tara Chand Infralogistic Solutions Ltd</t>
  </si>
  <si>
    <t>TARACHAND</t>
  </si>
  <si>
    <t>Valiant Laboratories Ltd</t>
  </si>
  <si>
    <t>VALIANTLAB</t>
  </si>
  <si>
    <t>Artson Engineering Ltd</t>
  </si>
  <si>
    <t>ARTSONEN</t>
  </si>
  <si>
    <t>Laxmi Goldorna House Ltd</t>
  </si>
  <si>
    <t>LGHL</t>
  </si>
  <si>
    <t>SRM Contractors Ltd</t>
  </si>
  <si>
    <t>SRM</t>
  </si>
  <si>
    <t>StarlinePS Enterprises Ltd</t>
  </si>
  <si>
    <t>STARLENT</t>
  </si>
  <si>
    <t>Cellecor Gadgets Ltd</t>
  </si>
  <si>
    <t>CELLECOR</t>
  </si>
  <si>
    <t>Precot Ltd</t>
  </si>
  <si>
    <t>PRECOT</t>
  </si>
  <si>
    <t>Vishnusurya Projects and Infra Ltd</t>
  </si>
  <si>
    <t>VISHNUINFR</t>
  </si>
  <si>
    <t>Pavna Industries Ltd</t>
  </si>
  <si>
    <t>PAVNAIND</t>
  </si>
  <si>
    <t>Kilitch Drugs (India) Ltd</t>
  </si>
  <si>
    <t>KILITCH</t>
  </si>
  <si>
    <t>Orient Bell Ltd</t>
  </si>
  <si>
    <t>ORIENTBELL</t>
  </si>
  <si>
    <t>Kamat Hotels (India) Ltd</t>
  </si>
  <si>
    <t>KAMATHOTEL</t>
  </si>
  <si>
    <t>Banswara Syntex Ltd</t>
  </si>
  <si>
    <t>BANSWRAS</t>
  </si>
  <si>
    <t>Super Sales India Ltd</t>
  </si>
  <si>
    <t>SUPER</t>
  </si>
  <si>
    <t>Kothari Products Ltd</t>
  </si>
  <si>
    <t>KOTHARIPRO</t>
  </si>
  <si>
    <t>Supershakti Metaliks Ltd</t>
  </si>
  <si>
    <t>SUPERSHAKT</t>
  </si>
  <si>
    <t>Mazda Ltd</t>
  </si>
  <si>
    <t>MAZDA</t>
  </si>
  <si>
    <t>Gretex Corporate Services Ltd</t>
  </si>
  <si>
    <t>GCSL</t>
  </si>
  <si>
    <t>Medicamen Biotech Ltd</t>
  </si>
  <si>
    <t>MEDICAMEQ</t>
  </si>
  <si>
    <t>Frontier Springs Ltd</t>
  </si>
  <si>
    <t>FRONTSP</t>
  </si>
  <si>
    <t>NBI Industrial Finance Company Ltd</t>
  </si>
  <si>
    <t>NBIFIN</t>
  </si>
  <si>
    <t>Aarti Surfactants Ltd</t>
  </si>
  <si>
    <t>AARTISURF</t>
  </si>
  <si>
    <t>GEM Enviro Management Ltd</t>
  </si>
  <si>
    <t>GEMENVIRO</t>
  </si>
  <si>
    <t>KCP Sugar and Industries Corp Ltd</t>
  </si>
  <si>
    <t>KCPSUGIND</t>
  </si>
  <si>
    <t>Bhartiya International Ltd</t>
  </si>
  <si>
    <t>BIL</t>
  </si>
  <si>
    <t>Kriti Nutrients Ltd</t>
  </si>
  <si>
    <t>KRITINUT</t>
  </si>
  <si>
    <t>Nila Infrastructures Ltd</t>
  </si>
  <si>
    <t>NILAINFRA</t>
  </si>
  <si>
    <t>Kronox Lab Sciences Ltd</t>
  </si>
  <si>
    <t>KRONOX</t>
  </si>
  <si>
    <t>Kaycee Industries Ltd</t>
  </si>
  <si>
    <t>KAYCEEI</t>
  </si>
  <si>
    <t>EFFWA Infra &amp; Research Ltd</t>
  </si>
  <si>
    <t>EFFWA</t>
  </si>
  <si>
    <t>IRIS Business Services Ltd</t>
  </si>
  <si>
    <t>IRIS</t>
  </si>
  <si>
    <t>TRF Ltd</t>
  </si>
  <si>
    <t>TRF</t>
  </si>
  <si>
    <t>Dai Ichi Karkaria Ltd</t>
  </si>
  <si>
    <t>DAICHI</t>
  </si>
  <si>
    <t>PTL Enterprises Ltd</t>
  </si>
  <si>
    <t>PTL</t>
  </si>
  <si>
    <t>International Conveyors Ltd</t>
  </si>
  <si>
    <t>INTLCONV</t>
  </si>
  <si>
    <t>Trucap Finance Ltd</t>
  </si>
  <si>
    <t>TRU</t>
  </si>
  <si>
    <t>Sinclairs Hotels Ltd</t>
  </si>
  <si>
    <t>SINCLAIR</t>
  </si>
  <si>
    <t>Shree Karni Fabcom Ltd</t>
  </si>
  <si>
    <t>SHREEKARNI</t>
  </si>
  <si>
    <t>Bharat Seats Ltd</t>
  </si>
  <si>
    <t>BHARATSE</t>
  </si>
  <si>
    <t>Vikram Thermo (India) Ltd</t>
  </si>
  <si>
    <t>VIKRAMTH</t>
  </si>
  <si>
    <t>Vantage Knowledge Academy Ltd</t>
  </si>
  <si>
    <t>VKAL</t>
  </si>
  <si>
    <t>Pratham EPC Projects Ltd</t>
  </si>
  <si>
    <t>PRATHAM</t>
  </si>
  <si>
    <t>Muthoot Capital Services Ltd</t>
  </si>
  <si>
    <t>MUTHOOTCAP</t>
  </si>
  <si>
    <t>HCL Infosystems Ltd</t>
  </si>
  <si>
    <t>HCL-INSYS</t>
  </si>
  <si>
    <t>IFB Agro Industries Ltd</t>
  </si>
  <si>
    <t>IFBAGRO</t>
  </si>
  <si>
    <t>RBZ Jewellers Ltd</t>
  </si>
  <si>
    <t>RBZJEWEL</t>
  </si>
  <si>
    <t>Jewelry &amp; Watch Retailers</t>
  </si>
  <si>
    <t>Phantom Digital Effects Ltd</t>
  </si>
  <si>
    <t>PHANTOMFX</t>
  </si>
  <si>
    <t>TAC Infosec Ltd</t>
  </si>
  <si>
    <t>TAC</t>
  </si>
  <si>
    <t>Kanoria Chemicals and Industries Ltd</t>
  </si>
  <si>
    <t>KANORICHEM</t>
  </si>
  <si>
    <t>Swaraj Suiting Ltd</t>
  </si>
  <si>
    <t>SWARAJ</t>
  </si>
  <si>
    <t>Nahar Capital and Financial Services Ltd</t>
  </si>
  <si>
    <t>NAHARCAP</t>
  </si>
  <si>
    <t>MOS Utility Ltd</t>
  </si>
  <si>
    <t>MOS</t>
  </si>
  <si>
    <t>Ambalal Sarabhai Enterprises Ltd</t>
  </si>
  <si>
    <t>AMBALALSA</t>
  </si>
  <si>
    <t>Kwality Pharmaceuticals Ltd</t>
  </si>
  <si>
    <t>KPL</t>
  </si>
  <si>
    <t>Uni-Abex Alloy Products Ltd</t>
  </si>
  <si>
    <t>UNIABEXAL</t>
  </si>
  <si>
    <t>SRG Housing Finance Ltd</t>
  </si>
  <si>
    <t>SRGHFL</t>
  </si>
  <si>
    <t>Deep Energy Resources Ltd</t>
  </si>
  <si>
    <t>DEEPENR</t>
  </si>
  <si>
    <t>Xtglobal Infotech Ltd</t>
  </si>
  <si>
    <t>XTGLOBAL</t>
  </si>
  <si>
    <t>Venus Remedies Ltd</t>
  </si>
  <si>
    <t>VENUSREM</t>
  </si>
  <si>
    <t>Kiran Vyapar Ltd</t>
  </si>
  <si>
    <t>KIRANVYPAR</t>
  </si>
  <si>
    <t>Bharat Agri Fert &amp; Realty Ltd</t>
  </si>
  <si>
    <t>BHARATAGRI</t>
  </si>
  <si>
    <t>ZIM Laboratories Ltd</t>
  </si>
  <si>
    <t>ZIMLAB</t>
  </si>
  <si>
    <t>Gourmet Gateway India Ltd</t>
  </si>
  <si>
    <t>GOURMET</t>
  </si>
  <si>
    <t>MIRC Electronics Ltd</t>
  </si>
  <si>
    <t>MIRCELECTR</t>
  </si>
  <si>
    <t>Kritika Wires Ltd</t>
  </si>
  <si>
    <t>KRITIKA</t>
  </si>
  <si>
    <t>Swadeshi Polytex Ltd</t>
  </si>
  <si>
    <t>SWADPOL</t>
  </si>
  <si>
    <t>Birla Precision Technologies Ltd</t>
  </si>
  <si>
    <t>BIRLAPREC</t>
  </si>
  <si>
    <t>Swiss Military Consumer Goods Ltd</t>
  </si>
  <si>
    <t>SWISSMLTRY</t>
  </si>
  <si>
    <t>Iris Clothings Ltd</t>
  </si>
  <si>
    <t>IRISDOREME</t>
  </si>
  <si>
    <t>Thirdwave Financial Intermediaries Ltd</t>
  </si>
  <si>
    <t>THIRDFIN</t>
  </si>
  <si>
    <t>DU Digital Global Ltd</t>
  </si>
  <si>
    <t>DUGLOBAL</t>
  </si>
  <si>
    <t>Vibhor Steel Tubes Ltd</t>
  </si>
  <si>
    <t>VSTL</t>
  </si>
  <si>
    <t>U Y Fincorp Ltd</t>
  </si>
  <si>
    <t>UYFINCORP</t>
  </si>
  <si>
    <t>Parsvnath Developers Ltd</t>
  </si>
  <si>
    <t>PARSVNATH</t>
  </si>
  <si>
    <t>Vardhman Acrylics Ltd</t>
  </si>
  <si>
    <t>VARDHACRLC</t>
  </si>
  <si>
    <t>Raghuvir Synthetics Ltd</t>
  </si>
  <si>
    <t>RAGHUSYN</t>
  </si>
  <si>
    <t>Singer India Ltd</t>
  </si>
  <si>
    <t>SINGER</t>
  </si>
  <si>
    <t>Akme Fintrade India Ltd</t>
  </si>
  <si>
    <t>AFIL</t>
  </si>
  <si>
    <t>International Travel House Ltd</t>
  </si>
  <si>
    <t>ITHL</t>
  </si>
  <si>
    <t>Nitco Ltd</t>
  </si>
  <si>
    <t>NITCO</t>
  </si>
  <si>
    <t>Rudra Global Infra Products Ltd</t>
  </si>
  <si>
    <t>RUDRA</t>
  </si>
  <si>
    <t>Foce India Ltd</t>
  </si>
  <si>
    <t>FOCE</t>
  </si>
  <si>
    <t>Ador Fontech Ltd</t>
  </si>
  <si>
    <t>ADORFO</t>
  </si>
  <si>
    <t>Meghna Infracon Infrastructure Ltd</t>
  </si>
  <si>
    <t>MIIL</t>
  </si>
  <si>
    <t>Euro Panel Products Ltd</t>
  </si>
  <si>
    <t>EUROBOND</t>
  </si>
  <si>
    <t>Valiant Communications Ltd</t>
  </si>
  <si>
    <t>VALIANT</t>
  </si>
  <si>
    <t>DC Infotech and Communication Ltd</t>
  </si>
  <si>
    <t>DCI</t>
  </si>
  <si>
    <t>IL &amp; FS Investment Managers Ltd</t>
  </si>
  <si>
    <t>IVC</t>
  </si>
  <si>
    <t>Asahi Songwon Colors Ltd</t>
  </si>
  <si>
    <t>ASAHISONG</t>
  </si>
  <si>
    <t>B&amp;B Triplewall Containers Ltd</t>
  </si>
  <si>
    <t>BBTCL</t>
  </si>
  <si>
    <t>CL Educate Ltd</t>
  </si>
  <si>
    <t>CLEDUCATE</t>
  </si>
  <si>
    <t>Frog Cellsat Ltd</t>
  </si>
  <si>
    <t>FROG</t>
  </si>
  <si>
    <t>UFO Moviez India Ltd</t>
  </si>
  <si>
    <t>UFO</t>
  </si>
  <si>
    <t>Geekay Wires Ltd</t>
  </si>
  <si>
    <t>GEEKAYWIRE</t>
  </si>
  <si>
    <t>Viviana Power Tech Ltd</t>
  </si>
  <si>
    <t>VIVIANA</t>
  </si>
  <si>
    <t>DIC India Ltd</t>
  </si>
  <si>
    <t>DICIND</t>
  </si>
  <si>
    <t>Saakshi Medtech and Panels Ltd</t>
  </si>
  <si>
    <t>SAAKSHI</t>
  </si>
  <si>
    <t>Kothari Sugars and Chemicals Ltd</t>
  </si>
  <si>
    <t>KOTARISUG</t>
  </si>
  <si>
    <t>Sadbhav Engineering Ltd</t>
  </si>
  <si>
    <t>SADBHAV</t>
  </si>
  <si>
    <t>Megasoft Ltd</t>
  </si>
  <si>
    <t>MEGASOFT</t>
  </si>
  <si>
    <t>Markolines Pavement Technologies Ltd</t>
  </si>
  <si>
    <t>MARKOLINES</t>
  </si>
  <si>
    <t>Refractory Shapes Ltd</t>
  </si>
  <si>
    <t>REFRACTORY</t>
  </si>
  <si>
    <t>Almondz Global Securities Ltd</t>
  </si>
  <si>
    <t>ALMONDZ</t>
  </si>
  <si>
    <t>RBM Infracon Ltd</t>
  </si>
  <si>
    <t>RBMINFRA</t>
  </si>
  <si>
    <t>Aditya BSL Nifty 50 ETF</t>
  </si>
  <si>
    <t>BSLNIFTY</t>
  </si>
  <si>
    <t>Manaksia Coated Metals &amp; Industries Ltd</t>
  </si>
  <si>
    <t>MANAKCOAT</t>
  </si>
  <si>
    <t>Prozone Realty Ltd</t>
  </si>
  <si>
    <t>PROZONER</t>
  </si>
  <si>
    <t>United Drilling Tools Ltd</t>
  </si>
  <si>
    <t>UNIDT</t>
  </si>
  <si>
    <t>Titan Biotech Ltd</t>
  </si>
  <si>
    <t>TITANBIO</t>
  </si>
  <si>
    <t>Sunita Tools Ltd</t>
  </si>
  <si>
    <t>SUNITATOOL</t>
  </si>
  <si>
    <t>Synergy Green Industries Ltd</t>
  </si>
  <si>
    <t>SGIL</t>
  </si>
  <si>
    <t>Sahaj Solar Ltd</t>
  </si>
  <si>
    <t>SAHAJSOLAR</t>
  </si>
  <si>
    <t>Krishival Foods Ltd</t>
  </si>
  <si>
    <t>KRISHIVAL</t>
  </si>
  <si>
    <t>Autoline Industries Ltd</t>
  </si>
  <si>
    <t>AUTOIND</t>
  </si>
  <si>
    <t>Galaxy Bearings Ltd</t>
  </si>
  <si>
    <t>GALXBRG</t>
  </si>
  <si>
    <t>Integrated Industries Ltd</t>
  </si>
  <si>
    <t>IIL</t>
  </si>
  <si>
    <t>BEW Engineering Ltd</t>
  </si>
  <si>
    <t>BEWLTD</t>
  </si>
  <si>
    <t>IIRM Holdings India Ltd</t>
  </si>
  <si>
    <t>IIRM</t>
  </si>
  <si>
    <t>Bella Casa Fashion &amp; Retail Ltd</t>
  </si>
  <si>
    <t>BELLACASA</t>
  </si>
  <si>
    <t>Modison Ltd</t>
  </si>
  <si>
    <t>MODISONLTD</t>
  </si>
  <si>
    <t>DCM Nouvelle Ltd</t>
  </si>
  <si>
    <t>DCMNVL</t>
  </si>
  <si>
    <t>Premier Polyfilm Ltd</t>
  </si>
  <si>
    <t>PREMIERPOL</t>
  </si>
  <si>
    <t>Nephro Care India Ltd</t>
  </si>
  <si>
    <t>NEPHROCARE</t>
  </si>
  <si>
    <t>Orbit Exports Ltd</t>
  </si>
  <si>
    <t>ORBTEXP</t>
  </si>
  <si>
    <t>Riddhi Siddhi Gluco Biols Ltd</t>
  </si>
  <si>
    <t>RIDDHI</t>
  </si>
  <si>
    <t>Sakthi Sugars Ltd</t>
  </si>
  <si>
    <t>SAKHTISUG</t>
  </si>
  <si>
    <t>Jet Airways (India) Ltd</t>
  </si>
  <si>
    <t>JETAIRWAYS</t>
  </si>
  <si>
    <t>Shish Industries Ltd</t>
  </si>
  <si>
    <t>SHISHIND</t>
  </si>
  <si>
    <t>Winsol Engineers Ltd</t>
  </si>
  <si>
    <t>WINSOL</t>
  </si>
  <si>
    <t>Thaai Casting Limited</t>
  </si>
  <si>
    <t>TCL</t>
  </si>
  <si>
    <t>Shivam Autotech Ltd</t>
  </si>
  <si>
    <t>SHIVAMAUTO</t>
  </si>
  <si>
    <t>Sheetal Cool Products Ltd</t>
  </si>
  <si>
    <t>SCPL</t>
  </si>
  <si>
    <t>Nath Bio-Genes (I) Ltd</t>
  </si>
  <si>
    <t>NATHBIOGEN</t>
  </si>
  <si>
    <t>Addictive Learning Technology Ltd</t>
  </si>
  <si>
    <t>LAWSIKHO</t>
  </si>
  <si>
    <t>Indian Emulsifiers Ltd</t>
  </si>
  <si>
    <t>IEML</t>
  </si>
  <si>
    <t>Menon Pistons Ltd</t>
  </si>
  <si>
    <t>MENNPIS</t>
  </si>
  <si>
    <t>SoftSol India Ltd</t>
  </si>
  <si>
    <t>SOFTSOL</t>
  </si>
  <si>
    <t>Dynamic Services &amp; Security Ltd</t>
  </si>
  <si>
    <t>DYNAMIC</t>
  </si>
  <si>
    <t>Indian Bright Steel Co Ltd</t>
  </si>
  <si>
    <t>IBRIGST</t>
  </si>
  <si>
    <t>Ponni Sugars (Erode) Ltd</t>
  </si>
  <si>
    <t>PONNIERODE</t>
  </si>
  <si>
    <t>Rubfila International Ltd</t>
  </si>
  <si>
    <t>RUBFILA</t>
  </si>
  <si>
    <t>V-Marc India Ltd</t>
  </si>
  <si>
    <t>VMARCIND</t>
  </si>
  <si>
    <t>Poddar Pigments Ltd</t>
  </si>
  <si>
    <t>PODDARMENT</t>
  </si>
  <si>
    <t>Modi's Navnirman Ltd</t>
  </si>
  <si>
    <t>MODIS</t>
  </si>
  <si>
    <t>Mawana Sugars Ltd</t>
  </si>
  <si>
    <t>MAWANASUG</t>
  </si>
  <si>
    <t>Dynemic Products Ltd</t>
  </si>
  <si>
    <t>DYNPRO</t>
  </si>
  <si>
    <t>Batliboi Ltd</t>
  </si>
  <si>
    <t>BATLIBOI</t>
  </si>
  <si>
    <t>Jost's Engineering Company Ltd</t>
  </si>
  <si>
    <t>JOSTS</t>
  </si>
  <si>
    <t>Indo Us Bio-Tech Ltd</t>
  </si>
  <si>
    <t>INDOUS</t>
  </si>
  <si>
    <t>Kings Infra Ventures Ltd</t>
  </si>
  <si>
    <t>KINGSINFR</t>
  </si>
  <si>
    <t>Delton Cables Ltd</t>
  </si>
  <si>
    <t>DLTNCBL</t>
  </si>
  <si>
    <t>Mangalam Global Enterprise Ltd</t>
  </si>
  <si>
    <t>MGEL</t>
  </si>
  <si>
    <t>Creative Graphics Solutions India Ltd</t>
  </si>
  <si>
    <t>CGRAPHICS</t>
  </si>
  <si>
    <t>Reliance Communications Ltd</t>
  </si>
  <si>
    <t>RCOM</t>
  </si>
  <si>
    <t>Mangalam Industrial Finance Ltd</t>
  </si>
  <si>
    <t>MANGIND</t>
  </si>
  <si>
    <t>Shemaroo Entertainment Ltd</t>
  </si>
  <si>
    <t>SHEMAROO</t>
  </si>
  <si>
    <t>Cressanda Railway Solutions Ltd</t>
  </si>
  <si>
    <t>CRESSAN</t>
  </si>
  <si>
    <t>Dhabriya Polywood Ltd</t>
  </si>
  <si>
    <t>DHABRIYA</t>
  </si>
  <si>
    <t>Suraj Ltd</t>
  </si>
  <si>
    <t>SURAJLTD</t>
  </si>
  <si>
    <t>SoftTech Engineers Ltd</t>
  </si>
  <si>
    <t>SOFTTECH</t>
  </si>
  <si>
    <t>Le Merite Exports Ltd</t>
  </si>
  <si>
    <t>LEMERITE</t>
  </si>
  <si>
    <t>Logica Infoway Ltd</t>
  </si>
  <si>
    <t>LOGICA</t>
  </si>
  <si>
    <t>Indo National Ltd</t>
  </si>
  <si>
    <t>NIPPOBATRY</t>
  </si>
  <si>
    <t>Sahyadri Industries Ltd</t>
  </si>
  <si>
    <t>SAHYADRI</t>
  </si>
  <si>
    <t>Building Products - Others</t>
  </si>
  <si>
    <t>Shalibhadra Finance Ltd</t>
  </si>
  <si>
    <t>SAHLIBHFI</t>
  </si>
  <si>
    <t>Trust Fintech Ltd</t>
  </si>
  <si>
    <t>TRUST</t>
  </si>
  <si>
    <t>Baroda Rayon Corporation Ltd</t>
  </si>
  <si>
    <t>BARODARY</t>
  </si>
  <si>
    <t>Kataria Industries Ltd</t>
  </si>
  <si>
    <t>KATARIA</t>
  </si>
  <si>
    <t>Harrisons Malayalam Ltd</t>
  </si>
  <si>
    <t>HARRMALAYA</t>
  </si>
  <si>
    <t>Amal Ltd</t>
  </si>
  <si>
    <t>AMAL</t>
  </si>
  <si>
    <t>Shardul Securities Ltd</t>
  </si>
  <si>
    <t>SHARDUL</t>
  </si>
  <si>
    <t>Lakshmi Mills Company Ltd</t>
  </si>
  <si>
    <t>LAKSHMIMIL</t>
  </si>
  <si>
    <t>Industrial Investment Trust Ltd</t>
  </si>
  <si>
    <t>IITL</t>
  </si>
  <si>
    <t>Pritika Auto Industries Ltd</t>
  </si>
  <si>
    <t>PRITIKAUTO</t>
  </si>
  <si>
    <t>Cineline India Ltd</t>
  </si>
  <si>
    <t>CINELINE</t>
  </si>
  <si>
    <t>Aion-Tech Solutions Ltd</t>
  </si>
  <si>
    <t>GOLDTECH</t>
  </si>
  <si>
    <t>Manomay Tex India Ltd</t>
  </si>
  <si>
    <t>MANOMAY</t>
  </si>
  <si>
    <t>Mahindra EPC Irrigation Ltd</t>
  </si>
  <si>
    <t>MAHEPC</t>
  </si>
  <si>
    <t>OK Play India Ltd</t>
  </si>
  <si>
    <t>OKPLA</t>
  </si>
  <si>
    <t>M K Proteins Ltd</t>
  </si>
  <si>
    <t>MKPL</t>
  </si>
  <si>
    <t>Emkay Global Financial Services Ltd</t>
  </si>
  <si>
    <t>EMKAY</t>
  </si>
  <si>
    <t>Hitech Corporation Ltd</t>
  </si>
  <si>
    <t>HITECHCORP</t>
  </si>
  <si>
    <t>Bharat Road Network Ltd</t>
  </si>
  <si>
    <t>BRNL</t>
  </si>
  <si>
    <t>Innovators Facade Systems Ltd</t>
  </si>
  <si>
    <t>INNOVATORS</t>
  </si>
  <si>
    <t>Integra Essentia Ltd</t>
  </si>
  <si>
    <t>ESSENTIA</t>
  </si>
  <si>
    <t>Bombay Oxygen Investments Ltd</t>
  </si>
  <si>
    <t>BOMOXY-B1</t>
  </si>
  <si>
    <t>Goodricke Group Ltd</t>
  </si>
  <si>
    <t>GOODRICKE</t>
  </si>
  <si>
    <t>GP Eco Solutions India Ltd</t>
  </si>
  <si>
    <t>GPECO</t>
  </si>
  <si>
    <t>Lyka Labs Ltd</t>
  </si>
  <si>
    <t>LYKALABS</t>
  </si>
  <si>
    <t>Sigma Solve Ltd</t>
  </si>
  <si>
    <t>SIGMA</t>
  </si>
  <si>
    <t>Aryaman Financial Services Ltd</t>
  </si>
  <si>
    <t>ARYAMAN</t>
  </si>
  <si>
    <t>Quint Digital Ltd</t>
  </si>
  <si>
    <t>QUINT</t>
  </si>
  <si>
    <t>Kinetic Engineering Ltd</t>
  </si>
  <si>
    <t>KINETICENG</t>
  </si>
  <si>
    <t>Pradeep Metals Ltd</t>
  </si>
  <si>
    <t>PRADPME</t>
  </si>
  <si>
    <t>Udayshivakumar Infra Ltd</t>
  </si>
  <si>
    <t>USK</t>
  </si>
  <si>
    <t>Shera Energy Ltd</t>
  </si>
  <si>
    <t>SHERA</t>
  </si>
  <si>
    <t>Coastal Corporation Ltd</t>
  </si>
  <si>
    <t>COASTCORP</t>
  </si>
  <si>
    <t>Milkfood Ltd</t>
  </si>
  <si>
    <t>MLKFOOD</t>
  </si>
  <si>
    <t>Panasonic Energy India Co Ltd</t>
  </si>
  <si>
    <t>PANAENERG</t>
  </si>
  <si>
    <t>Hi-Green Carbon Ltd</t>
  </si>
  <si>
    <t>HIGREEN</t>
  </si>
  <si>
    <t>Trigyn Technologies Ltd</t>
  </si>
  <si>
    <t>TRIGYN</t>
  </si>
  <si>
    <t>Kay Cee Energy &amp; Infra Ltd</t>
  </si>
  <si>
    <t>KCEIL</t>
  </si>
  <si>
    <t>Zenotech Laboratories Ltd</t>
  </si>
  <si>
    <t>ZENOTECH</t>
  </si>
  <si>
    <t>Comfort Intech Ltd</t>
  </si>
  <si>
    <t>COMFINTE</t>
  </si>
  <si>
    <t>Exxaro Tiles Ltd</t>
  </si>
  <si>
    <t>EXXARO</t>
  </si>
  <si>
    <t>Northern Spirits Ltd</t>
  </si>
  <si>
    <t>NSL</t>
  </si>
  <si>
    <t>Vishal Fabrics Ltd</t>
  </si>
  <si>
    <t>VISHAL</t>
  </si>
  <si>
    <t>Energy-Mission Machineries (India) Ltd</t>
  </si>
  <si>
    <t>EMMIL</t>
  </si>
  <si>
    <t>Asian Hotels (North) Ltd</t>
  </si>
  <si>
    <t>ASIANHOTNR</t>
  </si>
  <si>
    <t>Ruchira Papers Ltd</t>
  </si>
  <si>
    <t>RUCHIRA</t>
  </si>
  <si>
    <t>Shiv Aum Steels Ltd</t>
  </si>
  <si>
    <t>SHIVAUM</t>
  </si>
  <si>
    <t>Universus Photo Imagings Ltd</t>
  </si>
  <si>
    <t>UNIVPHOTO</t>
  </si>
  <si>
    <t>Gokul Refoils and Solvent Ltd</t>
  </si>
  <si>
    <t>GOKUL</t>
  </si>
  <si>
    <t>Newjaisa Technologies Ltd</t>
  </si>
  <si>
    <t>NEWJAISA</t>
  </si>
  <si>
    <t>ELGI Rubber Co Ltd</t>
  </si>
  <si>
    <t>ELGIRUBCO</t>
  </si>
  <si>
    <t>Surani Steel Tubes Ltd</t>
  </si>
  <si>
    <t>SURANI</t>
  </si>
  <si>
    <t>Shreyans Industries Ltd</t>
  </si>
  <si>
    <t>SHREYANIND</t>
  </si>
  <si>
    <t>Star Housing Finance Ltd</t>
  </si>
  <si>
    <t>STARHFL</t>
  </si>
  <si>
    <t>Byke Hospitality Ltd</t>
  </si>
  <si>
    <t>BYKE</t>
  </si>
  <si>
    <t>Hindusthan Urban Infrastructure Ltd</t>
  </si>
  <si>
    <t>HUIL</t>
  </si>
  <si>
    <t>GP Petroleums Ltd</t>
  </si>
  <si>
    <t>GULFPETRO</t>
  </si>
  <si>
    <t>A-1 Acid Ltd</t>
  </si>
  <si>
    <t>AAL</t>
  </si>
  <si>
    <t>Waterbase Ltd</t>
  </si>
  <si>
    <t>WATERBASE</t>
  </si>
  <si>
    <t>Cool Caps Industries Ltd</t>
  </si>
  <si>
    <t>COOLCAPS</t>
  </si>
  <si>
    <t>Madhav Infra Projects Ltd</t>
  </si>
  <si>
    <t>MADHAVIPL</t>
  </si>
  <si>
    <t>Hindustan Organic Chemicals Ltd</t>
  </si>
  <si>
    <t>HOCL</t>
  </si>
  <si>
    <t>Tierra Agrotech Ltd</t>
  </si>
  <si>
    <t>TIERRA</t>
  </si>
  <si>
    <t>Madhuveer Com 18 Network Ltd</t>
  </si>
  <si>
    <t>MADHUVEER</t>
  </si>
  <si>
    <t>Fredun Pharmaceuticals Ltd</t>
  </si>
  <si>
    <t>FREDUN</t>
  </si>
  <si>
    <t>Kapston Services Ltd</t>
  </si>
  <si>
    <t>KAPSTON</t>
  </si>
  <si>
    <t>Panchmahal Steel Ltd</t>
  </si>
  <si>
    <t>PANCHMAHQ</t>
  </si>
  <si>
    <t>North Eastern Carrying Corporation Ltd</t>
  </si>
  <si>
    <t>NECCLTD</t>
  </si>
  <si>
    <t>Aban Offshore Ltd</t>
  </si>
  <si>
    <t>ABAN</t>
  </si>
  <si>
    <t>Patels Airtemp (India) Ltd</t>
  </si>
  <si>
    <t>PATELSAI</t>
  </si>
  <si>
    <t>Rana Sugars Ltd</t>
  </si>
  <si>
    <t>RANASUG</t>
  </si>
  <si>
    <t>Proventus Agrocom Ltd</t>
  </si>
  <si>
    <t>PROV</t>
  </si>
  <si>
    <t>RM Drip &amp; Sprinklers Systems Ltd</t>
  </si>
  <si>
    <t>RMDRIP</t>
  </si>
  <si>
    <t>Vintron Informatics Ltd</t>
  </si>
  <si>
    <t>VINTRON</t>
  </si>
  <si>
    <t>Country Club Hospitality &amp; Holidays Ltd</t>
  </si>
  <si>
    <t>CCHHL</t>
  </si>
  <si>
    <t>Jenburkt Pharmaceuticals Ltd</t>
  </si>
  <si>
    <t>JENBURPH</t>
  </si>
  <si>
    <t>Quest Capital Markets Ltd</t>
  </si>
  <si>
    <t>QUESTCAP</t>
  </si>
  <si>
    <t>Karnika Industries Ltd</t>
  </si>
  <si>
    <t>KARNIKA</t>
  </si>
  <si>
    <t>K M Sugar Mills Ltd</t>
  </si>
  <si>
    <t>KMSUGAR</t>
  </si>
  <si>
    <t>Esconet Technologies Ltd</t>
  </si>
  <si>
    <t>ESCONET</t>
  </si>
  <si>
    <t>Chavda Infra Ltd</t>
  </si>
  <si>
    <t>CHAVDA</t>
  </si>
  <si>
    <t>Star Paper Mills Ltd</t>
  </si>
  <si>
    <t>STARPAPER</t>
  </si>
  <si>
    <t>Royal India Corporation Ltd</t>
  </si>
  <si>
    <t>ROYALIND</t>
  </si>
  <si>
    <t>Tiger Logistics (India) Ltd</t>
  </si>
  <si>
    <t>TIGERLOGS</t>
  </si>
  <si>
    <t>VIP Clothing Ltd</t>
  </si>
  <si>
    <t>VIPCLOTHNG</t>
  </si>
  <si>
    <t>Z-Tech (India) Ltd</t>
  </si>
  <si>
    <t>ZTECH</t>
  </si>
  <si>
    <t>Airan Ltd</t>
  </si>
  <si>
    <t>AIRAN</t>
  </si>
  <si>
    <t>Alufluoride Ltd</t>
  </si>
  <si>
    <t>ALUFLUOR</t>
  </si>
  <si>
    <t>Lehar Footwears Ltd</t>
  </si>
  <si>
    <t>LEHAR</t>
  </si>
  <si>
    <t>Kerala Ayurveda Ltd</t>
  </si>
  <si>
    <t>KERALAYUR</t>
  </si>
  <si>
    <t>Rajnandini Metal Ltd</t>
  </si>
  <si>
    <t>RAJMET</t>
  </si>
  <si>
    <t>Indowind Energy Ltd</t>
  </si>
  <si>
    <t>INDOWIND</t>
  </si>
  <si>
    <t>Triton Valves Ltd</t>
  </si>
  <si>
    <t>TRITONV</t>
  </si>
  <si>
    <t>Global Vectra Helicorp Ltd</t>
  </si>
  <si>
    <t>GLOBALVECT</t>
  </si>
  <si>
    <t>Nitin Castings Ltd</t>
  </si>
  <si>
    <t>NITINCAST</t>
  </si>
  <si>
    <t>Metals - Iron</t>
  </si>
  <si>
    <t>Felix Industries Ltd</t>
  </si>
  <si>
    <t>FELIX</t>
  </si>
  <si>
    <t>Apollo Sindoori Hotels Ltd</t>
  </si>
  <si>
    <t>APOLSINHOT</t>
  </si>
  <si>
    <t>Nippon India ETF Nifty Midcap 150</t>
  </si>
  <si>
    <t>MID150BEES</t>
  </si>
  <si>
    <t>Aelea Commodities Ltd</t>
  </si>
  <si>
    <t>ACLD</t>
  </si>
  <si>
    <t>Majestic Auto Ltd</t>
  </si>
  <si>
    <t>MAJESAUT</t>
  </si>
  <si>
    <t>Plaza Wires Ltd</t>
  </si>
  <si>
    <t>PLAZACABLE</t>
  </si>
  <si>
    <t>DRC Systems India Ltd</t>
  </si>
  <si>
    <t>DRCSYSTEMS</t>
  </si>
  <si>
    <t>Systango Technologies Ltd</t>
  </si>
  <si>
    <t>SYSTANGO</t>
  </si>
  <si>
    <t>Emami Realty Ltd</t>
  </si>
  <si>
    <t>EMAMIREAL</t>
  </si>
  <si>
    <t>Shukra Pharmaceuticals Ltd</t>
  </si>
  <si>
    <t>SHUKRAPHAR</t>
  </si>
  <si>
    <t>Manaksia Steels Ltd</t>
  </si>
  <si>
    <t>MANAKSTEEL</t>
  </si>
  <si>
    <t>Intense Technologies Ltd</t>
  </si>
  <si>
    <t>INTENTECH</t>
  </si>
  <si>
    <t>Purv Flexipack Ltd</t>
  </si>
  <si>
    <t>PURVFLEXI</t>
  </si>
  <si>
    <t>Mangalam Organics Ltd</t>
  </si>
  <si>
    <t>MANORG</t>
  </si>
  <si>
    <t>SKP Bearing Industries Ltd</t>
  </si>
  <si>
    <t>SKP</t>
  </si>
  <si>
    <t>Lorenzini Apparels Ltd</t>
  </si>
  <si>
    <t>LAL</t>
  </si>
  <si>
    <t>Jay Shree Tea and Industries Ltd</t>
  </si>
  <si>
    <t>JAYSREETEA</t>
  </si>
  <si>
    <t>Euro India Fresh Foods Ltd</t>
  </si>
  <si>
    <t>EIFFL</t>
  </si>
  <si>
    <t>Shree Rama Multi-Tech Ltd</t>
  </si>
  <si>
    <t>SHREERAMA</t>
  </si>
  <si>
    <t>Raj Television Network Ltd</t>
  </si>
  <si>
    <t>RAJTV</t>
  </si>
  <si>
    <t>Graviss Hospitality Ltd</t>
  </si>
  <si>
    <t>GRAVISSHO</t>
  </si>
  <si>
    <t>Il&amp;Fs Engineering and Construction Company Ltd</t>
  </si>
  <si>
    <t>IL&amp;FSENGG</t>
  </si>
  <si>
    <t>Ruchi Infrastructure Ltd</t>
  </si>
  <si>
    <t>RUCHINFRA</t>
  </si>
  <si>
    <t>UCAL Ltd</t>
  </si>
  <si>
    <t>UCAL</t>
  </si>
  <si>
    <t>Vaarad Ventures Ltd</t>
  </si>
  <si>
    <t>VAARAD</t>
  </si>
  <si>
    <t>Aries Agro Ltd (CN)</t>
  </si>
  <si>
    <t>ARIES</t>
  </si>
  <si>
    <t>Rockingdeals Circular Economy Ltd</t>
  </si>
  <si>
    <t>ROCKINGDCE</t>
  </si>
  <si>
    <t>Suyog Gurbaxani Funicular Ropeways Ltd</t>
  </si>
  <si>
    <t>SGFRL</t>
  </si>
  <si>
    <t>Surana Telecom and Power Ltd</t>
  </si>
  <si>
    <t>SURANAT&amp;P</t>
  </si>
  <si>
    <t>Murudeshwar Ceramics Ltd</t>
  </si>
  <si>
    <t>MURUDCERA</t>
  </si>
  <si>
    <t>Sintercom India Ltd</t>
  </si>
  <si>
    <t>SINTERCOM</t>
  </si>
  <si>
    <t>Magnum Ventures Ltd</t>
  </si>
  <si>
    <t>MAGNUM</t>
  </si>
  <si>
    <t>AVP Infracon Ltd</t>
  </si>
  <si>
    <t>AVPINFRA</t>
  </si>
  <si>
    <t>Shyam Century Ferrous Ltd</t>
  </si>
  <si>
    <t>SHYAMCENT</t>
  </si>
  <si>
    <t>Aditya BSL Gold ETF</t>
  </si>
  <si>
    <t>BSLGOLDETF</t>
  </si>
  <si>
    <t>Sayaji Hotels (Indore) Ltd</t>
  </si>
  <si>
    <t>SHILINDORE</t>
  </si>
  <si>
    <t>Keltech Energies Ltd</t>
  </si>
  <si>
    <t>KELENRG</t>
  </si>
  <si>
    <t>DJ Mediaprint &amp; Logistics Ltd</t>
  </si>
  <si>
    <t>DJML</t>
  </si>
  <si>
    <t>Modi Naturals Ltd</t>
  </si>
  <si>
    <t>MODINATUR</t>
  </si>
  <si>
    <t>Pasupati Acrylon Ltd</t>
  </si>
  <si>
    <t>PASUPTAC</t>
  </si>
  <si>
    <t>Variman Global Enterprises Ltd</t>
  </si>
  <si>
    <t>VARIMAN</t>
  </si>
  <si>
    <t>Bhagyanagar India Ltd</t>
  </si>
  <si>
    <t>BHAGYANGR</t>
  </si>
  <si>
    <t>Seacoast Shipping Services Ltd</t>
  </si>
  <si>
    <t>SEACOAST</t>
  </si>
  <si>
    <t>Zodiac Clothing Company Ltd</t>
  </si>
  <si>
    <t>ZODIACLOTH</t>
  </si>
  <si>
    <t>Mangalam Worldwide Ltd</t>
  </si>
  <si>
    <t>MWL</t>
  </si>
  <si>
    <t>Capital Trade Links Ltd</t>
  </si>
  <si>
    <t>CTL</t>
  </si>
  <si>
    <t>Goyal Salt Ltd</t>
  </si>
  <si>
    <t>GOYALSALT</t>
  </si>
  <si>
    <t>Atlantaa Ltd</t>
  </si>
  <si>
    <t>ATLANTAA</t>
  </si>
  <si>
    <t>Oriental Carbon &amp; Chemicals Ltd</t>
  </si>
  <si>
    <t>OCCL</t>
  </si>
  <si>
    <t>Global Education Ltd</t>
  </si>
  <si>
    <t>GLOBAL</t>
  </si>
  <si>
    <t>Panchsheel Organics Ltd</t>
  </si>
  <si>
    <t>PANCHSHEEL</t>
  </si>
  <si>
    <t>Vijay Solvex Ltd</t>
  </si>
  <si>
    <t>VIJSOLX</t>
  </si>
  <si>
    <t>Exhicon Events Media Solutions Ltd</t>
  </si>
  <si>
    <t>EXHICON</t>
  </si>
  <si>
    <t>India Finsec Ltd</t>
  </si>
  <si>
    <t>IFINSEC</t>
  </si>
  <si>
    <t>Chemcrux Enterprises Ltd</t>
  </si>
  <si>
    <t>CHEMCRUX</t>
  </si>
  <si>
    <t>K2 Infragen Ltd</t>
  </si>
  <si>
    <t>K2INFRA</t>
  </si>
  <si>
    <t>Rama Phosphates Ltd</t>
  </si>
  <si>
    <t>RAMAPHO</t>
  </si>
  <si>
    <t>Osia Hyper Retail Ltd</t>
  </si>
  <si>
    <t>OSIAHYPER</t>
  </si>
  <si>
    <t>Sejal Glass Ltd</t>
  </si>
  <si>
    <t>SEJALLTD</t>
  </si>
  <si>
    <t>Megastar Foods Ltd</t>
  </si>
  <si>
    <t>MEGASTAR</t>
  </si>
  <si>
    <t>A2z Infra Engineering Ltd</t>
  </si>
  <si>
    <t>A2ZINFRA</t>
  </si>
  <si>
    <t>Nila Spaces Ltd</t>
  </si>
  <si>
    <t>NILASPACES</t>
  </si>
  <si>
    <t>POCL Enterprises Ltd</t>
  </si>
  <si>
    <t>POEL</t>
  </si>
  <si>
    <t>Maral Overseas Ltd</t>
  </si>
  <si>
    <t>MARALOVER</t>
  </si>
  <si>
    <t>Crayons Advertising Ltd</t>
  </si>
  <si>
    <t>CRAYONS</t>
  </si>
  <si>
    <t>Droneacharya Aerial Innovations Ltd</t>
  </si>
  <si>
    <t>DRONACHRYA</t>
  </si>
  <si>
    <t>Lancor Holdings Ltd</t>
  </si>
  <si>
    <t>LANCORHOL</t>
  </si>
  <si>
    <t>Virinchi Ltd</t>
  </si>
  <si>
    <t>VIRINCHI</t>
  </si>
  <si>
    <t>SBEC Sugar Ltd</t>
  </si>
  <si>
    <t>SBECSUG</t>
  </si>
  <si>
    <t>Competent Automobiles Company Ltd</t>
  </si>
  <si>
    <t>COMPEAU</t>
  </si>
  <si>
    <t>Shri Keshav Cements and Infra Ltd</t>
  </si>
  <si>
    <t>SKCIL</t>
  </si>
  <si>
    <t>Fluidomat Ltd</t>
  </si>
  <si>
    <t>FLUIDOM</t>
  </si>
  <si>
    <t>Trident Lifeline Ltd</t>
  </si>
  <si>
    <t>TLL</t>
  </si>
  <si>
    <t>Talbros Engineering Ltd</t>
  </si>
  <si>
    <t>TALBROSENG</t>
  </si>
  <si>
    <t>Bannari Amman Spinning Mills Ltd</t>
  </si>
  <si>
    <t>BASML</t>
  </si>
  <si>
    <t>GEE Ltd</t>
  </si>
  <si>
    <t>GEE</t>
  </si>
  <si>
    <t>Multibase India Ltd</t>
  </si>
  <si>
    <t>MULTIBASE</t>
  </si>
  <si>
    <t>Emmforce Autotech Ltd</t>
  </si>
  <si>
    <t>EMMFORCE</t>
  </si>
  <si>
    <t>Essen Speciality Films Ltd</t>
  </si>
  <si>
    <t>ESFL</t>
  </si>
  <si>
    <t>Gujarat Apollo Industries Ltd</t>
  </si>
  <si>
    <t>GUJAPOLLO</t>
  </si>
  <si>
    <t>Avonmore Capital &amp; Management Services Ltd</t>
  </si>
  <si>
    <t>AVONMORE</t>
  </si>
  <si>
    <t>Mangalam Seeds Ltd</t>
  </si>
  <si>
    <t>MSL</t>
  </si>
  <si>
    <t>Medico Remedies Ltd</t>
  </si>
  <si>
    <t>MEDICO</t>
  </si>
  <si>
    <t>Apollo Finvest (India) Ltd</t>
  </si>
  <si>
    <t>APOLLOFI</t>
  </si>
  <si>
    <t>Gennex Laboratories Ltd</t>
  </si>
  <si>
    <t>GENNEX</t>
  </si>
  <si>
    <t>Sumit Woods Ltd</t>
  </si>
  <si>
    <t>SUMIT</t>
  </si>
  <si>
    <t>Inventure Growth &amp; Securities Ltd</t>
  </si>
  <si>
    <t>INVENTURE</t>
  </si>
  <si>
    <t>Jasch Gauging Technologies Ltd</t>
  </si>
  <si>
    <t>JGTL</t>
  </si>
  <si>
    <t>McLeod Russel India Ltd</t>
  </si>
  <si>
    <t>MCLEODRUSS</t>
  </si>
  <si>
    <t>DEV Information Technology Ltd</t>
  </si>
  <si>
    <t>DEVIT</t>
  </si>
  <si>
    <t>Indian Toners &amp; Developers Ltd</t>
  </si>
  <si>
    <t>INDTONER</t>
  </si>
  <si>
    <t>Omax Autos Ltd</t>
  </si>
  <si>
    <t>OMAXAUTO</t>
  </si>
  <si>
    <t>Chatha Foods Ltd</t>
  </si>
  <si>
    <t>CHATHA</t>
  </si>
  <si>
    <t>Shree Rama Newsprint Ltd</t>
  </si>
  <si>
    <t>RAMANEWS</t>
  </si>
  <si>
    <t>Bemco Hydraulics Ltd</t>
  </si>
  <si>
    <t>BEMHY</t>
  </si>
  <si>
    <t>Kalyani Cast-Tech Ltd</t>
  </si>
  <si>
    <t>KALYANI</t>
  </si>
  <si>
    <t>Jhaveri Credits and Capital Ltd</t>
  </si>
  <si>
    <t>JHACC</t>
  </si>
  <si>
    <t>Axis Gold ETF</t>
  </si>
  <si>
    <t>AXISGOLD</t>
  </si>
  <si>
    <t>ABM Knowledgeware Ltd</t>
  </si>
  <si>
    <t>ABMKNO</t>
  </si>
  <si>
    <t>RKEC Projects Ltd</t>
  </si>
  <si>
    <t>RKEC</t>
  </si>
  <si>
    <t>Canarys Automations Ltd</t>
  </si>
  <si>
    <t>CANARYS</t>
  </si>
  <si>
    <t>International Combustion (India) Ltd</t>
  </si>
  <si>
    <t>INTLCOMBQ</t>
  </si>
  <si>
    <t>Natural Capsules Ltd</t>
  </si>
  <si>
    <t>NATCAPSUQ</t>
  </si>
  <si>
    <t>NDL Ventures Ltd</t>
  </si>
  <si>
    <t>NDLVENTURE</t>
  </si>
  <si>
    <t>Indian Terrain Fashions Ltd</t>
  </si>
  <si>
    <t>INDTERRAIN</t>
  </si>
  <si>
    <t>Prime Industries Ltd</t>
  </si>
  <si>
    <t>PRIMIND</t>
  </si>
  <si>
    <t>Pil Italica Lifestyle Ltd</t>
  </si>
  <si>
    <t>PILITA</t>
  </si>
  <si>
    <t>Scan Steels Ltd</t>
  </si>
  <si>
    <t>SCANSTL</t>
  </si>
  <si>
    <t>Par Drugs and Chemicals Ltd</t>
  </si>
  <si>
    <t>PAR</t>
  </si>
  <si>
    <t>Digikore Studios Ltd</t>
  </si>
  <si>
    <t>DIGIKORE</t>
  </si>
  <si>
    <t>Sundaram Brake Linings Ltd</t>
  </si>
  <si>
    <t>SUNDRMBRAK</t>
  </si>
  <si>
    <t>Cords Cable Industries Ltd</t>
  </si>
  <si>
    <t>CORDSCABLE</t>
  </si>
  <si>
    <t>Sadhav Shipping Ltd</t>
  </si>
  <si>
    <t>SADHAV</t>
  </si>
  <si>
    <t>Ceenik Exports (India) Ltd</t>
  </si>
  <si>
    <t>CEENIK</t>
  </si>
  <si>
    <t>Vadilal Enterprises Ltd</t>
  </si>
  <si>
    <t>VADILENT</t>
  </si>
  <si>
    <t>Naga Dhunseri Group Ltd</t>
  </si>
  <si>
    <t>NDGL</t>
  </si>
  <si>
    <t>Baheti Recycling Industries Ltd</t>
  </si>
  <si>
    <t>BAHETI</t>
  </si>
  <si>
    <t>Rajnish Wellness Ltd</t>
  </si>
  <si>
    <t>RAJNISH</t>
  </si>
  <si>
    <t>Infinium Pharmachem Ltd</t>
  </si>
  <si>
    <t>INFINIUM</t>
  </si>
  <si>
    <t>Vishwaraj Sugar Industries Ltd</t>
  </si>
  <si>
    <t>VISHWARAJ</t>
  </si>
  <si>
    <t>Evexia Lifecare Ltd</t>
  </si>
  <si>
    <t>EVEXIA</t>
  </si>
  <si>
    <t>Inflame Appliances Ltd</t>
  </si>
  <si>
    <t>INFLAME</t>
  </si>
  <si>
    <t>Jay Ushin Ltd</t>
  </si>
  <si>
    <t>JAYUSH</t>
  </si>
  <si>
    <t>Captain Polyplast Ltd</t>
  </si>
  <si>
    <t>CPL</t>
  </si>
  <si>
    <t>BGR Energy Systems Ltd</t>
  </si>
  <si>
    <t>BGRENERGY</t>
  </si>
  <si>
    <t>Maruti Infrastructure Ltd</t>
  </si>
  <si>
    <t>MAINFRA</t>
  </si>
  <si>
    <t>Tunwal E-Motors Ltd</t>
  </si>
  <si>
    <t>TUNWAL</t>
  </si>
  <si>
    <t>PPAP Automotive Ltd</t>
  </si>
  <si>
    <t>PPAP</t>
  </si>
  <si>
    <t>RDB Realty &amp; Infrastructure Ltd</t>
  </si>
  <si>
    <t>RDBRIL</t>
  </si>
  <si>
    <t>Shri Dinesh Mills Ltd</t>
  </si>
  <si>
    <t>SHRIDINE</t>
  </si>
  <si>
    <t>Rudrabhishek Enterprises Ltd</t>
  </si>
  <si>
    <t>REPL</t>
  </si>
  <si>
    <t>Welspun Investments and Commercials Ltd</t>
  </si>
  <si>
    <t>WELINV</t>
  </si>
  <si>
    <t>Rox Hi-Tech Ltd</t>
  </si>
  <si>
    <t>ROXHITECH</t>
  </si>
  <si>
    <t>VETO Switch Gears And Cables Ltd</t>
  </si>
  <si>
    <t>VETO</t>
  </si>
  <si>
    <t>CWD Limited</t>
  </si>
  <si>
    <t>CWD</t>
  </si>
  <si>
    <t>Uday Jewellery Industries Ltd</t>
  </si>
  <si>
    <t>UDAYJEW</t>
  </si>
  <si>
    <t>Veer Global Infraconstruction Ltd</t>
  </si>
  <si>
    <t>VGIL</t>
  </si>
  <si>
    <t>Axis Nifty AAA Bond Plus SDL Apr 2026 50:50 ETF</t>
  </si>
  <si>
    <t>AXISBPSETF</t>
  </si>
  <si>
    <t>P.E. Analytics Ltd</t>
  </si>
  <si>
    <t>PROPEQUITY</t>
  </si>
  <si>
    <t>Lords Chloro Alkali Ltd</t>
  </si>
  <si>
    <t>LORDSCHLO</t>
  </si>
  <si>
    <t>Premier Roadlines Ltd</t>
  </si>
  <si>
    <t>PRLIND</t>
  </si>
  <si>
    <t>Alphageo (India) Ltd</t>
  </si>
  <si>
    <t>ALPHAGEO</t>
  </si>
  <si>
    <t>Crown Lifters Ltd</t>
  </si>
  <si>
    <t>CROWN</t>
  </si>
  <si>
    <t>Goldstar Power Ltd</t>
  </si>
  <si>
    <t>GOLDSTAR</t>
  </si>
  <si>
    <t>Kaka Industries Ltd</t>
  </si>
  <si>
    <t>KAKA</t>
  </si>
  <si>
    <t>South West Pinnacle Exploration Ltd</t>
  </si>
  <si>
    <t>SOUTHWEST</t>
  </si>
  <si>
    <t>KPT Industries Ltd</t>
  </si>
  <si>
    <t>KPT</t>
  </si>
  <si>
    <t>Smartlink Holdings Ltd</t>
  </si>
  <si>
    <t>SMARTLINK</t>
  </si>
  <si>
    <t>Take Solutions Ltd</t>
  </si>
  <si>
    <t>TAKE</t>
  </si>
  <si>
    <t>Rajasthan Gases Ltd</t>
  </si>
  <si>
    <t>RAJGASES</t>
  </si>
  <si>
    <t>Kanoria Energy &amp; Infrastructure Limited</t>
  </si>
  <si>
    <t>KEIL</t>
  </si>
  <si>
    <t>Sayaji Hotels (Pune) Ltd</t>
  </si>
  <si>
    <t>SHPLPUNE</t>
  </si>
  <si>
    <t>Commercial Syn Bags Ltd</t>
  </si>
  <si>
    <t>COMSYN</t>
  </si>
  <si>
    <t>Investment &amp; Precision Castings Ltd</t>
  </si>
  <si>
    <t>INVPRECQ</t>
  </si>
  <si>
    <t>Maagh Advertising and Marketing Services Ltd</t>
  </si>
  <si>
    <t>MAAGHADV</t>
  </si>
  <si>
    <t>Amba Enterprises Ltd</t>
  </si>
  <si>
    <t>AEL</t>
  </si>
  <si>
    <t>Mercantile Ventures Ltd</t>
  </si>
  <si>
    <t>MERCANTILE</t>
  </si>
  <si>
    <t>Bhatia Communications &amp; Retail (India) Ltd</t>
  </si>
  <si>
    <t>BHATIA</t>
  </si>
  <si>
    <t>Umang Dairies Ltd</t>
  </si>
  <si>
    <t>UMANGDAIRY</t>
  </si>
  <si>
    <t>RDB Rasayans Ltd</t>
  </si>
  <si>
    <t>RDBRL</t>
  </si>
  <si>
    <t>Globus Power Generation Ltd</t>
  </si>
  <si>
    <t>GLOBUSCON</t>
  </si>
  <si>
    <t>Shri Venkatesh Refineries Ltd</t>
  </si>
  <si>
    <t>SVRL</t>
  </si>
  <si>
    <t>Mirae Asset Nifty 50 ETF</t>
  </si>
  <si>
    <t>NIFTYETF</t>
  </si>
  <si>
    <t>Thomas Scott (India) Ltd</t>
  </si>
  <si>
    <t>THOMASCOTT</t>
  </si>
  <si>
    <t>Konstelec Engineers Ltd</t>
  </si>
  <si>
    <t>KONSTELEC</t>
  </si>
  <si>
    <t>Generic Engineering Construction and Projects Ltd</t>
  </si>
  <si>
    <t>GENCON</t>
  </si>
  <si>
    <t>Anlon Technology Solutions Ltd</t>
  </si>
  <si>
    <t>ANLON</t>
  </si>
  <si>
    <t>Robust Hotels Ltd</t>
  </si>
  <si>
    <t>RHL</t>
  </si>
  <si>
    <t>On Door Concepts Ltd</t>
  </si>
  <si>
    <t>ONDOOR</t>
  </si>
  <si>
    <t>Retail - Online</t>
  </si>
  <si>
    <t>A B Infrabuild Ltd</t>
  </si>
  <si>
    <t>ABINFRA</t>
  </si>
  <si>
    <t>Sudarshan Pharma Industries Ltd</t>
  </si>
  <si>
    <t>SUDARSHAN</t>
  </si>
  <si>
    <t>Bambino Agro Industries Ltd</t>
  </si>
  <si>
    <t>BAMBINO</t>
  </si>
  <si>
    <t>Rane Engine Valve Ltd</t>
  </si>
  <si>
    <t>RANEENGINE</t>
  </si>
  <si>
    <t>Infollion Research Services Ltd</t>
  </si>
  <si>
    <t>INFOLLION</t>
  </si>
  <si>
    <t>UMA Exports Ltd</t>
  </si>
  <si>
    <t>UMAEXPORTS</t>
  </si>
  <si>
    <t>Spectrum Talent Management Ltd</t>
  </si>
  <si>
    <t>SPECTSTM</t>
  </si>
  <si>
    <t>LGB Forge Ltd</t>
  </si>
  <si>
    <t>LGBFORGE</t>
  </si>
  <si>
    <t>Nitiraj Engineers Ltd</t>
  </si>
  <si>
    <t>NITIRAJ</t>
  </si>
  <si>
    <t>Mason Infratech Ltd</t>
  </si>
  <si>
    <t>MASON</t>
  </si>
  <si>
    <t>Parin Furniture Ltd</t>
  </si>
  <si>
    <t>PARIN</t>
  </si>
  <si>
    <t>Dindigul Farm Product Ltd</t>
  </si>
  <si>
    <t>DFPL</t>
  </si>
  <si>
    <t>Lagnam Spintex Ltd</t>
  </si>
  <si>
    <t>LAGNAM</t>
  </si>
  <si>
    <t>Visa Steel Ltd</t>
  </si>
  <si>
    <t>VISASTEEL</t>
  </si>
  <si>
    <t>VTM Ltd</t>
  </si>
  <si>
    <t>VTMLTD</t>
  </si>
  <si>
    <t>Prajay Engineers Syndicate Ltd</t>
  </si>
  <si>
    <t>PRAENG</t>
  </si>
  <si>
    <t>India Gelatine &amp; Chemicals Ltd</t>
  </si>
  <si>
    <t>INDGELA</t>
  </si>
  <si>
    <t>Tirupati Forge Ltd</t>
  </si>
  <si>
    <t>TIRUPATIFL</t>
  </si>
  <si>
    <t>Alphalogic Industries Ltd</t>
  </si>
  <si>
    <t>ALPHAIND</t>
  </si>
  <si>
    <t>Navkar Urbanstructure Ltd</t>
  </si>
  <si>
    <t>NAVKAR</t>
  </si>
  <si>
    <t>Standard Capital Markets Ltd</t>
  </si>
  <si>
    <t>STANCAP</t>
  </si>
  <si>
    <t>Duroply Industries Ltd</t>
  </si>
  <si>
    <t>DUROPLY</t>
  </si>
  <si>
    <t>Trejhara Solutions Ltd</t>
  </si>
  <si>
    <t>TREJHARA</t>
  </si>
  <si>
    <t>Ginni Filaments Ltd</t>
  </si>
  <si>
    <t>GINNIFILA</t>
  </si>
  <si>
    <t>Aaron Industries Ltd</t>
  </si>
  <si>
    <t>AARON</t>
  </si>
  <si>
    <t>Starteck Finance Ltd</t>
  </si>
  <si>
    <t>STARTECK</t>
  </si>
  <si>
    <t>National Plastic Technologies Ltd</t>
  </si>
  <si>
    <t>NATPLASTI</t>
  </si>
  <si>
    <t>Zee Learn Ltd</t>
  </si>
  <si>
    <t>ZEELEARN</t>
  </si>
  <si>
    <t>E Factor Experiences Ltd</t>
  </si>
  <si>
    <t>EFACTOR</t>
  </si>
  <si>
    <t>Loyal Textile Mills Ltd</t>
  </si>
  <si>
    <t>LOYALTEX</t>
  </si>
  <si>
    <t>Indo Thai Securities Ltd</t>
  </si>
  <si>
    <t>INDOTHAI</t>
  </si>
  <si>
    <t>Paragon Fine &amp; Speciality Chemical Ltd</t>
  </si>
  <si>
    <t>PARAGON</t>
  </si>
  <si>
    <t>CAPTAIN PIPES Ltd</t>
  </si>
  <si>
    <t>CAPPIPES</t>
  </si>
  <si>
    <t>MK Exim (India) Ltd</t>
  </si>
  <si>
    <t>MKEXIM</t>
  </si>
  <si>
    <t>Prime Fresh Ltd</t>
  </si>
  <si>
    <t>PRIMEFRESH</t>
  </si>
  <si>
    <t>RRIL Ltd</t>
  </si>
  <si>
    <t>RRIL</t>
  </si>
  <si>
    <t>Caspian Corporate Services Ltd</t>
  </si>
  <si>
    <t>CASPIAN</t>
  </si>
  <si>
    <t>SAB Industries Ltd</t>
  </si>
  <si>
    <t>SAB</t>
  </si>
  <si>
    <t>Shree Ajit Pulp and Paper Ltd</t>
  </si>
  <si>
    <t>SAPPL</t>
  </si>
  <si>
    <t>Ravinder Heights Ltd</t>
  </si>
  <si>
    <t>RVHL</t>
  </si>
  <si>
    <t>Available Finance Ltd</t>
  </si>
  <si>
    <t>AVAILFC</t>
  </si>
  <si>
    <t>Nureca Ltd</t>
  </si>
  <si>
    <t>NURECA</t>
  </si>
  <si>
    <t>Hindcon Chemicals Ltd</t>
  </si>
  <si>
    <t>HINDCON</t>
  </si>
  <si>
    <t>Sona Machinery Ltd</t>
  </si>
  <si>
    <t>SONAMAC</t>
  </si>
  <si>
    <t>Star Delta Transformers Ltd</t>
  </si>
  <si>
    <t>STARDELTA</t>
  </si>
  <si>
    <t>ASI Industries Ltd</t>
  </si>
  <si>
    <t>ASIIL</t>
  </si>
  <si>
    <t>Shradha Infraprojects Ltd</t>
  </si>
  <si>
    <t>SHRADHA</t>
  </si>
  <si>
    <t>Brahmaputra Infrastructure Ltd</t>
  </si>
  <si>
    <t>BRAHMINFRA</t>
  </si>
  <si>
    <t>Prithvi Exchange (India) Ltd</t>
  </si>
  <si>
    <t>PRITHVIEXCH</t>
  </si>
  <si>
    <t>Captain Technocast Ltd</t>
  </si>
  <si>
    <t>CTCL</t>
  </si>
  <si>
    <t>SMS Lifesciences India Ltd</t>
  </si>
  <si>
    <t>SMSLIFE</t>
  </si>
  <si>
    <t>Sarthak Metals Ltd</t>
  </si>
  <si>
    <t>SMLT</t>
  </si>
  <si>
    <t>Ashapuri Gold Ornament Ltd</t>
  </si>
  <si>
    <t>AGOL</t>
  </si>
  <si>
    <t>G M Polyplast Ltd</t>
  </si>
  <si>
    <t>GMPL</t>
  </si>
  <si>
    <t>Empower India Ltd</t>
  </si>
  <si>
    <t>EMPOWER</t>
  </si>
  <si>
    <t>Sharda Ispat Ltd</t>
  </si>
  <si>
    <t>SHRDAIS</t>
  </si>
  <si>
    <t>Aurangabad Distillery Ltd</t>
  </si>
  <si>
    <t>AURDIS</t>
  </si>
  <si>
    <t>Swastika Investmart Ltd</t>
  </si>
  <si>
    <t>SWASTIKA</t>
  </si>
  <si>
    <t>KBC Global Ltd</t>
  </si>
  <si>
    <t>KBCGLOBAL</t>
  </si>
  <si>
    <t>Aashka Hospitals Ltd</t>
  </si>
  <si>
    <t>AASHKA</t>
  </si>
  <si>
    <t>Confidence Futuristic Energetech Ltd</t>
  </si>
  <si>
    <t>CFEL</t>
  </si>
  <si>
    <t>Super House Ltd</t>
  </si>
  <si>
    <t>SUPERHOUSE</t>
  </si>
  <si>
    <t>Neelamalai Agro Industries Ltd</t>
  </si>
  <si>
    <t>NEAGI</t>
  </si>
  <si>
    <t>Zeal Global Services Ltd</t>
  </si>
  <si>
    <t>ZEAL</t>
  </si>
  <si>
    <t>Raghuvansh Agrofarms Ltd</t>
  </si>
  <si>
    <t>RAFL</t>
  </si>
  <si>
    <t>Sicagen India Ltd</t>
  </si>
  <si>
    <t>SICAGEN</t>
  </si>
  <si>
    <t>G G Engineering Ltd</t>
  </si>
  <si>
    <t>GGENG</t>
  </si>
  <si>
    <t>Maximus International Ltd</t>
  </si>
  <si>
    <t>MAXIMUS</t>
  </si>
  <si>
    <t>Equippp Social Impact Technologies Ltd</t>
  </si>
  <si>
    <t>EQUIPPP</t>
  </si>
  <si>
    <t xml:space="preserve"> IT Services &amp; Consulting</t>
  </si>
  <si>
    <t>Madhusudan Masala Ltd</t>
  </si>
  <si>
    <t>MADHUSUDAN</t>
  </si>
  <si>
    <t>Bimetal Bearings Ltd</t>
  </si>
  <si>
    <t>BIMETAL</t>
  </si>
  <si>
    <t>Odyssey Technologies Ltd</t>
  </si>
  <si>
    <t>ODYSSEY</t>
  </si>
  <si>
    <t>Cochin Minerals and Rutile Ltd</t>
  </si>
  <si>
    <t>COCHINM</t>
  </si>
  <si>
    <t>Shree Vasu Logistics Ltd</t>
  </si>
  <si>
    <t>SVLL</t>
  </si>
  <si>
    <t>Rajshree Sugars &amp; Chemicals Ltd</t>
  </si>
  <si>
    <t>RAJSREESUG</t>
  </si>
  <si>
    <t>Lloyds Luxuries Ltd</t>
  </si>
  <si>
    <t>LLOYDS</t>
  </si>
  <si>
    <t>Coral Laboratories Ltd</t>
  </si>
  <si>
    <t>CORALAB</t>
  </si>
  <si>
    <t>T T Ltd</t>
  </si>
  <si>
    <t>TTL</t>
  </si>
  <si>
    <t>Brady And Morris Engineering Co Ltd</t>
  </si>
  <si>
    <t>BRADYM</t>
  </si>
  <si>
    <t>Chemtech Industrial Valves Ltd</t>
  </si>
  <si>
    <t>CHEMTECH</t>
  </si>
  <si>
    <t>Tembo Global Industries Ltd</t>
  </si>
  <si>
    <t>TEMBO</t>
  </si>
  <si>
    <t>Halder Venture Ltd</t>
  </si>
  <si>
    <t>HALDER</t>
  </si>
  <si>
    <t>Dhunseri Tea &amp; Industries Ltd</t>
  </si>
  <si>
    <t>DTIL</t>
  </si>
  <si>
    <t>Yash Optics &amp; Lens Ltd</t>
  </si>
  <si>
    <t>YASHOPTICS</t>
  </si>
  <si>
    <t>Rajshree Polypack Ltd</t>
  </si>
  <si>
    <t>RPPL</t>
  </si>
  <si>
    <t>Bhilwara Technical Textiles Ltd</t>
  </si>
  <si>
    <t>BTTL</t>
  </si>
  <si>
    <t>Mangal Credit and Fincorp Ltd</t>
  </si>
  <si>
    <t>MANCREDIT</t>
  </si>
  <si>
    <t>Alpine Housing Development Corporation Limited</t>
  </si>
  <si>
    <t>ALPINEHOU</t>
  </si>
  <si>
    <t>delaPlex Ltd</t>
  </si>
  <si>
    <t>DELAPLEX</t>
  </si>
  <si>
    <t>Kimia Biosciences Ltd</t>
  </si>
  <si>
    <t>KIMIABL</t>
  </si>
  <si>
    <t>Modi Rubber Ltd</t>
  </si>
  <si>
    <t>MODIRUBBER</t>
  </si>
  <si>
    <t>Nettlinx Ltd</t>
  </si>
  <si>
    <t>NETTLINX</t>
  </si>
  <si>
    <t>Paul Merchants Ltd</t>
  </si>
  <si>
    <t>PML</t>
  </si>
  <si>
    <t>Shiva Texyarn Ltd</t>
  </si>
  <si>
    <t>SHIVATEX</t>
  </si>
  <si>
    <t>Sanmit Infra Ltd</t>
  </si>
  <si>
    <t>SANINFRA</t>
  </si>
  <si>
    <t>KCK Industries Ltd</t>
  </si>
  <si>
    <t>KCK</t>
  </si>
  <si>
    <t>Indrayani Biotech Ltd</t>
  </si>
  <si>
    <t>INDRANIB</t>
  </si>
  <si>
    <t>Aksharchem (India) Ltd</t>
  </si>
  <si>
    <t>AKSHARCHEM</t>
  </si>
  <si>
    <t>Shraddha Prime Projects Ltd</t>
  </si>
  <si>
    <t>SHRADDHA</t>
  </si>
  <si>
    <t>Radix Industries (India) Ltd</t>
  </si>
  <si>
    <t>RADIXIND</t>
  </si>
  <si>
    <t>SBI Nifty Bank ETF</t>
  </si>
  <si>
    <t>SETFNIFBK</t>
  </si>
  <si>
    <t>Somi Conveyor Beltings Ltd</t>
  </si>
  <si>
    <t>SOMICONVEY</t>
  </si>
  <si>
    <t>Sanjivani Paranteral Ltd</t>
  </si>
  <si>
    <t>SANJIVIN</t>
  </si>
  <si>
    <t>Panasonic Carbon India Co Ltd</t>
  </si>
  <si>
    <t>PANCARBON</t>
  </si>
  <si>
    <t>Ajanta Soya Ltd</t>
  </si>
  <si>
    <t>AJANTSOY</t>
  </si>
  <si>
    <t>Pmc Fincorp Ltd</t>
  </si>
  <si>
    <t>PMCFIN</t>
  </si>
  <si>
    <t>Indbank Merchant Banking Services Ltd</t>
  </si>
  <si>
    <t>INDBANK</t>
  </si>
  <si>
    <t>Arham Technologies Ltd</t>
  </si>
  <si>
    <t>ARHAM</t>
  </si>
  <si>
    <t>Tips Films Ltd</t>
  </si>
  <si>
    <t>TIPSFILMS</t>
  </si>
  <si>
    <t>Kanpur Plastipack Ltd</t>
  </si>
  <si>
    <t>KANPRPLA</t>
  </si>
  <si>
    <t>Denis Chem Lab Ltd</t>
  </si>
  <si>
    <t>DENISCHEM</t>
  </si>
  <si>
    <t>Akanksha Power and Infrastructure Ltd</t>
  </si>
  <si>
    <t>AKANKSHA</t>
  </si>
  <si>
    <t>Electrical Components &amp; Equipment</t>
  </si>
  <si>
    <t>Regis Industries Ltd</t>
  </si>
  <si>
    <t>REGIS</t>
  </si>
  <si>
    <t>Brooks Laboratories Ltd</t>
  </si>
  <si>
    <t>BROOKS</t>
  </si>
  <si>
    <t>Pune E - Stock Broking Ltd</t>
  </si>
  <si>
    <t>PESB</t>
  </si>
  <si>
    <t>Shree Osfm E-Mobility Ltd</t>
  </si>
  <si>
    <t>SHREEOSFM</t>
  </si>
  <si>
    <t>Compucom Software Ltd</t>
  </si>
  <si>
    <t>COMPUSOFT</t>
  </si>
  <si>
    <t>Capital Trust Ltd</t>
  </si>
  <si>
    <t>CAPTRUST</t>
  </si>
  <si>
    <t>GSS Infotech Ltd</t>
  </si>
  <si>
    <t>GSS</t>
  </si>
  <si>
    <t>ShreeOswal Seeds and Chemicals Ltd</t>
  </si>
  <si>
    <t>OSWALSEEDS</t>
  </si>
  <si>
    <t>Delphi World Money Ltd</t>
  </si>
  <si>
    <t>DELPHIFX</t>
  </si>
  <si>
    <t>Nirman Agri Genetics Ltd</t>
  </si>
  <si>
    <t>NIRMAN</t>
  </si>
  <si>
    <t>Noida Toll Bridge Company Ltd</t>
  </si>
  <si>
    <t>NOIDATOLL</t>
  </si>
  <si>
    <t>Narmada Gelatines Ltd</t>
  </si>
  <si>
    <t>SHAWGELTIN</t>
  </si>
  <si>
    <t>MITCON Consultancy &amp; Engineering Services Ltd</t>
  </si>
  <si>
    <t>MITCON</t>
  </si>
  <si>
    <t>Shri Bajrang Alliance Ltd</t>
  </si>
  <si>
    <t>SHBAJRG</t>
  </si>
  <si>
    <t>DCG Cables &amp; Wires Ltd</t>
  </si>
  <si>
    <t>DCG</t>
  </si>
  <si>
    <t>ICICI Prudential Nifty 100 Low Vol 30 ETF</t>
  </si>
  <si>
    <t>LOWVOLIETF</t>
  </si>
  <si>
    <t>Jaysynth Orgochem Ltd</t>
  </si>
  <si>
    <t>JDORGOCHEM</t>
  </si>
  <si>
    <t>A B Cotspin India Ltd</t>
  </si>
  <si>
    <t>ABCOTS</t>
  </si>
  <si>
    <t>Cosmo Ferrites Ltd</t>
  </si>
  <si>
    <t>COSMOFE</t>
  </si>
  <si>
    <t>Sunshine Capital Ltd</t>
  </si>
  <si>
    <t>SCL</t>
  </si>
  <si>
    <t>Signet Industries Ltd</t>
  </si>
  <si>
    <t>SIGIND</t>
  </si>
  <si>
    <t>GTL Ltd</t>
  </si>
  <si>
    <t>GTL</t>
  </si>
  <si>
    <t>Jullundur Motor Agency (Delhi) Ltd</t>
  </si>
  <si>
    <t>JMA</t>
  </si>
  <si>
    <t>Sylvan Plyboard (India) Ltd</t>
  </si>
  <si>
    <t>SYLVANPLY</t>
  </si>
  <si>
    <t>Hindustan Tin Works Ltd</t>
  </si>
  <si>
    <t>HINDTIN</t>
  </si>
  <si>
    <t>Quest Laboratories Ltd</t>
  </si>
  <si>
    <t>QUESTLAB</t>
  </si>
  <si>
    <t>Rajnish Retail Ltd</t>
  </si>
  <si>
    <t>RRETAIL</t>
  </si>
  <si>
    <t>Supreme Holdings &amp; Hospitality (India) Ltd</t>
  </si>
  <si>
    <t>SUPREME</t>
  </si>
  <si>
    <t>JK Agri Genetics Ltd</t>
  </si>
  <si>
    <t>JK AGRI</t>
  </si>
  <si>
    <t>Maha Rashtra Apex Corporation Ltd</t>
  </si>
  <si>
    <t>MAHAPEXLTD</t>
  </si>
  <si>
    <t>Vipul Organics Ltd</t>
  </si>
  <si>
    <t>VIPULORG</t>
  </si>
  <si>
    <t>Arihant Foundations &amp; Housing Ltd</t>
  </si>
  <si>
    <t>ARIHANT</t>
  </si>
  <si>
    <t>Divine Power Energy Ltd</t>
  </si>
  <si>
    <t>DPEL</t>
  </si>
  <si>
    <t>PG Foils Ltd</t>
  </si>
  <si>
    <t>PGFOILQ</t>
  </si>
  <si>
    <t>Cambridge Technology Enterprises Ltd</t>
  </si>
  <si>
    <t>CTE</t>
  </si>
  <si>
    <t>IP Rings Ltd</t>
  </si>
  <si>
    <t>IPRINGLTD</t>
  </si>
  <si>
    <t>Diksat Transworld Ltd</t>
  </si>
  <si>
    <t>DIKSAT</t>
  </si>
  <si>
    <t>WAA Solar Ltd</t>
  </si>
  <si>
    <t>WAA</t>
  </si>
  <si>
    <t>Sizemasters Technology Ltd</t>
  </si>
  <si>
    <t>SIZEMASTER</t>
  </si>
  <si>
    <t>Standard Industries Ltd</t>
  </si>
  <si>
    <t>SIL</t>
  </si>
  <si>
    <t>Universal Autofoundry Ltd</t>
  </si>
  <si>
    <t>UNIAUTO</t>
  </si>
  <si>
    <t>LKP Finance Ltd</t>
  </si>
  <si>
    <t>LKPFIN</t>
  </si>
  <si>
    <t>Vardhman Polytex Ltd</t>
  </si>
  <si>
    <t>VARDMNPOLY</t>
  </si>
  <si>
    <t>IL&amp;FS Transportation Networks Ltd</t>
  </si>
  <si>
    <t>IL&amp;FSTRANS</t>
  </si>
  <si>
    <t>Modern Threads (India) Ltd</t>
  </si>
  <si>
    <t>MODTHREAD</t>
  </si>
  <si>
    <t>Shahlon Silk Industries Ltd</t>
  </si>
  <si>
    <t>SHAHLON</t>
  </si>
  <si>
    <t>Worth Peripherals Ltd</t>
  </si>
  <si>
    <t>Asian Hotels (East) Ltd</t>
  </si>
  <si>
    <t>AHLEAST</t>
  </si>
  <si>
    <t>Gayatri Rubbers and Chemicals Ltd</t>
  </si>
  <si>
    <t>GRCL</t>
  </si>
  <si>
    <t>Hindustan Adhesives Ltd</t>
  </si>
  <si>
    <t>HINDADH</t>
  </si>
  <si>
    <t>Coral India Finance and Housing Ltd</t>
  </si>
  <si>
    <t>CORALFINAC</t>
  </si>
  <si>
    <t>Pansari Developers Ltd</t>
  </si>
  <si>
    <t>PANSARI</t>
  </si>
  <si>
    <t>Inertia Steel Ltd</t>
  </si>
  <si>
    <t>INERTIAST</t>
  </si>
  <si>
    <t>Gujarat State Financial Corp</t>
  </si>
  <si>
    <t>GUJSTATFIN</t>
  </si>
  <si>
    <t>Goldkart Jewels Ltd</t>
  </si>
  <si>
    <t>GOLDKART</t>
  </si>
  <si>
    <t>Samkrg Pistons and Rings Ltd</t>
  </si>
  <si>
    <t>SAMKRG</t>
  </si>
  <si>
    <t>Intrasoft Technologies Ltd</t>
  </si>
  <si>
    <t>ISFT</t>
  </si>
  <si>
    <t>Aryaman Capital Markets Ltd</t>
  </si>
  <si>
    <t>ARYACAPM</t>
  </si>
  <si>
    <t>Storage Technologies and Automation Ltd</t>
  </si>
  <si>
    <t>STAL</t>
  </si>
  <si>
    <t>GVP Infotech Ltd</t>
  </si>
  <si>
    <t>GVPTECH</t>
  </si>
  <si>
    <t>AMJ Land Holdings Ltd</t>
  </si>
  <si>
    <t>AMJLAND</t>
  </si>
  <si>
    <t>Aspinwall and Company Ltd</t>
  </si>
  <si>
    <t>ASPINWALL</t>
  </si>
  <si>
    <t>Rulka Electricals Ltd</t>
  </si>
  <si>
    <t>RULKA</t>
  </si>
  <si>
    <t>Techknowgreen Solutions Ltd</t>
  </si>
  <si>
    <t>TECHKGREEN</t>
  </si>
  <si>
    <t>Organic Recycling Systems Ltd</t>
  </si>
  <si>
    <t>ORGANICREC</t>
  </si>
  <si>
    <t>Duncan Engineering Ltd</t>
  </si>
  <si>
    <t>DUNCANENG</t>
  </si>
  <si>
    <t>Incredible Industries Ltd</t>
  </si>
  <si>
    <t>INCREDIBLE</t>
  </si>
  <si>
    <t>AKI India Ltd</t>
  </si>
  <si>
    <t>AKI</t>
  </si>
  <si>
    <t>Lovable Lingerie Ltd</t>
  </si>
  <si>
    <t>LOVABLE</t>
  </si>
  <si>
    <t>Lactose (India) Ltd</t>
  </si>
  <si>
    <t>LACTOSE</t>
  </si>
  <si>
    <t>Manaksia Aluminium Co Ltd</t>
  </si>
  <si>
    <t>MANAKALUCO</t>
  </si>
  <si>
    <t>JSL Industries Ltd</t>
  </si>
  <si>
    <t>JSLINDL</t>
  </si>
  <si>
    <t>Kanchi Karpooram Ltd</t>
  </si>
  <si>
    <t>KANCHI</t>
  </si>
  <si>
    <t>ACE Software Exports Ltd</t>
  </si>
  <si>
    <t>ACESOFT</t>
  </si>
  <si>
    <t>SAH Polymers Ltd</t>
  </si>
  <si>
    <t>SAH</t>
  </si>
  <si>
    <t>Purple Finance Ltd</t>
  </si>
  <si>
    <t>PURPLEFIN</t>
  </si>
  <si>
    <t>Supreme Infrastructure India Ltd</t>
  </si>
  <si>
    <t>SUPREMEINF</t>
  </si>
  <si>
    <t>United Nilgiri Tea Estates Company Ltd</t>
  </si>
  <si>
    <t>UNITEDTEA</t>
  </si>
  <si>
    <t>Century Extrusions Ltd</t>
  </si>
  <si>
    <t>CENTEXT</t>
  </si>
  <si>
    <t>DHP India Ltd</t>
  </si>
  <si>
    <t>DHPIND</t>
  </si>
  <si>
    <t>Shradha AI Technologies Ltd</t>
  </si>
  <si>
    <t>SHRAAITECH</t>
  </si>
  <si>
    <t>Ducon Infratechnologies Ltd</t>
  </si>
  <si>
    <t>DUCON</t>
  </si>
  <si>
    <t>Rungta Irrigation Ltd</t>
  </si>
  <si>
    <t>RUNGTAIR</t>
  </si>
  <si>
    <t>Maxposure Ltd</t>
  </si>
  <si>
    <t>MAXPOSURE</t>
  </si>
  <si>
    <t>BSL Ltd</t>
  </si>
  <si>
    <t>BSL</t>
  </si>
  <si>
    <t>CHL Ltd</t>
  </si>
  <si>
    <t>CHLLTD</t>
  </si>
  <si>
    <t>Texmo Pipes and Products Ltd</t>
  </si>
  <si>
    <t>TEXMOPIPES</t>
  </si>
  <si>
    <t>Aartech Solonics Ltd</t>
  </si>
  <si>
    <t>AARTECH</t>
  </si>
  <si>
    <t>Refex Renewables &amp; Infrastructure Ltd</t>
  </si>
  <si>
    <t>REFEXRENEW</t>
  </si>
  <si>
    <t>Prizor Viztech Ltd</t>
  </si>
  <si>
    <t>PRIZOR</t>
  </si>
  <si>
    <t>Precision Electronics Ltd</t>
  </si>
  <si>
    <t>PRECISIO</t>
  </si>
  <si>
    <t>Sonam Ltd</t>
  </si>
  <si>
    <t>SONAMLTD</t>
  </si>
  <si>
    <t>Zeal Aqua Ltd</t>
  </si>
  <si>
    <t>Ambey Laboratories Ltd</t>
  </si>
  <si>
    <t>AMBEY</t>
  </si>
  <si>
    <t>Vital Chemtech Ltd</t>
  </si>
  <si>
    <t>VITAL</t>
  </si>
  <si>
    <t>South India Paper Mills Ltd</t>
  </si>
  <si>
    <t>STHINPA</t>
  </si>
  <si>
    <t>Galaxy Cloud Kitchens Ltd</t>
  </si>
  <si>
    <t>GCKL</t>
  </si>
  <si>
    <t>Srivari Spices and Foods Ltd</t>
  </si>
  <si>
    <t>SSFL</t>
  </si>
  <si>
    <t>Mitsu Chem Plast Ltd</t>
  </si>
  <si>
    <t>MITSU</t>
  </si>
  <si>
    <t>Emerald Finance Ltd</t>
  </si>
  <si>
    <t>EMERALD</t>
  </si>
  <si>
    <t>Beacon Trusteeship Ltd</t>
  </si>
  <si>
    <t>BEACON</t>
  </si>
  <si>
    <t>Shekhawati Industries Ltd</t>
  </si>
  <si>
    <t>SPYL</t>
  </si>
  <si>
    <t>Sadbhav Infrastructure Projects Ltd</t>
  </si>
  <si>
    <t>SADBHIN</t>
  </si>
  <si>
    <t>Salasar Exteriors and Contour Ltd</t>
  </si>
  <si>
    <t>SECL</t>
  </si>
  <si>
    <t>Mahalaxmi Rubtech Ltd</t>
  </si>
  <si>
    <t>MHLXMIRU</t>
  </si>
  <si>
    <t>Indian Wood Products Co Ltd</t>
  </si>
  <si>
    <t>IWP</t>
  </si>
  <si>
    <t>QMS Medical Allied Services Ltd</t>
  </si>
  <si>
    <t>QMSMEDI</t>
  </si>
  <si>
    <t>Baid Finserv Ltd</t>
  </si>
  <si>
    <t>BAIDFIN</t>
  </si>
  <si>
    <t>S &amp; S Power Switchgear Ltd</t>
  </si>
  <si>
    <t>S&amp;SPOWER</t>
  </si>
  <si>
    <t>Tarmat Ltd</t>
  </si>
  <si>
    <t>TARMAT</t>
  </si>
  <si>
    <t>Aarnav Fashions Ltd</t>
  </si>
  <si>
    <t>AARNAV</t>
  </si>
  <si>
    <t>Atam Valves Ltd</t>
  </si>
  <si>
    <t>ATAM</t>
  </si>
  <si>
    <t>Magna Electro Castings Ltd</t>
  </si>
  <si>
    <t>MAGNAELQ</t>
  </si>
  <si>
    <t>Homesfy Realty Ltd</t>
  </si>
  <si>
    <t>HOMESFY</t>
  </si>
  <si>
    <t>Univastu India Ltd</t>
  </si>
  <si>
    <t>UNIVASTU</t>
  </si>
  <si>
    <t>Krebs Biochemicals and Industries Ltd</t>
  </si>
  <si>
    <t>KREBSBIO</t>
  </si>
  <si>
    <t>Ramdevbaba Solvent Ltd</t>
  </si>
  <si>
    <t>RBS</t>
  </si>
  <si>
    <t>Fonebox Retail Ltd</t>
  </si>
  <si>
    <t>FONEBOX</t>
  </si>
  <si>
    <t>Upsurge Seeds Of Agriculture Ltd</t>
  </si>
  <si>
    <t>USASEEDS</t>
  </si>
  <si>
    <t>Sharat Industries Ltd</t>
  </si>
  <si>
    <t>SHINDL</t>
  </si>
  <si>
    <t>LOYAL EQUIPMENTS Ltd</t>
  </si>
  <si>
    <t>LOYAL</t>
  </si>
  <si>
    <t>Toyam Sports Ltd</t>
  </si>
  <si>
    <t>TOYAMSL</t>
  </si>
  <si>
    <t>Vibrant Global Capital Ltd</t>
  </si>
  <si>
    <t>VGCL</t>
  </si>
  <si>
    <t>Prima Plastics Ltd</t>
  </si>
  <si>
    <t>PRIMAPLA</t>
  </si>
  <si>
    <t>Phoenix Township Ltd</t>
  </si>
  <si>
    <t>PHOENIXTN</t>
  </si>
  <si>
    <t>GIR Natureview Resorts Ltd</t>
  </si>
  <si>
    <t>GIRRESORTS</t>
  </si>
  <si>
    <t>Dhruv Consultancy Services Ltd</t>
  </si>
  <si>
    <t>DHRUV</t>
  </si>
  <si>
    <t>Surat Trade and Mercantile Ltd</t>
  </si>
  <si>
    <t>SURATRAML</t>
  </si>
  <si>
    <t>Shah Metacorp Ltd</t>
  </si>
  <si>
    <t>SHAH</t>
  </si>
  <si>
    <t>Keynote Financial Services Ltd</t>
  </si>
  <si>
    <t>KEYFINSERV</t>
  </si>
  <si>
    <t>Tahmar Enterprises Ltd</t>
  </si>
  <si>
    <t>TAHMARENT</t>
  </si>
  <si>
    <t>Garnet International Ltd</t>
  </si>
  <si>
    <t>GARNETINT</t>
  </si>
  <si>
    <t>Dolfin Rubbers Ltd</t>
  </si>
  <si>
    <t>DOLFIN</t>
  </si>
  <si>
    <t>Vaishali Pharma Ltd</t>
  </si>
  <si>
    <t>VAISHALI</t>
  </si>
  <si>
    <t>HCP Plastene Bulkpack Ltd</t>
  </si>
  <si>
    <t>HPBL</t>
  </si>
  <si>
    <t>Srestha Finvest Ltd</t>
  </si>
  <si>
    <t>SRESTHA</t>
  </si>
  <si>
    <t>Bafna Pharmaceuticals Ltd</t>
  </si>
  <si>
    <t>BAFNAPH</t>
  </si>
  <si>
    <t>Sprayking Ltd</t>
  </si>
  <si>
    <t>SPRAYKING</t>
  </si>
  <si>
    <t>Dhoot Industrial Finance Ltd</t>
  </si>
  <si>
    <t>DHOOTIN</t>
  </si>
  <si>
    <t>S V Global Mill Ltd</t>
  </si>
  <si>
    <t>SVGLOBAL</t>
  </si>
  <si>
    <t>United Polyfab Gujarat Ltd</t>
  </si>
  <si>
    <t>UNITEDPOLY</t>
  </si>
  <si>
    <t>CG VAK Software and Exports Ltd</t>
  </si>
  <si>
    <t>CGVAK</t>
  </si>
  <si>
    <t>Hindusthan National Glass And Industries Ltd</t>
  </si>
  <si>
    <t>HINDNATGLS</t>
  </si>
  <si>
    <t>Kalyani Forge Ltd</t>
  </si>
  <si>
    <t>KALYANIFRG</t>
  </si>
  <si>
    <t>Surana Solar Ltd</t>
  </si>
  <si>
    <t>SURANASOL</t>
  </si>
  <si>
    <t>Shri Balaji Valve Components Ltd</t>
  </si>
  <si>
    <t>SBVCL</t>
  </si>
  <si>
    <t>Gretex Industries Ltd</t>
  </si>
  <si>
    <t>GRETEX</t>
  </si>
  <si>
    <t>Shigan Quantum Technologies Ltd</t>
  </si>
  <si>
    <t>SHIGAN</t>
  </si>
  <si>
    <t>Airo Lam Ltd</t>
  </si>
  <si>
    <t>AIROLAM</t>
  </si>
  <si>
    <t>Nagpur Power and Industries Ltd</t>
  </si>
  <si>
    <t>NAGPI</t>
  </si>
  <si>
    <t>Indiabulls Enterprises Ltd</t>
  </si>
  <si>
    <t>IEL</t>
  </si>
  <si>
    <t>Arvee Laboratories (India) Ltd</t>
  </si>
  <si>
    <t>ARVEE</t>
  </si>
  <si>
    <t>Jyoti Ltd</t>
  </si>
  <si>
    <t>JYOTI</t>
  </si>
  <si>
    <t>IVP Ltd</t>
  </si>
  <si>
    <t>IVP</t>
  </si>
  <si>
    <t>Ducol Organics &amp; Colours Ltd</t>
  </si>
  <si>
    <t>DUCOL</t>
  </si>
  <si>
    <t>Pacific Industries Ltd</t>
  </si>
  <si>
    <t>PACIFICI</t>
  </si>
  <si>
    <t>Ovobel Foods Ltd</t>
  </si>
  <si>
    <t>OVOBELE</t>
  </si>
  <si>
    <t>Suryalata Spinning Mills Ltd</t>
  </si>
  <si>
    <t>SURYALA</t>
  </si>
  <si>
    <t>Hemant Surgical Industries Ltd</t>
  </si>
  <si>
    <t>HSIL</t>
  </si>
  <si>
    <t>Anik Industries Ltd</t>
  </si>
  <si>
    <t>ANIKINDS</t>
  </si>
  <si>
    <t>Tainwala Chemicals and Plastics (India) Ltd</t>
  </si>
  <si>
    <t>TAINWALCHM</t>
  </si>
  <si>
    <t>Rts Power Corporation Ltd</t>
  </si>
  <si>
    <t>RTSPOWR</t>
  </si>
  <si>
    <t>Aveer Foods Ltd</t>
  </si>
  <si>
    <t>AVEER</t>
  </si>
  <si>
    <t>Sel Manufacturing Company Ltd</t>
  </si>
  <si>
    <t>SELMC</t>
  </si>
  <si>
    <t>Caprihans India Ltd</t>
  </si>
  <si>
    <t>CAPRIHANS</t>
  </si>
  <si>
    <t>Maheshwari Logistics Ltd</t>
  </si>
  <si>
    <t>MAHESHWARI</t>
  </si>
  <si>
    <t>Aarvi Encon Ltd</t>
  </si>
  <si>
    <t>AARVI</t>
  </si>
  <si>
    <t>Swati Projects Ltd</t>
  </si>
  <si>
    <t>SWATIPRO</t>
  </si>
  <si>
    <t>BDH Industries Ltd</t>
  </si>
  <si>
    <t>BDH</t>
  </si>
  <si>
    <t>Gillanders Arbuthnot &amp; Co Ltd</t>
  </si>
  <si>
    <t>GILLANDERS</t>
  </si>
  <si>
    <t>Anmol India Ltd</t>
  </si>
  <si>
    <t>ANMOL</t>
  </si>
  <si>
    <t>Alpa Laboratories Ltd</t>
  </si>
  <si>
    <t>ALPA</t>
  </si>
  <si>
    <t>Basant Agro Tech (India) Ltd</t>
  </si>
  <si>
    <t>BASANTGL</t>
  </si>
  <si>
    <t>Weizmann Limited</t>
  </si>
  <si>
    <t>WEIZMANIND</t>
  </si>
  <si>
    <t>Calcom Vision Ltd</t>
  </si>
  <si>
    <t>CALCOM</t>
  </si>
  <si>
    <t>Niraj Cement Structurals Ltd</t>
  </si>
  <si>
    <t>NIRAJ</t>
  </si>
  <si>
    <t>Dcm Ltd</t>
  </si>
  <si>
    <t>DCM</t>
  </si>
  <si>
    <t>Kaushalya Logistics Ltd</t>
  </si>
  <si>
    <t>KLL</t>
  </si>
  <si>
    <t>Ground Freight &amp; Logistics</t>
  </si>
  <si>
    <t>Marvel Decor Ltd</t>
  </si>
  <si>
    <t>MDL</t>
  </si>
  <si>
    <t>Deep Polymers Ltd</t>
  </si>
  <si>
    <t>DEEP</t>
  </si>
  <si>
    <t>Metroglobal Ltd</t>
  </si>
  <si>
    <t>METROGLOBL</t>
  </si>
  <si>
    <t>Archidply Industries Ltd</t>
  </si>
  <si>
    <t>ARCHIDPLY</t>
  </si>
  <si>
    <t>Interiors &amp; More Ltd</t>
  </si>
  <si>
    <t>INM</t>
  </si>
  <si>
    <t>Indian Sucrose Ltd</t>
  </si>
  <si>
    <t>INDSUCR</t>
  </si>
  <si>
    <t>Smruthi Organics Ltd</t>
  </si>
  <si>
    <t>SMRUTHIORG</t>
  </si>
  <si>
    <t>LA Tim Metal &amp; Industries Ltd</t>
  </si>
  <si>
    <t>LATIMMETAL</t>
  </si>
  <si>
    <t>Digicontent Ltd</t>
  </si>
  <si>
    <t>DGCONTENT</t>
  </si>
  <si>
    <t>LKP Securities Ltd</t>
  </si>
  <si>
    <t>LKPSEC</t>
  </si>
  <si>
    <t>Indian Infotech and Software Ltd</t>
  </si>
  <si>
    <t>INDINFO</t>
  </si>
  <si>
    <t>Abans Enterprises Ltd</t>
  </si>
  <si>
    <t>ABANSENT</t>
  </si>
  <si>
    <t>Adtech Systems Ltd</t>
  </si>
  <si>
    <t>ADTECH</t>
  </si>
  <si>
    <t>Money Masters Leasing and Finance Ltd</t>
  </si>
  <si>
    <t>MMLF</t>
  </si>
  <si>
    <t>Steelman Telecom Ltd</t>
  </si>
  <si>
    <t>STML</t>
  </si>
  <si>
    <t>Unihealth Consultancy Ltd</t>
  </si>
  <si>
    <t>UNIHEALTH</t>
  </si>
  <si>
    <t>Samor Reality Ltd</t>
  </si>
  <si>
    <t>SAMOR</t>
  </si>
  <si>
    <t>Avance Technologies Ltd</t>
  </si>
  <si>
    <t>AVANCE</t>
  </si>
  <si>
    <t>Flexituff Ventures International Ltd</t>
  </si>
  <si>
    <t>FLEXITUFF</t>
  </si>
  <si>
    <t>Global Offshore Services Ltd</t>
  </si>
  <si>
    <t>GLOBOFFS</t>
  </si>
  <si>
    <t>Emmbi Industries Ltd</t>
  </si>
  <si>
    <t>EMMBI</t>
  </si>
  <si>
    <t>Radhe Developers (India) Ltd</t>
  </si>
  <si>
    <t>RADHEDE</t>
  </si>
  <si>
    <t>Khemani Distributors &amp; Marketing Ltd</t>
  </si>
  <si>
    <t>KDML</t>
  </si>
  <si>
    <t>Lucent Industries Ltd</t>
  </si>
  <si>
    <t>LUCENT</t>
  </si>
  <si>
    <t>Reliance Home Finance Ltd</t>
  </si>
  <si>
    <t>RHFL</t>
  </si>
  <si>
    <t>SPL Industries Ltd</t>
  </si>
  <si>
    <t>SPLIL</t>
  </si>
  <si>
    <t>Accuracy Shipping Ltd</t>
  </si>
  <si>
    <t>ACCURACY</t>
  </si>
  <si>
    <t>ResGen Ltd</t>
  </si>
  <si>
    <t>RESGEN</t>
  </si>
  <si>
    <t>NipponINETFNifty SDL Apr 2026 Top 20 Equal Weight</t>
  </si>
  <si>
    <t>SDL26BEES</t>
  </si>
  <si>
    <t>Priti International Ltd</t>
  </si>
  <si>
    <t>PRITI</t>
  </si>
  <si>
    <t>Espire Hospitality Ltd</t>
  </si>
  <si>
    <t>ESPIRE</t>
  </si>
  <si>
    <t>Wardwizard Foods and Beverages Ltd</t>
  </si>
  <si>
    <t>WARDWIZFBL</t>
  </si>
  <si>
    <t>Bal Pharma Ltd</t>
  </si>
  <si>
    <t>BALPHARMA</t>
  </si>
  <si>
    <t>Tirupati Starch &amp; Chemicals Ltd</t>
  </si>
  <si>
    <t>TIRUSTA</t>
  </si>
  <si>
    <t>Enser Communications Ltd</t>
  </si>
  <si>
    <t>ENSER</t>
  </si>
  <si>
    <t>B &amp; A Ltd</t>
  </si>
  <si>
    <t>BNALTD</t>
  </si>
  <si>
    <t>Hindprakash Industries Ltd</t>
  </si>
  <si>
    <t>HPIL</t>
  </si>
  <si>
    <t>Dhatre Udyog Ltd</t>
  </si>
  <si>
    <t>DHATRE</t>
  </si>
  <si>
    <t>Ratnabhumi Developers Ltd</t>
  </si>
  <si>
    <t>RATNABHUMI</t>
  </si>
  <si>
    <t>Gujarat Toolroom Ltd</t>
  </si>
  <si>
    <t>GUJTLRM</t>
  </si>
  <si>
    <t>Cenlub Industries Ltd</t>
  </si>
  <si>
    <t>CENLUB</t>
  </si>
  <si>
    <t>Savera Industries Ltd</t>
  </si>
  <si>
    <t>SAVERA</t>
  </si>
  <si>
    <t>Silicon Rental Solutions Ltd</t>
  </si>
  <si>
    <t>SRSOLTD</t>
  </si>
  <si>
    <t>Sikko Industries Ltd</t>
  </si>
  <si>
    <t>SIKKO</t>
  </si>
  <si>
    <t>Greenchef Appliances Ltd</t>
  </si>
  <si>
    <t>GREENCHEF</t>
  </si>
  <si>
    <t>Kakatiya Cement Sugar and Industries Ltd</t>
  </si>
  <si>
    <t>KAKATCEM</t>
  </si>
  <si>
    <t>Eros International Media Ltd</t>
  </si>
  <si>
    <t>EROSMEDIA</t>
  </si>
  <si>
    <t>Tyche Industries Ltd</t>
  </si>
  <si>
    <t>TYCHE</t>
  </si>
  <si>
    <t>Kaira Can Co Ltd</t>
  </si>
  <si>
    <t>KAIRA</t>
  </si>
  <si>
    <t>RSD Finance Ltd</t>
  </si>
  <si>
    <t>RSDFIN</t>
  </si>
  <si>
    <t>Thakkers Developers Ltd</t>
  </si>
  <si>
    <t>THAKDEV</t>
  </si>
  <si>
    <t>Hilton Metal Forging Ltd</t>
  </si>
  <si>
    <t>HILTON</t>
  </si>
  <si>
    <t>Polson Ltd</t>
  </si>
  <si>
    <t>POLSON</t>
  </si>
  <si>
    <t>Total Transport Systems Ltd</t>
  </si>
  <si>
    <t>TOTAL</t>
  </si>
  <si>
    <t>Reliance Chemotex Industries Ltd</t>
  </si>
  <si>
    <t>RELCHEMQ</t>
  </si>
  <si>
    <t>Bhandari Hosiery Exports Ltd</t>
  </si>
  <si>
    <t>BHANDARI</t>
  </si>
  <si>
    <t>Alacrity Securities Ltd</t>
  </si>
  <si>
    <t>ALSL</t>
  </si>
  <si>
    <t>Winsome Textile Industries Ltd</t>
  </si>
  <si>
    <t>WINSOMTX</t>
  </si>
  <si>
    <t>Urban Enviro Waste Management Ltd</t>
  </si>
  <si>
    <t>URBAN</t>
  </si>
  <si>
    <t>Semac Consultants Ltd</t>
  </si>
  <si>
    <t>SEMAC</t>
  </si>
  <si>
    <t>Setco Automotive Ltd</t>
  </si>
  <si>
    <t>SETCO</t>
  </si>
  <si>
    <t>Siyaram Recycling Industries Ltd</t>
  </si>
  <si>
    <t>SIYARAM</t>
  </si>
  <si>
    <t>Qualitek Labs Ltd</t>
  </si>
  <si>
    <t>QLL</t>
  </si>
  <si>
    <t>Housing Development and Infrastructure Ltd</t>
  </si>
  <si>
    <t>HDIL</t>
  </si>
  <si>
    <t>B.A.G. Films and Media Ltd</t>
  </si>
  <si>
    <t>BAGFILMS</t>
  </si>
  <si>
    <t>Kovilpatti Lakshmi Roller Flour Mills Ltd</t>
  </si>
  <si>
    <t>KLRFM</t>
  </si>
  <si>
    <t>Shreeji Translogistics Ltd</t>
  </si>
  <si>
    <t>STL</t>
  </si>
  <si>
    <t>JHS Svendgaard Laboratories Ltd</t>
  </si>
  <si>
    <t>JHS</t>
  </si>
  <si>
    <t>Ascom Leasing &amp; Investments Ltd</t>
  </si>
  <si>
    <t>ASCOM</t>
  </si>
  <si>
    <t>Machino Plastics Ltd</t>
  </si>
  <si>
    <t>MACPLASQ</t>
  </si>
  <si>
    <t>Jocil Ltd</t>
  </si>
  <si>
    <t>JOCIL</t>
  </si>
  <si>
    <t>Panyam Cements And Mineral Industrties Ltd</t>
  </si>
  <si>
    <t>PANCM</t>
  </si>
  <si>
    <t>BCPL Railway Infrastructure Ltd</t>
  </si>
  <si>
    <t>BCPL</t>
  </si>
  <si>
    <t>Mangalam Drugs and Organics Ltd</t>
  </si>
  <si>
    <t>MANGALAM</t>
  </si>
  <si>
    <t>Art Nirman Ltd</t>
  </si>
  <si>
    <t>ARTNIRMAN</t>
  </si>
  <si>
    <t>Mahamaya Steel Industries Ltd</t>
  </si>
  <si>
    <t>MAHASTEEL</t>
  </si>
  <si>
    <t>Parshva Enterprises Ltd</t>
  </si>
  <si>
    <t>PARSHVA</t>
  </si>
  <si>
    <t>VJTF Eduservices Ltd</t>
  </si>
  <si>
    <t>VJTFEDU</t>
  </si>
  <si>
    <t>Oil Country Tubular Ltd</t>
  </si>
  <si>
    <t>OILCOUNTUB</t>
  </si>
  <si>
    <t>Electro Force (India) Ltd</t>
  </si>
  <si>
    <t>EFORCE</t>
  </si>
  <si>
    <t>Electronic Equipment &amp; Parts</t>
  </si>
  <si>
    <t>Indian Acrylics Ltd</t>
  </si>
  <si>
    <t>INDIANACRY</t>
  </si>
  <si>
    <t>Enfuse Solutions Ltd</t>
  </si>
  <si>
    <t>ENFUSE</t>
  </si>
  <si>
    <t>Tulive Developers Ltd</t>
  </si>
  <si>
    <t>TULIVE</t>
  </si>
  <si>
    <t>Bodhi Tree Multimedia Ltd</t>
  </si>
  <si>
    <t>BTML</t>
  </si>
  <si>
    <t>SAL Steel Ltd</t>
  </si>
  <si>
    <t>SALSTEEL</t>
  </si>
  <si>
    <t>Shri Techtex Ltd</t>
  </si>
  <si>
    <t>SHRITECH</t>
  </si>
  <si>
    <t>Reliance Naval and Engineering Ltd</t>
  </si>
  <si>
    <t>RNAVAL</t>
  </si>
  <si>
    <t>Sir Shadi Lal Enterprises Ltd</t>
  </si>
  <si>
    <t>SSLEL</t>
  </si>
  <si>
    <t>Aayush Art and Bullion Ltd</t>
  </si>
  <si>
    <t>AAYUSHBULL</t>
  </si>
  <si>
    <t>Globe Textiles (India) Ltd</t>
  </si>
  <si>
    <t>GLOBE</t>
  </si>
  <si>
    <t>De Neers Tools Ltd</t>
  </si>
  <si>
    <t>DENEERS</t>
  </si>
  <si>
    <t>Kifs Financial Services Ltd</t>
  </si>
  <si>
    <t>KIFS</t>
  </si>
  <si>
    <t>Ganges Securities Ltd</t>
  </si>
  <si>
    <t>GANGESSECU</t>
  </si>
  <si>
    <t>Chaman Metallics Ltd</t>
  </si>
  <si>
    <t>CMNL</t>
  </si>
  <si>
    <t>Pharmaids Pharmaceuticals Ltd</t>
  </si>
  <si>
    <t>PHARMAID</t>
  </si>
  <si>
    <t>Praxis Home Retail Ltd</t>
  </si>
  <si>
    <t>PRAXIS</t>
  </si>
  <si>
    <t>Lakshmi Automatic Loom Works Ltd</t>
  </si>
  <si>
    <t>LXMIATO</t>
  </si>
  <si>
    <t>Bharat Gears Ltd</t>
  </si>
  <si>
    <t>BHARATGEAR</t>
  </si>
  <si>
    <t>Rishiroop Ltd</t>
  </si>
  <si>
    <t>RISHIROOP</t>
  </si>
  <si>
    <t>DRS Dilip Roadlines Ltd</t>
  </si>
  <si>
    <t>DRSDILIP</t>
  </si>
  <si>
    <t>V R Infraspace Ltd</t>
  </si>
  <si>
    <t>VR</t>
  </si>
  <si>
    <t>Diensten Tech Ltd</t>
  </si>
  <si>
    <t>DTL</t>
  </si>
  <si>
    <t>Mukta Arts Ltd</t>
  </si>
  <si>
    <t>MUKTAARTS</t>
  </si>
  <si>
    <t>BN Rathi Securities Ltd</t>
  </si>
  <si>
    <t>BNRSEC</t>
  </si>
  <si>
    <t>Zenith Exports Ltd</t>
  </si>
  <si>
    <t>ZENITHEXPO</t>
  </si>
  <si>
    <t>Xelpmoc Design and Tech Ltd</t>
  </si>
  <si>
    <t>XELPMOC</t>
  </si>
  <si>
    <t>Indian Card Clothing Company Ltd</t>
  </si>
  <si>
    <t>INDIANCARD</t>
  </si>
  <si>
    <t>Kesar Petroproducts Ltd</t>
  </si>
  <si>
    <t>KESARPE</t>
  </si>
  <si>
    <t>7Seas Entertainment Ltd</t>
  </si>
  <si>
    <t>7SEASL</t>
  </si>
  <si>
    <t>Globe International Carriers Ltd</t>
  </si>
  <si>
    <t>GICL</t>
  </si>
  <si>
    <t>Parvati Sweetners and Power Ltd</t>
  </si>
  <si>
    <t>PARVATI</t>
  </si>
  <si>
    <t>Colab Cloud Platforms Ltd</t>
  </si>
  <si>
    <t>COLABCLOUD</t>
  </si>
  <si>
    <t>WeP Solutions Ltd</t>
  </si>
  <si>
    <t>WEPSOLN</t>
  </si>
  <si>
    <t>DIGJAM Ltd</t>
  </si>
  <si>
    <t>DIGJAMLMTD</t>
  </si>
  <si>
    <t>BN Holdings Ltd</t>
  </si>
  <si>
    <t>BNHOLDINGS</t>
  </si>
  <si>
    <t>New Swan Multitech Ltd</t>
  </si>
  <si>
    <t>SWANAGRO</t>
  </si>
  <si>
    <t>NTC Industries Ltd</t>
  </si>
  <si>
    <t>NTCIND</t>
  </si>
  <si>
    <t>Golkunda Diamonds and Jewellery Ltd</t>
  </si>
  <si>
    <t>GOLKUNDIA</t>
  </si>
  <si>
    <t>Nippon India ETF Nifty PSU Bank BeES</t>
  </si>
  <si>
    <t>PSUBNKBEES</t>
  </si>
  <si>
    <t>Prakash Steelage Ltd</t>
  </si>
  <si>
    <t>PRAKASHSTL</t>
  </si>
  <si>
    <t>Aspire &amp; Innovative Advertising Ltd</t>
  </si>
  <si>
    <t>ASPIRE</t>
  </si>
  <si>
    <t>Kesar Enterprises Ltd</t>
  </si>
  <si>
    <t>KESARENT</t>
  </si>
  <si>
    <t>Cadsys (India) Ltd</t>
  </si>
  <si>
    <t>CADSYS</t>
  </si>
  <si>
    <t>Kohinoor Foods Ltd</t>
  </si>
  <si>
    <t>KOHINOOR</t>
  </si>
  <si>
    <t>Piccadily Sugar and Allied Industries Ltd</t>
  </si>
  <si>
    <t>PICCASUG</t>
  </si>
  <si>
    <t>Ashika Credit Capital Ltd</t>
  </si>
  <si>
    <t>ASHIKA</t>
  </si>
  <si>
    <t>Manas Properties Ltd</t>
  </si>
  <si>
    <t>MANAS</t>
  </si>
  <si>
    <t>ATV Projects India Ltd</t>
  </si>
  <si>
    <t>ATVPR</t>
  </si>
  <si>
    <t>Lambodhara Textiles Ltd</t>
  </si>
  <si>
    <t>LAMBODHARA</t>
  </si>
  <si>
    <t>Patel Integrated Logistics Ltd</t>
  </si>
  <si>
    <t>PATINTLOG</t>
  </si>
  <si>
    <t>Sotac Pharmaceuticals Ltd</t>
  </si>
  <si>
    <t>SOTAC</t>
  </si>
  <si>
    <t>Future Consumer Ltd</t>
  </si>
  <si>
    <t>FCONSUMER</t>
  </si>
  <si>
    <t>Ai Champdany Industries Ltd</t>
  </si>
  <si>
    <t>AICHAMP</t>
  </si>
  <si>
    <t>Syschem (India) Ltd</t>
  </si>
  <si>
    <t>SYSCHEM</t>
  </si>
  <si>
    <t>Vaswani Industries Ltd</t>
  </si>
  <si>
    <t>VASWANI</t>
  </si>
  <si>
    <t>Tanvi Foods (India) Ltd</t>
  </si>
  <si>
    <t>TANVI</t>
  </si>
  <si>
    <t>Simplex Castings Ltd</t>
  </si>
  <si>
    <t>SIMPLEXCAS</t>
  </si>
  <si>
    <t>Cubex Tubings Ltd</t>
  </si>
  <si>
    <t>CUBEXTUB</t>
  </si>
  <si>
    <t>Metals - Copper</t>
  </si>
  <si>
    <t>Surya Lakshmi Cotton Mills Ltd</t>
  </si>
  <si>
    <t>SURYALAXMI</t>
  </si>
  <si>
    <t>Sonal Mercantile Ltd</t>
  </si>
  <si>
    <t>SONAL</t>
  </si>
  <si>
    <t>Premco Global Ltd</t>
  </si>
  <si>
    <t>PREMCO</t>
  </si>
  <si>
    <t>Deepak Spinners Ltd</t>
  </si>
  <si>
    <t>DEEPAKSP</t>
  </si>
  <si>
    <t>Flex Foods Ltd</t>
  </si>
  <si>
    <t>FLEXFO</t>
  </si>
  <si>
    <t>DB (International) Stock Brokers Ltd</t>
  </si>
  <si>
    <t>DBSTOCKBRO</t>
  </si>
  <si>
    <t>Ecoplast Ltd</t>
  </si>
  <si>
    <t>ECOPLAST</t>
  </si>
  <si>
    <t>Agri-Tech (India) Ltd</t>
  </si>
  <si>
    <t>AGRITECH</t>
  </si>
  <si>
    <t>Quadrant Televentures Ltd</t>
  </si>
  <si>
    <t>QUADRANT</t>
  </si>
  <si>
    <t>Ansal Properties and Infrastructure Ltd</t>
  </si>
  <si>
    <t>ANSALAPI</t>
  </si>
  <si>
    <t>HB Estate Developers Ltd</t>
  </si>
  <si>
    <t>HBESD</t>
  </si>
  <si>
    <t>Swastik Pipe Ltd</t>
  </si>
  <si>
    <t>SWASTIK</t>
  </si>
  <si>
    <t>Baweja Studios Ltd</t>
  </si>
  <si>
    <t>BAWEJA</t>
  </si>
  <si>
    <t>Bihar Sponge Iron Ltd</t>
  </si>
  <si>
    <t>BIHSPONG</t>
  </si>
  <si>
    <t>Visco Trade Associates Ltd</t>
  </si>
  <si>
    <t>VISCO</t>
  </si>
  <si>
    <t>Athena Global Technologies Ltd</t>
  </si>
  <si>
    <t>ATHENAGLO</t>
  </si>
  <si>
    <t>Munoth Capital Market Ltd</t>
  </si>
  <si>
    <t>MUNCAPM</t>
  </si>
  <si>
    <t>Milgrey Finance and Investments Ltd</t>
  </si>
  <si>
    <t>ZMILGFIN</t>
  </si>
  <si>
    <t>K I C Metaliks Ltd</t>
  </si>
  <si>
    <t>KAJARIR</t>
  </si>
  <si>
    <t>Teamo Productions HQ Ltd</t>
  </si>
  <si>
    <t>TPHQ</t>
  </si>
  <si>
    <t>Aluwind Architectural Ltd</t>
  </si>
  <si>
    <t>ALUWIND</t>
  </si>
  <si>
    <t>MPS Infotecnics Ltd</t>
  </si>
  <si>
    <t>VISESHINFO</t>
  </si>
  <si>
    <t>Panache Digilife Ltd</t>
  </si>
  <si>
    <t>PANACHE</t>
  </si>
  <si>
    <t>KHFM Hospitality and Facility Management Services Ltd</t>
  </si>
  <si>
    <t>KHFM</t>
  </si>
  <si>
    <t>Rexnord Electronics and Controls Ltd</t>
  </si>
  <si>
    <t>REXNORD</t>
  </si>
  <si>
    <t>Salona Cotspin Ltd</t>
  </si>
  <si>
    <t>SALONA</t>
  </si>
  <si>
    <t>Virat Crane Industries Ltd</t>
  </si>
  <si>
    <t>VIRATCRA</t>
  </si>
  <si>
    <t>Zenith Drugs Ltd</t>
  </si>
  <si>
    <t>ZENITHDRUG</t>
  </si>
  <si>
    <t>Shervani Industrial Syndicate Ltd</t>
  </si>
  <si>
    <t>SHERVANI</t>
  </si>
  <si>
    <t>Landmark Property Development Co Ltd</t>
  </si>
  <si>
    <t>LPDC</t>
  </si>
  <si>
    <t>Sundaram Multi Pap Ltd</t>
  </si>
  <si>
    <t>SUNDARAM</t>
  </si>
  <si>
    <t>Vaidya Sane Ayurved Laboratories Ltd</t>
  </si>
  <si>
    <t>MADHAVBAUG</t>
  </si>
  <si>
    <t>Touchwood Entertainment Ltd</t>
  </si>
  <si>
    <t>TOUCHWOOD</t>
  </si>
  <si>
    <t>Active Clothing Co Ltd</t>
  </si>
  <si>
    <t>ACTIVE</t>
  </si>
  <si>
    <t>India Steel Works Ltd</t>
  </si>
  <si>
    <t>ISWL</t>
  </si>
  <si>
    <t>Bengal Tea &amp; Fabrics Ltd</t>
  </si>
  <si>
    <t>BENGALT</t>
  </si>
  <si>
    <t>W H Brady &amp; Company Ltd</t>
  </si>
  <si>
    <t>WHBRADY</t>
  </si>
  <si>
    <t>United Van Der Horst Ltd</t>
  </si>
  <si>
    <t>UVDRHOR</t>
  </si>
  <si>
    <t>Amarjothi Spinning Mills Ltd</t>
  </si>
  <si>
    <t>AMARJOTHI</t>
  </si>
  <si>
    <t>Jhandewalas Foods Ltd</t>
  </si>
  <si>
    <t>JFL</t>
  </si>
  <si>
    <t>Jayant Infratech Ltd</t>
  </si>
  <si>
    <t>JAYANT</t>
  </si>
  <si>
    <t>Kundan Edifice Ltd</t>
  </si>
  <si>
    <t>KEL</t>
  </si>
  <si>
    <t>Indsil Hydro Power and Manganese Ltd</t>
  </si>
  <si>
    <t>INDSILHYD</t>
  </si>
  <si>
    <t>Ahasolar Technologies Ltd</t>
  </si>
  <si>
    <t>AHASOLAR</t>
  </si>
  <si>
    <t>Likhami Consulting Ltd</t>
  </si>
  <si>
    <t>LIKHAMI</t>
  </si>
  <si>
    <t>Sera Investments &amp; Finance India Ltd</t>
  </si>
  <si>
    <t>SERA</t>
  </si>
  <si>
    <t>Srivasavi Adhesive Tapes Ltd</t>
  </si>
  <si>
    <t>SRIVASAVI</t>
  </si>
  <si>
    <t>Rishi Laser Ltd</t>
  </si>
  <si>
    <t>RISHILASE</t>
  </si>
  <si>
    <t>Barak Valley Cements Ltd</t>
  </si>
  <si>
    <t>BVCL</t>
  </si>
  <si>
    <t>Edvenswa Enterprises Ltd</t>
  </si>
  <si>
    <t>EDVENSWA</t>
  </si>
  <si>
    <t>Fidel Softech Ltd</t>
  </si>
  <si>
    <t>FIDEL</t>
  </si>
  <si>
    <t>Ultracab (India) Ltd</t>
  </si>
  <si>
    <t>ULTRACAB</t>
  </si>
  <si>
    <t>Gayatri Sugars Ltd</t>
  </si>
  <si>
    <t>GAYATRI</t>
  </si>
  <si>
    <t>Zenith Steel Pipes &amp; Industries Ltd</t>
  </si>
  <si>
    <t>ZENITHSTL</t>
  </si>
  <si>
    <t>Jainam Ferro Alloys (I) Ltd</t>
  </si>
  <si>
    <t>JAINAM</t>
  </si>
  <si>
    <t>Garg Furnace Ltd</t>
  </si>
  <si>
    <t>GARGFUR</t>
  </si>
  <si>
    <t>Shri Gang Industries and Allied Products Ltd</t>
  </si>
  <si>
    <t>SHRIGANG</t>
  </si>
  <si>
    <t>Atishay Ltd</t>
  </si>
  <si>
    <t>ATISHAY</t>
  </si>
  <si>
    <t>Lotus Eye Hospital and Institute Ltd</t>
  </si>
  <si>
    <t>LOTUSEYE</t>
  </si>
  <si>
    <t>3rd Rock Multimedia Ltd</t>
  </si>
  <si>
    <t>3RDROCK</t>
  </si>
  <si>
    <t>MRO-TEK Realty Ltd</t>
  </si>
  <si>
    <t>MRO-TEK</t>
  </si>
  <si>
    <t>Sumuka Agro Industries Ltd</t>
  </si>
  <si>
    <t>SUMUKA</t>
  </si>
  <si>
    <t>Skil Infrastructure Ltd</t>
  </si>
  <si>
    <t>SKIL</t>
  </si>
  <si>
    <t>B-Right RealEstate Ltd</t>
  </si>
  <si>
    <t>BRRL</t>
  </si>
  <si>
    <t>Ahlada Engineers Ltd</t>
  </si>
  <si>
    <t>AHLADA</t>
  </si>
  <si>
    <t>Credent Global Finance Ltd</t>
  </si>
  <si>
    <t>CGFL</t>
  </si>
  <si>
    <t>Aksh Optifibre Ltd</t>
  </si>
  <si>
    <t>AKSHOPTFBR</t>
  </si>
  <si>
    <t>HIM Teknoforge Ltd</t>
  </si>
  <si>
    <t>HIMTEK</t>
  </si>
  <si>
    <t>Sampann Utpadan India Ltd</t>
  </si>
  <si>
    <t>SAMPANN</t>
  </si>
  <si>
    <t>Eyantra Ventures Ltd</t>
  </si>
  <si>
    <t>EY</t>
  </si>
  <si>
    <t>Vishal Bearings Ltd</t>
  </si>
  <si>
    <t>VISHALBL</t>
  </si>
  <si>
    <t>Pioneer Embroideries Ltd</t>
  </si>
  <si>
    <t>PIONEEREMB</t>
  </si>
  <si>
    <t>Kotak S&amp;P BSE Sensex ETF</t>
  </si>
  <si>
    <t>SENSEX1</t>
  </si>
  <si>
    <t>Motor and General Finance Ltd</t>
  </si>
  <si>
    <t>MOTOGENFIN</t>
  </si>
  <si>
    <t>ITL Industries Ltd</t>
  </si>
  <si>
    <t>ITL</t>
  </si>
  <si>
    <t>Aakash Exploration Services Ltd</t>
  </si>
  <si>
    <t>AAKASH</t>
  </si>
  <si>
    <t>ANI Integrated Services Ltd</t>
  </si>
  <si>
    <t>AISL</t>
  </si>
  <si>
    <t>Maiden Forgings Ltd</t>
  </si>
  <si>
    <t>MAIDEN</t>
  </si>
  <si>
    <t>Aarey Drugs and Pharmaceuticals Ltd</t>
  </si>
  <si>
    <t>AAREYDRUGS</t>
  </si>
  <si>
    <t>Beardsell Ltd</t>
  </si>
  <si>
    <t>BEARDSELL</t>
  </si>
  <si>
    <t>ICICI Prudential Nifty Next 50 ETF</t>
  </si>
  <si>
    <t>NEXT50IETF</t>
  </si>
  <si>
    <t>Dhruva Capital Services Ltd</t>
  </si>
  <si>
    <t>DHRUVCA</t>
  </si>
  <si>
    <t>Scanpoint Geomatics Ltd</t>
  </si>
  <si>
    <t>SCANPGEOM</t>
  </si>
  <si>
    <t>Prerna Infrabuild Ltd</t>
  </si>
  <si>
    <t>PRERINFRA</t>
  </si>
  <si>
    <t>Sharika Enterprises Ltd</t>
  </si>
  <si>
    <t>SHARIKA</t>
  </si>
  <si>
    <t>B C C Fuba India Ltd</t>
  </si>
  <si>
    <t>BCCFUBA</t>
  </si>
  <si>
    <t>Alkali Metals Ltd</t>
  </si>
  <si>
    <t>ALKALI</t>
  </si>
  <si>
    <t>Gujarat Intrux Ltd</t>
  </si>
  <si>
    <t>GUJINTRX</t>
  </si>
  <si>
    <t>Apis India Ltd</t>
  </si>
  <si>
    <t>APIS</t>
  </si>
  <si>
    <t>Samrat Forgings Ltd</t>
  </si>
  <si>
    <t>SAMRATFORG</t>
  </si>
  <si>
    <t>Swashthik Plascon Ltd</t>
  </si>
  <si>
    <t>SPL</t>
  </si>
  <si>
    <t>Pramara Promotions Ltd</t>
  </si>
  <si>
    <t>PRAMARA</t>
  </si>
  <si>
    <t>Transteel Seating Technologies Ltd</t>
  </si>
  <si>
    <t>TRANSTEEL</t>
  </si>
  <si>
    <t>Three M Paper Boards Ltd</t>
  </si>
  <si>
    <t>THREEMPAPE</t>
  </si>
  <si>
    <t>Gayatri Projects Ltd</t>
  </si>
  <si>
    <t>GAYAPROJ</t>
  </si>
  <si>
    <t>GTV Engineering Ltd</t>
  </si>
  <si>
    <t>GTV</t>
  </si>
  <si>
    <t>Master Components Ltd</t>
  </si>
  <si>
    <t>MASTER</t>
  </si>
  <si>
    <t>Future Retail Ltd</t>
  </si>
  <si>
    <t>FRETAIL</t>
  </si>
  <si>
    <t>Party Cruisers Ltd</t>
  </si>
  <si>
    <t>PARTYCRUS</t>
  </si>
  <si>
    <t>Facor Alloys Ltd</t>
  </si>
  <si>
    <t>FACORALL</t>
  </si>
  <si>
    <t>Varanium Cloud Ltd</t>
  </si>
  <si>
    <t>CLOUD</t>
  </si>
  <si>
    <t>Emerald Leisures Ltd</t>
  </si>
  <si>
    <t>EMERALL</t>
  </si>
  <si>
    <t>MRP Agro Ltd</t>
  </si>
  <si>
    <t>MRP</t>
  </si>
  <si>
    <t>Palash Securities Ltd</t>
  </si>
  <si>
    <t>PALASHSECU</t>
  </si>
  <si>
    <t>Sanco Trans Ltd</t>
  </si>
  <si>
    <t>SANCTRN</t>
  </si>
  <si>
    <t>Suraj Industries Ltd</t>
  </si>
  <si>
    <t>SURJIND</t>
  </si>
  <si>
    <t>Cinerad Communications Ltd</t>
  </si>
  <si>
    <t>CINERAD</t>
  </si>
  <si>
    <t>AAA Technologies Ltd</t>
  </si>
  <si>
    <t>AAATECH</t>
  </si>
  <si>
    <t>Bharat Immunologicals and Biologicals Corporation Ltd</t>
  </si>
  <si>
    <t>BIBCL</t>
  </si>
  <si>
    <t>COSCO (India) Ltd</t>
  </si>
  <si>
    <t>COSCO</t>
  </si>
  <si>
    <t>Sharp Chucks and Machines Ltd</t>
  </si>
  <si>
    <t>SCML</t>
  </si>
  <si>
    <t>Tamboli Industries Ltd</t>
  </si>
  <si>
    <t>TAMBOLIIN</t>
  </si>
  <si>
    <t>Bhagyanagar Properties Ltd</t>
  </si>
  <si>
    <t>BHAGYAPROP</t>
  </si>
  <si>
    <t>Acme Resources Ltd</t>
  </si>
  <si>
    <t>ACME</t>
  </si>
  <si>
    <t>Nath Industries Ltd</t>
  </si>
  <si>
    <t>NATHIND</t>
  </si>
  <si>
    <t>Lahoti Overseas Ltd</t>
  </si>
  <si>
    <t>LAHOTIOV</t>
  </si>
  <si>
    <t>Rachana Infrastructure Ltd</t>
  </si>
  <si>
    <t>RILINFRA</t>
  </si>
  <si>
    <t>Western India Plywoods Ltd</t>
  </si>
  <si>
    <t>WIPL</t>
  </si>
  <si>
    <t>AMD Industries Ltd</t>
  </si>
  <si>
    <t>AMDIND</t>
  </si>
  <si>
    <t>Banka BioLoo Ltd</t>
  </si>
  <si>
    <t>BANKA</t>
  </si>
  <si>
    <t>Paras Petrofils Ltd</t>
  </si>
  <si>
    <t>PARASPETRO</t>
  </si>
  <si>
    <t>Upsurge Investment and Finance Ltd</t>
  </si>
  <si>
    <t>UPSURGE</t>
  </si>
  <si>
    <t>Himalaya Food International Ltd</t>
  </si>
  <si>
    <t>HFIL</t>
  </si>
  <si>
    <t>Steel City Securities Ltd</t>
  </si>
  <si>
    <t>STEELCITY</t>
  </si>
  <si>
    <t>Accel Ltd</t>
  </si>
  <si>
    <t>ACCEL</t>
  </si>
  <si>
    <t>Rudra Gas Enterprise Ltd</t>
  </si>
  <si>
    <t>RUDRAGAS</t>
  </si>
  <si>
    <t>Royal Cushion Vinyl Products Ltd</t>
  </si>
  <si>
    <t>ROYALCU</t>
  </si>
  <si>
    <t>B &amp; A Packaging India Ltd</t>
  </si>
  <si>
    <t>BAPACK</t>
  </si>
  <si>
    <t>IBL Finance Ltd</t>
  </si>
  <si>
    <t>IBLFL</t>
  </si>
  <si>
    <t>Financial Technology</t>
  </si>
  <si>
    <t>Ansal Housing Ltd</t>
  </si>
  <si>
    <t>ANSALHSG</t>
  </si>
  <si>
    <t>Sagarsoft (India) Ltd</t>
  </si>
  <si>
    <t>SAGARSOFT</t>
  </si>
  <si>
    <t>Kkalpana Industries (India) Ltd</t>
  </si>
  <si>
    <t>KKALPANAIND</t>
  </si>
  <si>
    <t>SNL Bearings Ltd</t>
  </si>
  <si>
    <t>SNL</t>
  </si>
  <si>
    <t>Asarfi Hospital Ltd</t>
  </si>
  <si>
    <t>ASARFI</t>
  </si>
  <si>
    <t>D &amp; H India Ltd</t>
  </si>
  <si>
    <t>DHINDIA</t>
  </si>
  <si>
    <t>Bhagwati Autocast Ltd</t>
  </si>
  <si>
    <t>BGWTATO</t>
  </si>
  <si>
    <t>Goyal Aluminiums Ltd</t>
  </si>
  <si>
    <t>GOYALALUM</t>
  </si>
  <si>
    <t>Quantum Gold Fund</t>
  </si>
  <si>
    <t>QGOLDHALF</t>
  </si>
  <si>
    <t>Naman In-Store (India) Ltd</t>
  </si>
  <si>
    <t>NAMAN</t>
  </si>
  <si>
    <t>Energy Development Company Ltd</t>
  </si>
  <si>
    <t>ENERGYDEV</t>
  </si>
  <si>
    <t>HDFC S&amp;P BSE Sensex ETF</t>
  </si>
  <si>
    <t>HDFCSENSEX</t>
  </si>
  <si>
    <t>Winsome Breweries Ltd</t>
  </si>
  <si>
    <t>WINSOMBR</t>
  </si>
  <si>
    <t>Thacker and Company Ltd</t>
  </si>
  <si>
    <t>THACKER</t>
  </si>
  <si>
    <t>Arshiya Ltd</t>
  </si>
  <si>
    <t>ARSHIYA</t>
  </si>
  <si>
    <t>Ausom Enterprise Ltd</t>
  </si>
  <si>
    <t>AUSOMENT</t>
  </si>
  <si>
    <t>BLS Infotech Ltd</t>
  </si>
  <si>
    <t>BLSINFOTE</t>
  </si>
  <si>
    <t>Securekloud Technologies Ltd</t>
  </si>
  <si>
    <t>SECURKLOUD</t>
  </si>
  <si>
    <t>Shanti Spintex Ltd</t>
  </si>
  <si>
    <t>SHANTIDENM</t>
  </si>
  <si>
    <t>Madhucon Projects Ltd</t>
  </si>
  <si>
    <t>MADHUCON</t>
  </si>
  <si>
    <t>TCI Industries Ltd</t>
  </si>
  <si>
    <t>TCIIND</t>
  </si>
  <si>
    <t>Bilcare Ltd</t>
  </si>
  <si>
    <t>BI</t>
  </si>
  <si>
    <t>Abhinav Capital Services Ltd</t>
  </si>
  <si>
    <t>ABHICAP</t>
  </si>
  <si>
    <t>Durlax Top Surface Ltd</t>
  </si>
  <si>
    <t>DURLAX</t>
  </si>
  <si>
    <t>Digidrive Distributors Ltd</t>
  </si>
  <si>
    <t>DIGIDRIVE</t>
  </si>
  <si>
    <t>Yarn Syndicate Ltd</t>
  </si>
  <si>
    <t>YARNSYN</t>
  </si>
  <si>
    <t>Good Value Irrigation Ltd</t>
  </si>
  <si>
    <t>VUENOW</t>
  </si>
  <si>
    <t>Genpharmasec Ltd</t>
  </si>
  <si>
    <t>GENPHARMA</t>
  </si>
  <si>
    <t>G. G. Automotive Gears Ltd</t>
  </si>
  <si>
    <t>GGAUTO</t>
  </si>
  <si>
    <t>Aztec Fluids &amp; Machinery Ltd</t>
  </si>
  <si>
    <t>AZTEC</t>
  </si>
  <si>
    <t>Stratmont Industries Ltd</t>
  </si>
  <si>
    <t>STRATMONT</t>
  </si>
  <si>
    <t>Fiberweb (India) Ltd</t>
  </si>
  <si>
    <t>FIBERWEB</t>
  </si>
  <si>
    <t>Vedavaag Systems Ltd</t>
  </si>
  <si>
    <t>VEDAVAAG</t>
  </si>
  <si>
    <t>Transcorp International Ltd</t>
  </si>
  <si>
    <t>TRANSCOR</t>
  </si>
  <si>
    <t>Gujchem Distillers India Ltd</t>
  </si>
  <si>
    <t>GUJCMDS</t>
  </si>
  <si>
    <t>Binayak Tex Processors Ltd</t>
  </si>
  <si>
    <t>ZBINTXPP</t>
  </si>
  <si>
    <t>APM Industries Ltd</t>
  </si>
  <si>
    <t>APMIN</t>
  </si>
  <si>
    <t>Palred Technologies Ltd</t>
  </si>
  <si>
    <t>PALREDTEC</t>
  </si>
  <si>
    <t>Arunjyoti Bio Ventures Ltd</t>
  </si>
  <si>
    <t>ABVL</t>
  </si>
  <si>
    <t>Superior Industrial Enterprises Ltd</t>
  </si>
  <si>
    <t>SIEL</t>
  </si>
  <si>
    <t>Shetron Ltd</t>
  </si>
  <si>
    <t>SHETR</t>
  </si>
  <si>
    <t>Rainbow Foundations Ltd</t>
  </si>
  <si>
    <t>RAINBOWF</t>
  </si>
  <si>
    <t>Peria Karamalai Tea and Produce Company Ltd</t>
  </si>
  <si>
    <t>PKTEA</t>
  </si>
  <si>
    <t>Asit C Mehta Financial Services Ltd</t>
  </si>
  <si>
    <t>ASITCFIN</t>
  </si>
  <si>
    <t>Latteys Industries Ltd</t>
  </si>
  <si>
    <t>LATTEYS</t>
  </si>
  <si>
    <t>Mauria Udyog Ltd</t>
  </si>
  <si>
    <t>MUL</t>
  </si>
  <si>
    <t>United Cotfab Ltd</t>
  </si>
  <si>
    <t>COTFAB</t>
  </si>
  <si>
    <t>Nagreeka Exports Ltd</t>
  </si>
  <si>
    <t>NAGREEKEXP</t>
  </si>
  <si>
    <t>Sal Automotive Ltd</t>
  </si>
  <si>
    <t>SALAUTO</t>
  </si>
  <si>
    <t>Womancart Ltd</t>
  </si>
  <si>
    <t>WOMANCART</t>
  </si>
  <si>
    <t>National Fittings Ltd</t>
  </si>
  <si>
    <t>NATFIT</t>
  </si>
  <si>
    <t>Modern Dairies Ltd</t>
  </si>
  <si>
    <t>MODAIRY</t>
  </si>
  <si>
    <t>Promax Power Ltd</t>
  </si>
  <si>
    <t>PROMAX</t>
  </si>
  <si>
    <t>WSFx Global Pay Ltd</t>
  </si>
  <si>
    <t>WSFX</t>
  </si>
  <si>
    <t>Everest Organics Ltd</t>
  </si>
  <si>
    <t>EVERESTO</t>
  </si>
  <si>
    <t>Relicab Cable Manufacturing Ltd</t>
  </si>
  <si>
    <t>RELICAB</t>
  </si>
  <si>
    <t>Shri Krishna Devcon Ltd</t>
  </si>
  <si>
    <t>SHRIKRISH</t>
  </si>
  <si>
    <t>Power and Instrumentation (Gujarat) Ltd</t>
  </si>
  <si>
    <t>PIGL</t>
  </si>
  <si>
    <t>Suvidhaa Infoserve Ltd</t>
  </si>
  <si>
    <t>SUVIDHAA</t>
  </si>
  <si>
    <t>Veekayem Fashion &amp; Apparels Ltd</t>
  </si>
  <si>
    <t>VEEKAYEM</t>
  </si>
  <si>
    <t>Pee Cee Cosma Sope Ltd</t>
  </si>
  <si>
    <t>PCCOSMA</t>
  </si>
  <si>
    <t>Tilak Ventures Ltd</t>
  </si>
  <si>
    <t>TILAK</t>
  </si>
  <si>
    <t>Astron Paper &amp; Board Mill Ltd</t>
  </si>
  <si>
    <t>ASTRON</t>
  </si>
  <si>
    <t>Transwarranty Finance Ltd</t>
  </si>
  <si>
    <t>TFL</t>
  </si>
  <si>
    <t>MEP Infrastructure Developers Ltd</t>
  </si>
  <si>
    <t>MEP</t>
  </si>
  <si>
    <t>Akar Auto Industries Ltd</t>
  </si>
  <si>
    <t>AAIL</t>
  </si>
  <si>
    <t>Regency Ceramics Ltd</t>
  </si>
  <si>
    <t>REGENCERAM</t>
  </si>
  <si>
    <t>Chowgule Steamships Ltd</t>
  </si>
  <si>
    <t>CHOWGULSTM</t>
  </si>
  <si>
    <t>Saumya Consultants Ltd</t>
  </si>
  <si>
    <t>SAUMYA</t>
  </si>
  <si>
    <t>Jamshri Realty Ltd</t>
  </si>
  <si>
    <t>JAMSHRI</t>
  </si>
  <si>
    <t>Shah Alloys Ltd</t>
  </si>
  <si>
    <t>SHAHALLOYS</t>
  </si>
  <si>
    <t>AK Spintex Ltd</t>
  </si>
  <si>
    <t>AKSPINTEX</t>
  </si>
  <si>
    <t>Orissa Bengal Carrier Ltd</t>
  </si>
  <si>
    <t>OBCL</t>
  </si>
  <si>
    <t>Damodar Industries Ltd</t>
  </si>
  <si>
    <t>DAMODARIND</t>
  </si>
  <si>
    <t>Times Guaranty Ltd</t>
  </si>
  <si>
    <t>TIMESGTY</t>
  </si>
  <si>
    <t>Debock Industries Ltd</t>
  </si>
  <si>
    <t>DIL</t>
  </si>
  <si>
    <t>Gokak Textiles Ltd</t>
  </si>
  <si>
    <t>GOKAKTEX</t>
  </si>
  <si>
    <t>HEC Infra Projects Ltd</t>
  </si>
  <si>
    <t>HECPROJECT</t>
  </si>
  <si>
    <t>Resonance Specialties Ltd</t>
  </si>
  <si>
    <t>RESONANCE</t>
  </si>
  <si>
    <t>Maruti Interior Products Ltd</t>
  </si>
  <si>
    <t>SPITZE</t>
  </si>
  <si>
    <t>Alfred Herbert (India) Ltd</t>
  </si>
  <si>
    <t>ALFREDHE</t>
  </si>
  <si>
    <t>Nidhi Granites Ltd</t>
  </si>
  <si>
    <t>NIDHGRN</t>
  </si>
  <si>
    <t>Jasch Industries Ltd</t>
  </si>
  <si>
    <t>JASCH</t>
  </si>
  <si>
    <t>Som Datt Finance Corporation Ltd</t>
  </si>
  <si>
    <t>SODFC</t>
  </si>
  <si>
    <t>Advik Capital Ltd</t>
  </si>
  <si>
    <t>ADVIKCA</t>
  </si>
  <si>
    <t>Blue Pebble Ltd</t>
  </si>
  <si>
    <t>BLUEPEBBLE</t>
  </si>
  <si>
    <t>Lasa Supergenerics Ltd</t>
  </si>
  <si>
    <t>LASA</t>
  </si>
  <si>
    <t>Ajooni Biotech Ltd</t>
  </si>
  <si>
    <t>AJOONI</t>
  </si>
  <si>
    <t>Fortis Malar Hospitals Ltd</t>
  </si>
  <si>
    <t>FORTISMLR</t>
  </si>
  <si>
    <t>Harshdeep Hortico Ltd</t>
  </si>
  <si>
    <t>HARSHDEEP</t>
  </si>
  <si>
    <t>Excel Realty N Infra Ltd</t>
  </si>
  <si>
    <t>EXCEL</t>
  </si>
  <si>
    <t>Sayaji Industries Ltd</t>
  </si>
  <si>
    <t>SAYAJIIND</t>
  </si>
  <si>
    <t>Virat Leasing Ltd</t>
  </si>
  <si>
    <t>VLL</t>
  </si>
  <si>
    <t>Cravatex Ltd</t>
  </si>
  <si>
    <t>CRAVATEX</t>
  </si>
  <si>
    <t>Oxygenta Pharmaceutical Ltd</t>
  </si>
  <si>
    <t>OXYGENTAPH</t>
  </si>
  <si>
    <t>Integrated Personnel Services Ltd</t>
  </si>
  <si>
    <t>IPSL</t>
  </si>
  <si>
    <t>Mercury Laboratories Ltd</t>
  </si>
  <si>
    <t>MERCURYLAB</t>
  </si>
  <si>
    <t>Pritika Engineering Components Ltd</t>
  </si>
  <si>
    <t>PRITIKA</t>
  </si>
  <si>
    <t>Pulz Electronics Ltd</t>
  </si>
  <si>
    <t>PULZ</t>
  </si>
  <si>
    <t>Mysore Petro Chemicals Ltd</t>
  </si>
  <si>
    <t>MYSORPETRO</t>
  </si>
  <si>
    <t>CNI Research Ltd</t>
  </si>
  <si>
    <t>CNIRESLTD</t>
  </si>
  <si>
    <t>Narbada Gems and Jewellery Ltd</t>
  </si>
  <si>
    <t>NARBADA</t>
  </si>
  <si>
    <t>Cian Agro Industries &amp; Infrastructure Ltd</t>
  </si>
  <si>
    <t>CIANAGRO</t>
  </si>
  <si>
    <t>T &amp; I Global Ltd</t>
  </si>
  <si>
    <t>TIGLOB</t>
  </si>
  <si>
    <t>Royale Manor Hotels and Industries Ltd</t>
  </si>
  <si>
    <t>RAYALEMA</t>
  </si>
  <si>
    <t>Polychem Ltd</t>
  </si>
  <si>
    <t>POLYCHEM</t>
  </si>
  <si>
    <t>Anjani Foods Ltd</t>
  </si>
  <si>
    <t>ANJANIFOODS</t>
  </si>
  <si>
    <t>Sattrix Information Security Ltd</t>
  </si>
  <si>
    <t>SATTRIX</t>
  </si>
  <si>
    <t>DRS Cargo Movers Ltd</t>
  </si>
  <si>
    <t>DRSCARGO</t>
  </si>
  <si>
    <t>Aditya Consumer Marketing Ltd</t>
  </si>
  <si>
    <t>ACML</t>
  </si>
  <si>
    <t>Ishan Dyes and Chemicals Ltd</t>
  </si>
  <si>
    <t>ISHANCH</t>
  </si>
  <si>
    <t>Kothari Fermentation and Biochem Ltd</t>
  </si>
  <si>
    <t>KFBL</t>
  </si>
  <si>
    <t>Gujarat Natural Resources Ltd</t>
  </si>
  <si>
    <t>GNRL</t>
  </si>
  <si>
    <t>Creative Castings Ltd</t>
  </si>
  <si>
    <t>VMS Industries Ltd</t>
  </si>
  <si>
    <t>VMS</t>
  </si>
  <si>
    <t>Ind Swift Ltd</t>
  </si>
  <si>
    <t>INDSWFTLTD</t>
  </si>
  <si>
    <t>Grob Tea Co Ltd</t>
  </si>
  <si>
    <t>GROBTEA</t>
  </si>
  <si>
    <t>Saptarishi Agro Industries Ltd</t>
  </si>
  <si>
    <t>SPTRSHI</t>
  </si>
  <si>
    <t>Soma Textiles &amp; Industries Ltd</t>
  </si>
  <si>
    <t>SOMATEX</t>
  </si>
  <si>
    <t>Bhilwara Spinners Ltd</t>
  </si>
  <si>
    <t>BHILSPIN</t>
  </si>
  <si>
    <t>KG Petrochem Ltd</t>
  </si>
  <si>
    <t>KGPETRO</t>
  </si>
  <si>
    <t>City Pulse Multiplex Ltd</t>
  </si>
  <si>
    <t>CPML</t>
  </si>
  <si>
    <t>Avro India Ltd</t>
  </si>
  <si>
    <t>AVROIND</t>
  </si>
  <si>
    <t>Porwal Auto Components Ltd</t>
  </si>
  <si>
    <t>PORWAL</t>
  </si>
  <si>
    <t>Filtra Consultants and Engineers Ltd</t>
  </si>
  <si>
    <t>FILTRA</t>
  </si>
  <si>
    <t>Hariyana Ship Breakers Ltd</t>
  </si>
  <si>
    <t>HRYNSHP</t>
  </si>
  <si>
    <t>Dynavision Ltd</t>
  </si>
  <si>
    <t>DYNAVSN</t>
  </si>
  <si>
    <t>Mcon Rasayan India Ltd</t>
  </si>
  <si>
    <t>MCON</t>
  </si>
  <si>
    <t>Medicamen Organics Ltd</t>
  </si>
  <si>
    <t>MEDIORG</t>
  </si>
  <si>
    <t>Mehai Technology Ltd</t>
  </si>
  <si>
    <t>MEHAI</t>
  </si>
  <si>
    <t>Dangee Dums Ltd</t>
  </si>
  <si>
    <t>DANGEE</t>
  </si>
  <si>
    <t>Aditya BSL Nifty Next 50 ETF</t>
  </si>
  <si>
    <t>ABSLNN50ET</t>
  </si>
  <si>
    <t>Mohini Health &amp; Hygiene Ltd</t>
  </si>
  <si>
    <t>MHHL</t>
  </si>
  <si>
    <t>Simbhaoli Sugars Ltd</t>
  </si>
  <si>
    <t>SIMBHALS</t>
  </si>
  <si>
    <t>Bansal Roofing Products Ltd</t>
  </si>
  <si>
    <t>BRPL</t>
  </si>
  <si>
    <t>NCL Research and Financial Services Ltd</t>
  </si>
  <si>
    <t>NCLRESE</t>
  </si>
  <si>
    <t>Sati Poly Plast Ltd</t>
  </si>
  <si>
    <t>SATIPOLY</t>
  </si>
  <si>
    <t>Tokyo Plast International Ltd</t>
  </si>
  <si>
    <t>TOKYOPLAST</t>
  </si>
  <si>
    <t>Source Natural Foods and Herbal Supplements Ltd</t>
  </si>
  <si>
    <t>SOURCENTRL</t>
  </si>
  <si>
    <t>Haryana Capfin Ltd</t>
  </si>
  <si>
    <t>HARYNACAP</t>
  </si>
  <si>
    <t>Eco Hotels and Resorts Ltd</t>
  </si>
  <si>
    <t>ECOHOTELS</t>
  </si>
  <si>
    <t>Raaj Medisafe India Ltd</t>
  </si>
  <si>
    <t>RAAJMEDI</t>
  </si>
  <si>
    <t>One Global Service Provider Ltd</t>
  </si>
  <si>
    <t>ONEGLOBAL</t>
  </si>
  <si>
    <t>Super Tannery Ltd</t>
  </si>
  <si>
    <t>SUPTANERY</t>
  </si>
  <si>
    <t>Parnax Lab Ltd</t>
  </si>
  <si>
    <t>PARNAXLAB</t>
  </si>
  <si>
    <t>Hisar Metal Industries Ltd</t>
  </si>
  <si>
    <t>HISARMETAL</t>
  </si>
  <si>
    <t>Wallfort Financial Services Ltd</t>
  </si>
  <si>
    <t>WALLFORT</t>
  </si>
  <si>
    <t>AVSL Industries Ltd</t>
  </si>
  <si>
    <t>AVSL</t>
  </si>
  <si>
    <t>Retina Paints Ltd</t>
  </si>
  <si>
    <t>RETINA</t>
  </si>
  <si>
    <t>Deepak Chemtex Ltd</t>
  </si>
  <si>
    <t>DEEPAKCHEM</t>
  </si>
  <si>
    <t>Raja Bahadur International Ltd</t>
  </si>
  <si>
    <t>RAJABAH</t>
  </si>
  <si>
    <t>Samrat Pharmachem Ltd</t>
  </si>
  <si>
    <t>SAMRATPH</t>
  </si>
  <si>
    <t>Welcast Steels Ltd</t>
  </si>
  <si>
    <t>ZWELCAST</t>
  </si>
  <si>
    <t>Cerebra Integrated Technologies Ltd</t>
  </si>
  <si>
    <t>CEREBRAINT</t>
  </si>
  <si>
    <t>Shristi Infrastructure Development Corporation Ltd</t>
  </si>
  <si>
    <t>SHRISTI</t>
  </si>
  <si>
    <t>Agni Green Power Ltd</t>
  </si>
  <si>
    <t>AGNI</t>
  </si>
  <si>
    <t>Mangalam Alloys Ltd</t>
  </si>
  <si>
    <t>MAL</t>
  </si>
  <si>
    <t>Archit Organosys Ltd</t>
  </si>
  <si>
    <t>ARCHITORG</t>
  </si>
  <si>
    <t>ICICI Prudential Silver ETF</t>
  </si>
  <si>
    <t>SILVERIETF</t>
  </si>
  <si>
    <t>Mayank Cattle Food Ltd</t>
  </si>
  <si>
    <t>MCFL</t>
  </si>
  <si>
    <t>Karma Energy Ltd</t>
  </si>
  <si>
    <t>KARMAENG</t>
  </si>
  <si>
    <t>Srei Infrastructure Finance Ltd</t>
  </si>
  <si>
    <t>SREINFRA</t>
  </si>
  <si>
    <t>Holmarc Opto-Mechatronics Ltd</t>
  </si>
  <si>
    <t>HOLMARC</t>
  </si>
  <si>
    <t>Kesar Terminals &amp; Infrastructure Ltd</t>
  </si>
  <si>
    <t>KTIL</t>
  </si>
  <si>
    <t>Auro Laboratories Ltd</t>
  </si>
  <si>
    <t>AUROLAB</t>
  </si>
  <si>
    <t>MKP Mobility Ltd</t>
  </si>
  <si>
    <t>MKPMOB</t>
  </si>
  <si>
    <t>Ganga Papers India Ltd</t>
  </si>
  <si>
    <t>GANGAPA</t>
  </si>
  <si>
    <t>Freshtrop Fruits Ltd</t>
  </si>
  <si>
    <t>FRSHTRP</t>
  </si>
  <si>
    <t>HB Stockholdings Ltd</t>
  </si>
  <si>
    <t>HBSL</t>
  </si>
  <si>
    <t>Aplab Ltd</t>
  </si>
  <si>
    <t>APLAB</t>
  </si>
  <si>
    <t>Kaizen Agro Infrabuild Ltd</t>
  </si>
  <si>
    <t>KAIZENAGRO</t>
  </si>
  <si>
    <t>Marco Cables &amp; Conductors Ltd</t>
  </si>
  <si>
    <t>MARCO</t>
  </si>
  <si>
    <t>Biofil Chemicals and Pharmaceuticals Ltd</t>
  </si>
  <si>
    <t>BIOFILCHEM</t>
  </si>
  <si>
    <t>Real Touch Finance Ltd</t>
  </si>
  <si>
    <t>RTFL</t>
  </si>
  <si>
    <t>Lesha Industries Ltd</t>
  </si>
  <si>
    <t>LESHAIND</t>
  </si>
  <si>
    <t>Trescon Ltd</t>
  </si>
  <si>
    <t>TRESCON</t>
  </si>
  <si>
    <t>Simmonds Marshall Ltd</t>
  </si>
  <si>
    <t>SIMMOND</t>
  </si>
  <si>
    <t>Pritish Nandy Communications Ltd</t>
  </si>
  <si>
    <t>PNC</t>
  </si>
  <si>
    <t>Arnold Holdings Ltd</t>
  </si>
  <si>
    <t>ARNOLD</t>
  </si>
  <si>
    <t>Murae Organisor Ltd</t>
  </si>
  <si>
    <t>MURAE</t>
  </si>
  <si>
    <t>Minal Industries Ltd</t>
  </si>
  <si>
    <t>MINALIND</t>
  </si>
  <si>
    <t>Shalimar Wires Industries Ltd</t>
  </si>
  <si>
    <t>SHALIWIR</t>
  </si>
  <si>
    <t>Baroda Extrusion Ltd</t>
  </si>
  <si>
    <t>BAROEXT</t>
  </si>
  <si>
    <t>Dutron Polymers Ltd</t>
  </si>
  <si>
    <t>DUTRON</t>
  </si>
  <si>
    <t>Kontor Space Ltd</t>
  </si>
  <si>
    <t>KONTOR</t>
  </si>
  <si>
    <t>Skyline Millars Ltd</t>
  </si>
  <si>
    <t>SKYLMILAR</t>
  </si>
  <si>
    <t>Chartered Logistics Ltd</t>
  </si>
  <si>
    <t>CHLOGIST</t>
  </si>
  <si>
    <t>SecMark Consultancy Ltd</t>
  </si>
  <si>
    <t>SECMARK</t>
  </si>
  <si>
    <t>Future Enterprises Ltd</t>
  </si>
  <si>
    <t>FELDVR</t>
  </si>
  <si>
    <t>Gujarat Containers Ltd</t>
  </si>
  <si>
    <t>GUJCONT</t>
  </si>
  <si>
    <t>Moksh Ornaments Ltd</t>
  </si>
  <si>
    <t>MOKSH</t>
  </si>
  <si>
    <t>Nilachal Refractories Ltd</t>
  </si>
  <si>
    <t>NILACHAL</t>
  </si>
  <si>
    <t>Cinevista Ltd</t>
  </si>
  <si>
    <t>CINEVISTA</t>
  </si>
  <si>
    <t>Krishanveer Forge Ltd</t>
  </si>
  <si>
    <t>KVFORGE</t>
  </si>
  <si>
    <t>Orient Press Ltd</t>
  </si>
  <si>
    <t>ORIENTLTD</t>
  </si>
  <si>
    <t>Auro Impex &amp; Chemicals Ltd</t>
  </si>
  <si>
    <t>AUROIMPEX</t>
  </si>
  <si>
    <t>Yogi Ltd</t>
  </si>
  <si>
    <t>YOGI</t>
  </si>
  <si>
    <t>Sangam Finserv Ltd</t>
  </si>
  <si>
    <t>SANGAMFIN</t>
  </si>
  <si>
    <t>Ameya Precision Engineers Ltd</t>
  </si>
  <si>
    <t>AMEYA</t>
  </si>
  <si>
    <t>Ansal Buildwell Ltd</t>
  </si>
  <si>
    <t>ANSALBU</t>
  </si>
  <si>
    <t>Sambhaav Media Ltd</t>
  </si>
  <si>
    <t>SAMBHAAV</t>
  </si>
  <si>
    <t>Macobs Technologies Ltd</t>
  </si>
  <si>
    <t>MACOBSTECH</t>
  </si>
  <si>
    <t>Kemp and Company Ltd</t>
  </si>
  <si>
    <t>KEMP</t>
  </si>
  <si>
    <t>McNally Bharat Engg Co Ltd</t>
  </si>
  <si>
    <t>MBECL</t>
  </si>
  <si>
    <t>Delta Manufacturing Ltd</t>
  </si>
  <si>
    <t>DELTAMAGNT</t>
  </si>
  <si>
    <t>Remi Edelstahl Tubulars Ltd</t>
  </si>
  <si>
    <t>REMIEDEL</t>
  </si>
  <si>
    <t>Mohite Industries Ltd</t>
  </si>
  <si>
    <t>MOHITE</t>
  </si>
  <si>
    <t>Mukesh Babu Financial Services Ltd</t>
  </si>
  <si>
    <t>MUKESHB</t>
  </si>
  <si>
    <t>Madhav Copper Ltd</t>
  </si>
  <si>
    <t>MCL</t>
  </si>
  <si>
    <t>Alstone Textiles (India) Ltd</t>
  </si>
  <si>
    <t>ALSTONE</t>
  </si>
  <si>
    <t>Dhanashree Electronics Ltd</t>
  </si>
  <si>
    <t>DEL</t>
  </si>
  <si>
    <t>Tree House Education and Accessories Ltd</t>
  </si>
  <si>
    <t>TREEHOUSE</t>
  </si>
  <si>
    <t>Graphisads Ltd</t>
  </si>
  <si>
    <t>GRAPHISAD</t>
  </si>
  <si>
    <t>Futuristic Solutions Ltd</t>
  </si>
  <si>
    <t>FUTSOL</t>
  </si>
  <si>
    <t>Ganga Forging Ltd</t>
  </si>
  <si>
    <t>GANGAFORGE</t>
  </si>
  <si>
    <t>Krishna Ventures Ltd</t>
  </si>
  <si>
    <t>KRISHNA</t>
  </si>
  <si>
    <t>Titan Securities Ltd</t>
  </si>
  <si>
    <t>TITANSEC</t>
  </si>
  <si>
    <t>Tayo Rolls Ltd</t>
  </si>
  <si>
    <t>TATAYODOGA</t>
  </si>
  <si>
    <t>Acknit Industries Ltd</t>
  </si>
  <si>
    <t>ACKNIT</t>
  </si>
  <si>
    <t>SVP Global Textiles Ltd</t>
  </si>
  <si>
    <t>SVPGLOB</t>
  </si>
  <si>
    <t>Sameera Agro and Infra Ltd</t>
  </si>
  <si>
    <t>SAIFL</t>
  </si>
  <si>
    <t>Homebuilding</t>
  </si>
  <si>
    <t>Biogen Pharmachem Industries Ltd</t>
  </si>
  <si>
    <t>BIOGEN</t>
  </si>
  <si>
    <t>Constronics Infra Ltd</t>
  </si>
  <si>
    <t>CONSTRONIC</t>
  </si>
  <si>
    <t>Shilp Gravures Ltd</t>
  </si>
  <si>
    <t>SHILGRAVQ</t>
  </si>
  <si>
    <t>LIC MF Nifty 8-13 yr G-Sec ETF</t>
  </si>
  <si>
    <t>LICNETFGSC</t>
  </si>
  <si>
    <t>Pressure Sensitive Systems (India) Ltd</t>
  </si>
  <si>
    <t>PRESSURS</t>
  </si>
  <si>
    <t>Manoj Ceramic Ltd</t>
  </si>
  <si>
    <t>MCPL</t>
  </si>
  <si>
    <t>Celebrity Fashions Ltd</t>
  </si>
  <si>
    <t>CELEBRITY</t>
  </si>
  <si>
    <t>ITCONS e-Solutions Ltd</t>
  </si>
  <si>
    <t>ITCONS</t>
  </si>
  <si>
    <t>Global Pet Industries Ltd</t>
  </si>
  <si>
    <t>GLOBALPET</t>
  </si>
  <si>
    <t>BSEL Algo Ltd</t>
  </si>
  <si>
    <t>BSELALGO</t>
  </si>
  <si>
    <t>IDBI Gold Exchange Traded Fund</t>
  </si>
  <si>
    <t>LICMFGOLD</t>
  </si>
  <si>
    <t>Patdiam Jewellery Ltd</t>
  </si>
  <si>
    <t>PJL</t>
  </si>
  <si>
    <t>Scoobee Day Garments (India) Ltd</t>
  </si>
  <si>
    <t>SCOOBEEDAY</t>
  </si>
  <si>
    <t>Agro Phos (India) Ltd</t>
  </si>
  <si>
    <t>AGROPHOS</t>
  </si>
  <si>
    <t>Silkflex Polymers (India) Ltd</t>
  </si>
  <si>
    <t>SILKFLEX</t>
  </si>
  <si>
    <t>Lykis Ltd</t>
  </si>
  <si>
    <t>LYKISLTD</t>
  </si>
  <si>
    <t>BLB Ltd</t>
  </si>
  <si>
    <t>BLBLIMITED</t>
  </si>
  <si>
    <t>Sakthi Finance Ltd</t>
  </si>
  <si>
    <t>SAKTHIFIN</t>
  </si>
  <si>
    <t>Marshall Machines Ltd</t>
  </si>
  <si>
    <t>MARSHALL</t>
  </si>
  <si>
    <t>Pulsar International Ltd</t>
  </si>
  <si>
    <t>PULSRIN</t>
  </si>
  <si>
    <t>Raminfo Ltd</t>
  </si>
  <si>
    <t>RAMINFO</t>
  </si>
  <si>
    <t>Vinny Overseas Ltd</t>
  </si>
  <si>
    <t>VINNY</t>
  </si>
  <si>
    <t>Shine Fashions (India) Ltd</t>
  </si>
  <si>
    <t>SHINEFASH</t>
  </si>
  <si>
    <t>KBS India Ltd</t>
  </si>
  <si>
    <t>KBSINDIA</t>
  </si>
  <si>
    <t>Dollex Agrotech Ltd</t>
  </si>
  <si>
    <t>DOLLEX</t>
  </si>
  <si>
    <t>TPI India Ltd</t>
  </si>
  <si>
    <t>TPINDIA</t>
  </si>
  <si>
    <t>Kay Power and Paper Ltd</t>
  </si>
  <si>
    <t>KAYPOWR</t>
  </si>
  <si>
    <t>Tera Software Ltd</t>
  </si>
  <si>
    <t>TERASOFT</t>
  </si>
  <si>
    <t>Riddhi Corporate Services Ltd</t>
  </si>
  <si>
    <t>RIDDHICORP</t>
  </si>
  <si>
    <t>Shivam Chemicals Ltd</t>
  </si>
  <si>
    <t>SHIVAM</t>
  </si>
  <si>
    <t>Vippy Spinpro Ltd</t>
  </si>
  <si>
    <t>VIPPYSP</t>
  </si>
  <si>
    <t>Aimco Pesticides Ltd</t>
  </si>
  <si>
    <t>AIMCOPEST</t>
  </si>
  <si>
    <t>Lexus Granito (India) Ltd</t>
  </si>
  <si>
    <t>LEXUS</t>
  </si>
  <si>
    <t>Universal Starch Chem Allied Ltd</t>
  </si>
  <si>
    <t>UNIVSTAR</t>
  </si>
  <si>
    <t>Aro Granite Industries Ltd</t>
  </si>
  <si>
    <t>AROGRANITE</t>
  </si>
  <si>
    <t>Clara Industries Ltd</t>
  </si>
  <si>
    <t>CLARA</t>
  </si>
  <si>
    <t>SKP Securities Ltd</t>
  </si>
  <si>
    <t>SKPSEC</t>
  </si>
  <si>
    <t>Supra Pacific Financial Services Ltd</t>
  </si>
  <si>
    <t>SUPRAPFSL</t>
  </si>
  <si>
    <t>CIL Nova Petrochemicals Ltd</t>
  </si>
  <si>
    <t>CNOVAPETRO</t>
  </si>
  <si>
    <t>IFL Enterprises Ltd</t>
  </si>
  <si>
    <t>IFL</t>
  </si>
  <si>
    <t>Healthy Life Agritec Ltd</t>
  </si>
  <si>
    <t>HEALTHYLIFE</t>
  </si>
  <si>
    <t>Mirae Asset S&amp;P 500 Top 50 ETF</t>
  </si>
  <si>
    <t>MASPTOP50</t>
  </si>
  <si>
    <t>Arihant Academy Ltd</t>
  </si>
  <si>
    <t>ARIHANTACA</t>
  </si>
  <si>
    <t>Bright Brothers Ltd</t>
  </si>
  <si>
    <t>BRIGHTBR</t>
  </si>
  <si>
    <t>Trans India House Impex Ltd</t>
  </si>
  <si>
    <t>TIHIL</t>
  </si>
  <si>
    <t>Pentagon Rubber Ltd</t>
  </si>
  <si>
    <t>PENTAGON</t>
  </si>
  <si>
    <t>Rama Vision Ltd</t>
  </si>
  <si>
    <t>RAMAVISION</t>
  </si>
  <si>
    <t>Trishakti Industries Ltd</t>
  </si>
  <si>
    <t>TRISHAKT</t>
  </si>
  <si>
    <t>Key Corp Ltd</t>
  </si>
  <si>
    <t>KEYCORP</t>
  </si>
  <si>
    <t>Hindustan Hardy Ltd</t>
  </si>
  <si>
    <t>HINDHARD</t>
  </si>
  <si>
    <t>Keerthi Industries Ltd</t>
  </si>
  <si>
    <t>KEERTHI</t>
  </si>
  <si>
    <t>Synoptics Technologies Ltd</t>
  </si>
  <si>
    <t>SYNOPTICS</t>
  </si>
  <si>
    <t>Dharni Capital Services Ltd</t>
  </si>
  <si>
    <t>DHARNI</t>
  </si>
  <si>
    <t>M V K Agro Food Product Ltd</t>
  </si>
  <si>
    <t>MVKAGRO</t>
  </si>
  <si>
    <t>Radiowalla Network Ltd</t>
  </si>
  <si>
    <t>RADIOWALLA</t>
  </si>
  <si>
    <t>Aayush Wellness Ltd</t>
  </si>
  <si>
    <t>AAYUSH</t>
  </si>
  <si>
    <t>Innovative Tech Pack Ltd</t>
  </si>
  <si>
    <t>INNOVTEC</t>
  </si>
  <si>
    <t>Banas Finance Ltd</t>
  </si>
  <si>
    <t>BANASFN</t>
  </si>
  <si>
    <t>Eiko Lifesciences Ltd</t>
  </si>
  <si>
    <t>EIKO</t>
  </si>
  <si>
    <t>Alkosign Ltd</t>
  </si>
  <si>
    <t>ALKOSIGN</t>
  </si>
  <si>
    <t>Ludlow Jute &amp; Specialities Ltd</t>
  </si>
  <si>
    <t>LUDLOWJUT</t>
  </si>
  <si>
    <t>Yaari Digital Integrated Services Ltd</t>
  </si>
  <si>
    <t>YAARI</t>
  </si>
  <si>
    <t>Vasundhara Rasayans Ltd</t>
  </si>
  <si>
    <t>VRL</t>
  </si>
  <si>
    <t>Mirae Asset NYSE FANG+ ETF</t>
  </si>
  <si>
    <t>MAFANG</t>
  </si>
  <si>
    <t>Rasi Electrodes Ltd</t>
  </si>
  <si>
    <t>RASIELEC</t>
  </si>
  <si>
    <t>Daikaffil Chemicals India Ltd</t>
  </si>
  <si>
    <t>DAIKAFFI</t>
  </si>
  <si>
    <t>Baba Food Processing (India) Ltd</t>
  </si>
  <si>
    <t>BABAFP</t>
  </si>
  <si>
    <t>TCFC Finance Ltd</t>
  </si>
  <si>
    <t>TCFCFINQ</t>
  </si>
  <si>
    <t>Dev Labtech Venture Ltd</t>
  </si>
  <si>
    <t>DEVLAB</t>
  </si>
  <si>
    <t>Auto Pins (India) Ltd</t>
  </si>
  <si>
    <t>AUTOPINS</t>
  </si>
  <si>
    <t>Sanrhea Technical Textiles Ltd</t>
  </si>
  <si>
    <t>SANTETX</t>
  </si>
  <si>
    <t>Vertexplus Technologies Ltd</t>
  </si>
  <si>
    <t>VERTEXPLUS</t>
  </si>
  <si>
    <t>Arabian Petroleum Ltd</t>
  </si>
  <si>
    <t>ARABIAN</t>
  </si>
  <si>
    <t>Saboo Sodium Chloro Ltd</t>
  </si>
  <si>
    <t>SABOOSOD</t>
  </si>
  <si>
    <t>F Mec International Financial Services Ltd</t>
  </si>
  <si>
    <t>FMEC</t>
  </si>
  <si>
    <t>AIK Pipes and Polymers Ltd</t>
  </si>
  <si>
    <t>AIKPIPES</t>
  </si>
  <si>
    <t>Presstonic Engineering Ltd</t>
  </si>
  <si>
    <t>PRESSTONIC</t>
  </si>
  <si>
    <t>Locomotive Engines &amp; Rolling Stock</t>
  </si>
  <si>
    <t>Reliable Data Services Ltd</t>
  </si>
  <si>
    <t>RELIABLE</t>
  </si>
  <si>
    <t>Aditya BSL Nifty Bank ETF</t>
  </si>
  <si>
    <t>ABSLBANETF</t>
  </si>
  <si>
    <t>Rajeshwari Cans Ltd</t>
  </si>
  <si>
    <t>RCAN</t>
  </si>
  <si>
    <t>Rollatainers Ltd</t>
  </si>
  <si>
    <t>ROLLT</t>
  </si>
  <si>
    <t>Max Heights Infrastructure Ltd</t>
  </si>
  <si>
    <t>MAXHEIGHTS</t>
  </si>
  <si>
    <t>Quicktouch Technologies Ltd</t>
  </si>
  <si>
    <t>QUICKTOUCH</t>
  </si>
  <si>
    <t>Shree Krishna Infrastructure Ltd</t>
  </si>
  <si>
    <t>SKIFL</t>
  </si>
  <si>
    <t>ICICI Prudential S&amp;P BSE Liquid Rate ETF</t>
  </si>
  <si>
    <t>LIQUIDIETF</t>
  </si>
  <si>
    <t>SunGarner Energies Ltd</t>
  </si>
  <si>
    <t>SEL</t>
  </si>
  <si>
    <t>Gujarat Hotels Ltd</t>
  </si>
  <si>
    <t>GUJHOTE</t>
  </si>
  <si>
    <t>HOV Services Ltd</t>
  </si>
  <si>
    <t>HOVS</t>
  </si>
  <si>
    <t>Precision Metaliks Ltd</t>
  </si>
  <si>
    <t>PRECISION</t>
  </si>
  <si>
    <t>Nrb Industrial Bearings Ltd</t>
  </si>
  <si>
    <t>NIBL</t>
  </si>
  <si>
    <t>Everlon Financials Ltd</t>
  </si>
  <si>
    <t>EVERFIN</t>
  </si>
  <si>
    <t>Mahickra Chemicals Ltd</t>
  </si>
  <si>
    <t>MAHICKRA</t>
  </si>
  <si>
    <t>Le Lavoir Ltd</t>
  </si>
  <si>
    <t>LELAVOIR</t>
  </si>
  <si>
    <t>Titan Intech Ltd</t>
  </si>
  <si>
    <t>TITANIN</t>
  </si>
  <si>
    <t>Ganesha Ecoverse Ltd</t>
  </si>
  <si>
    <t>GANVERSE</t>
  </si>
  <si>
    <t>Maitreya Medicare Ltd</t>
  </si>
  <si>
    <t>MAITREYA</t>
  </si>
  <si>
    <t>Sky Industries Ltd</t>
  </si>
  <si>
    <t>SKYIND</t>
  </si>
  <si>
    <t>Growington Ventures India Ltd</t>
  </si>
  <si>
    <t>GROWINGTON</t>
  </si>
  <si>
    <t>Siddhika Coatings Ltd</t>
  </si>
  <si>
    <t>SIDDHIKA</t>
  </si>
  <si>
    <t>Ambar Protein Industries Ltd</t>
  </si>
  <si>
    <t>AMBARPIL</t>
  </si>
  <si>
    <t>Amrapali Industries Ltd</t>
  </si>
  <si>
    <t>AMRAPLIN</t>
  </si>
  <si>
    <t>Bheema Cements Ltd</t>
  </si>
  <si>
    <t>BHEEMACEM</t>
  </si>
  <si>
    <t>Crop Life Science Ltd</t>
  </si>
  <si>
    <t>CLSL</t>
  </si>
  <si>
    <t>Rapicut Carbides Ltd</t>
  </si>
  <si>
    <t>RAPICUT</t>
  </si>
  <si>
    <t>Arvind and Company Shipping Agencies Ltd</t>
  </si>
  <si>
    <t>ACSAL</t>
  </si>
  <si>
    <t>Archies Ltd</t>
  </si>
  <si>
    <t>ARCHIES</t>
  </si>
  <si>
    <t>Khoobsurat Ltd</t>
  </si>
  <si>
    <t>KHOOBSURAT</t>
  </si>
  <si>
    <t>Seya Industries Ltd</t>
  </si>
  <si>
    <t>SEYAIND</t>
  </si>
  <si>
    <t>Sunil Healthcare Ltd</t>
  </si>
  <si>
    <t>SUNLOC</t>
  </si>
  <si>
    <t>Jindal Hotels Ltd</t>
  </si>
  <si>
    <t>JINDHOT</t>
  </si>
  <si>
    <t>James Warren Tea Ltd</t>
  </si>
  <si>
    <t>JAMESWARREN</t>
  </si>
  <si>
    <t>Punjab Communications Ltd</t>
  </si>
  <si>
    <t>PUNJCOMMU</t>
  </si>
  <si>
    <t>Rajgor Castor Derivatives Ltd</t>
  </si>
  <si>
    <t>RCDL</t>
  </si>
  <si>
    <t>Aarvee Denims and Exports Ltd</t>
  </si>
  <si>
    <t>AARVEEDEN</t>
  </si>
  <si>
    <t>Kalyan Capitals Ltd</t>
  </si>
  <si>
    <t>KALYANCAP</t>
  </si>
  <si>
    <t>G-Tec Jainx Education Ltd</t>
  </si>
  <si>
    <t>GTECJAINX</t>
  </si>
  <si>
    <t>Slone Infosystems Ltd</t>
  </si>
  <si>
    <t>SLONE</t>
  </si>
  <si>
    <t>Ceejay Finance Ltd</t>
  </si>
  <si>
    <t>CEEJAY</t>
  </si>
  <si>
    <t>Twentyfirst Century Management Services Ltd</t>
  </si>
  <si>
    <t>21STCENMGM</t>
  </si>
  <si>
    <t>GACM Technologies Ltd</t>
  </si>
  <si>
    <t>GATECH</t>
  </si>
  <si>
    <t>Akiko Global Services Ltd</t>
  </si>
  <si>
    <t>AKIKO</t>
  </si>
  <si>
    <t>Polylink Polymers (India) Ltd</t>
  </si>
  <si>
    <t>POLYLINK</t>
  </si>
  <si>
    <t>Achyut Healthcare Ltd</t>
  </si>
  <si>
    <t>ACHYUT</t>
  </si>
  <si>
    <t>Gujarat Poly Electronics Ltd</t>
  </si>
  <si>
    <t>GUJARATPOLY</t>
  </si>
  <si>
    <t>Deem Roll Tech Ltd</t>
  </si>
  <si>
    <t>DEEM</t>
  </si>
  <si>
    <t>Prolife Industries Ltd</t>
  </si>
  <si>
    <t>PROLIFE</t>
  </si>
  <si>
    <t>Nhc Foods Ltd</t>
  </si>
  <si>
    <t>NHCFOODS</t>
  </si>
  <si>
    <t>Optimus Finance Ltd</t>
  </si>
  <si>
    <t>OPTIFIN</t>
  </si>
  <si>
    <t>Dhanalaxmi Roto Spinners Ltd</t>
  </si>
  <si>
    <t>DHANROTO</t>
  </si>
  <si>
    <t>Shiva Mills Ltd</t>
  </si>
  <si>
    <t>SHIVAMILLS</t>
  </si>
  <si>
    <t>Alfa Transformers Ltd</t>
  </si>
  <si>
    <t>ALFATRAN</t>
  </si>
  <si>
    <t>Omfurn India Ltd</t>
  </si>
  <si>
    <t>OMFURN</t>
  </si>
  <si>
    <t>Kalahridhaan Trendz Ltd</t>
  </si>
  <si>
    <t>KTL</t>
  </si>
  <si>
    <t>Vishwas Agri Seeds Ltd</t>
  </si>
  <si>
    <t>VISHWAS</t>
  </si>
  <si>
    <t>Thinkink Picturez Ltd</t>
  </si>
  <si>
    <t>THINKINK</t>
  </si>
  <si>
    <t>Kreon Finnancial Services Ltd</t>
  </si>
  <si>
    <t>KREONFIN</t>
  </si>
  <si>
    <t>Sam Industries Ltd</t>
  </si>
  <si>
    <t>SAMINDUS</t>
  </si>
  <si>
    <t>Hindustan Appliances Ltd</t>
  </si>
  <si>
    <t>HINDAPL</t>
  </si>
  <si>
    <t>Jeevan Scientific Technology Ltd</t>
  </si>
  <si>
    <t>JSTL</t>
  </si>
  <si>
    <t>Orient Beverages Ltd</t>
  </si>
  <si>
    <t>ORIBEVER</t>
  </si>
  <si>
    <t>SM Auto Stamping Ltd</t>
  </si>
  <si>
    <t>SMAUTO</t>
  </si>
  <si>
    <t>Escorp Asset Management Ltd</t>
  </si>
  <si>
    <t>ESCORP</t>
  </si>
  <si>
    <t>Rex Pipes and Cables Industries Ltd</t>
  </si>
  <si>
    <t>REXPIPES</t>
  </si>
  <si>
    <t>Kanishk Steel Industries Ltd</t>
  </si>
  <si>
    <t>KANSHST</t>
  </si>
  <si>
    <t>HB Portfolio Ltd</t>
  </si>
  <si>
    <t>HBPOR</t>
  </si>
  <si>
    <t>Kranti Industries Ltd</t>
  </si>
  <si>
    <t>KRANTI</t>
  </si>
  <si>
    <t>CMX Holdings Ltd</t>
  </si>
  <si>
    <t>SIELFNS</t>
  </si>
  <si>
    <t>Phoenix International Ltd</t>
  </si>
  <si>
    <t>PHOENXINTL</t>
  </si>
  <si>
    <t>Elegant Marbles and Grani Industries Ltd</t>
  </si>
  <si>
    <t>ELEMARB</t>
  </si>
  <si>
    <t>Perfectpac Ltd</t>
  </si>
  <si>
    <t>PERFEPA</t>
  </si>
  <si>
    <t>UR Sugar Industries Ltd</t>
  </si>
  <si>
    <t>URSUGAR</t>
  </si>
  <si>
    <t>East West Freight Carriers Ltd</t>
  </si>
  <si>
    <t>EASTWEST</t>
  </si>
  <si>
    <t>Krypton Industries Ltd</t>
  </si>
  <si>
    <t>KRYPTONQ</t>
  </si>
  <si>
    <t>Divyashakti Ltd</t>
  </si>
  <si>
    <t>DIVSHKT</t>
  </si>
  <si>
    <t>Riba Textiles Ltd</t>
  </si>
  <si>
    <t>RIBATEX</t>
  </si>
  <si>
    <t>Burnpur Cement Ltd</t>
  </si>
  <si>
    <t>BURNPUR</t>
  </si>
  <si>
    <t>Godavari Drugs Ltd</t>
  </si>
  <si>
    <t>GODAVARI</t>
  </si>
  <si>
    <t>Maestros Electronics &amp; Telecommunications Systems Ltd</t>
  </si>
  <si>
    <t>METSL</t>
  </si>
  <si>
    <t>Makers Laboratories Ltd</t>
  </si>
  <si>
    <t>MAKERSL</t>
  </si>
  <si>
    <t>Rathi Bars Ltd</t>
  </si>
  <si>
    <t>RATHIBAR</t>
  </si>
  <si>
    <t>Bombay Cycle and Motor Agency Ltd</t>
  </si>
  <si>
    <t>BOMBCYC</t>
  </si>
  <si>
    <t>Motilal Oswal Midcap 100 ETF</t>
  </si>
  <si>
    <t>MOM100</t>
  </si>
  <si>
    <t>Evans Electric Ltd</t>
  </si>
  <si>
    <t>EVANS</t>
  </si>
  <si>
    <t>Nova Iron and Steel Ltd</t>
  </si>
  <si>
    <t>NOVIS</t>
  </si>
  <si>
    <t>Bombay Metrics Supply Chain Ltd</t>
  </si>
  <si>
    <t>BMETRICS</t>
  </si>
  <si>
    <t>Modulex Construction Technologies Ltd</t>
  </si>
  <si>
    <t>MODULEX</t>
  </si>
  <si>
    <t>Vidli Restaurants Ltd</t>
  </si>
  <si>
    <t>VIDLI</t>
  </si>
  <si>
    <t>Balkrishna Paper Mills Ltd</t>
  </si>
  <si>
    <t>BALKRISHNA</t>
  </si>
  <si>
    <t>Walchand Peoplefirst Ltd</t>
  </si>
  <si>
    <t>WALCHPF</t>
  </si>
  <si>
    <t>Virat Industries Ltd</t>
  </si>
  <si>
    <t>VIRAT</t>
  </si>
  <si>
    <t>Candour Techtex Ltd</t>
  </si>
  <si>
    <t>CANDOUR</t>
  </si>
  <si>
    <t>Expo Gas Containers Ltd</t>
  </si>
  <si>
    <t>EXPOGAS</t>
  </si>
  <si>
    <t>Shri Vasuprada Plantations Ltd</t>
  </si>
  <si>
    <t>VASUPRADA</t>
  </si>
  <si>
    <t>Southern Magnesium and Chemicals Ltd</t>
  </si>
  <si>
    <t>SOUTHMG</t>
  </si>
  <si>
    <t>AccelerateBS India Ltd</t>
  </si>
  <si>
    <t>ACCELERATE</t>
  </si>
  <si>
    <t>Austin Engineering Company Ltd</t>
  </si>
  <si>
    <t>AUSTENG</t>
  </si>
  <si>
    <t>Rolta India Ltd</t>
  </si>
  <si>
    <t>ROLTA</t>
  </si>
  <si>
    <t>Golden Tobacco Ltd</t>
  </si>
  <si>
    <t>GOLDENTOBC</t>
  </si>
  <si>
    <t>Raj Oil Mills Ltd</t>
  </si>
  <si>
    <t>ROML</t>
  </si>
  <si>
    <t>Kotak Nifty PSU Bank ETF</t>
  </si>
  <si>
    <t>PSUBANK</t>
  </si>
  <si>
    <t>Vels Film International Ltd</t>
  </si>
  <si>
    <t>VELS</t>
  </si>
  <si>
    <t>Transgene Biotek Ltd</t>
  </si>
  <si>
    <t>TRABI</t>
  </si>
  <si>
    <t>Ambo Agritec Ltd</t>
  </si>
  <si>
    <t>AMBOAGRI</t>
  </si>
  <si>
    <t>Royal Sense Ltd</t>
  </si>
  <si>
    <t>ROYAL</t>
  </si>
  <si>
    <t>Pattech Fitwell Tube Components Ltd</t>
  </si>
  <si>
    <t>PATTECH</t>
  </si>
  <si>
    <t>Terai Tea Co Ltd</t>
  </si>
  <si>
    <t>TERAI</t>
  </si>
  <si>
    <t>Gini Silk Mills Ltd</t>
  </si>
  <si>
    <t>GINISILK</t>
  </si>
  <si>
    <t>Kshitij Polyline Ltd</t>
  </si>
  <si>
    <t>KSHITIJPOL</t>
  </si>
  <si>
    <t>Popees Cares Ltd</t>
  </si>
  <si>
    <t>POPEES</t>
  </si>
  <si>
    <t>Invesco India Gold Exchange Traded Fund</t>
  </si>
  <si>
    <t>IVZINGOLD</t>
  </si>
  <si>
    <t>Modipon Ltd</t>
  </si>
  <si>
    <t>MODIPON</t>
  </si>
  <si>
    <t>GV Films Ltd</t>
  </si>
  <si>
    <t>GVFILM</t>
  </si>
  <si>
    <t>Prospect Commodities Ltd</t>
  </si>
  <si>
    <t>PCL</t>
  </si>
  <si>
    <t>Deccan Health Care Ltd</t>
  </si>
  <si>
    <t>DECCAN</t>
  </si>
  <si>
    <t>Dhampure Speciality Sugars Ltd</t>
  </si>
  <si>
    <t>DHAMPURE</t>
  </si>
  <si>
    <t>Astal Laboratories Ltd</t>
  </si>
  <si>
    <t>ASTALLTD</t>
  </si>
  <si>
    <t>Akshar Spintex Ltd</t>
  </si>
  <si>
    <t>AKSHAR</t>
  </si>
  <si>
    <t>We Win Ltd</t>
  </si>
  <si>
    <t>WEWIN</t>
  </si>
  <si>
    <t>Olatech Solutions Ltd</t>
  </si>
  <si>
    <t>OLATECH</t>
  </si>
  <si>
    <t>Apoorva Leasing Finance and Investment Company Ltd</t>
  </si>
  <si>
    <t>APOORVA</t>
  </si>
  <si>
    <t>Shreyas Intermediates Ltd</t>
  </si>
  <si>
    <t>SHREYASI</t>
  </si>
  <si>
    <t>Joindre Capital Services Ltd</t>
  </si>
  <si>
    <t>JOINDRE</t>
  </si>
  <si>
    <t>AKG Exim Ltd</t>
  </si>
  <si>
    <t>AKG</t>
  </si>
  <si>
    <t>Viaz Tyres Ltd</t>
  </si>
  <si>
    <t>VIAZ</t>
  </si>
  <si>
    <t>Sunrise Efficient Marketing Ltd</t>
  </si>
  <si>
    <t>SEML</t>
  </si>
  <si>
    <t>Valencia Nutrition Ltd</t>
  </si>
  <si>
    <t>VALENCIA</t>
  </si>
  <si>
    <t>Ravalgaon Sugar Farm Ltd</t>
  </si>
  <si>
    <t>RAVALSUGAR</t>
  </si>
  <si>
    <t>Magson Retail and Distribution Ltd</t>
  </si>
  <si>
    <t>MAGSON</t>
  </si>
  <si>
    <t>Morarka Finance Ltd</t>
  </si>
  <si>
    <t>MORARKFI</t>
  </si>
  <si>
    <t>Siti Networks Ltd</t>
  </si>
  <si>
    <t>SITINET</t>
  </si>
  <si>
    <t>Gita Renewable Energy Ltd</t>
  </si>
  <si>
    <t>GITARENEW</t>
  </si>
  <si>
    <t>Ekansh Concepts Ltd</t>
  </si>
  <si>
    <t>EKANSH</t>
  </si>
  <si>
    <t>Kenvi Jewels Ltd</t>
  </si>
  <si>
    <t>KENVI</t>
  </si>
  <si>
    <t>Mirae Asset Nifty Financial Services ETF</t>
  </si>
  <si>
    <t>BFSI</t>
  </si>
  <si>
    <t>Ambani Orgochem Ltd</t>
  </si>
  <si>
    <t>AMBANIORG</t>
  </si>
  <si>
    <t>Mono Pharmacare Ltd</t>
  </si>
  <si>
    <t>MONOPHARMA</t>
  </si>
  <si>
    <t>Chrome Silicon Ltd</t>
  </si>
  <si>
    <t>CHROME</t>
  </si>
  <si>
    <t>Tridhya Tech Ltd</t>
  </si>
  <si>
    <t>TRIDHYA</t>
  </si>
  <si>
    <t>Malu Paper Mills Ltd</t>
  </si>
  <si>
    <t>MALUPAPER</t>
  </si>
  <si>
    <t>Vistar Amar Ltd</t>
  </si>
  <si>
    <t>VISTARAMAR</t>
  </si>
  <si>
    <t>Chartered Capital and Investment Ltd</t>
  </si>
  <si>
    <t>CHRTEDCA</t>
  </si>
  <si>
    <t>Aristo Bio-Tech and Lifescience Ltd</t>
  </si>
  <si>
    <t>ARISTO</t>
  </si>
  <si>
    <t>Vruddhi Engineering Works Ltd</t>
  </si>
  <si>
    <t>VRUDDHI</t>
  </si>
  <si>
    <t>Jagan Lamps Ltd</t>
  </si>
  <si>
    <t>JAGANLAM</t>
  </si>
  <si>
    <t>Ravi Kumar Distilleries Ltd</t>
  </si>
  <si>
    <t>RKDL</t>
  </si>
  <si>
    <t>Sheetal Universal Ltd</t>
  </si>
  <si>
    <t>SHEETAL</t>
  </si>
  <si>
    <t>Globesecure Technologies Ltd</t>
  </si>
  <si>
    <t>GSTL</t>
  </si>
  <si>
    <t>LCC Infotech Ltd</t>
  </si>
  <si>
    <t>LCCINFOTEC</t>
  </si>
  <si>
    <t>Anand Rayons Ltd</t>
  </si>
  <si>
    <t>ARL</t>
  </si>
  <si>
    <t>Sri KPR Industries Ltd</t>
  </si>
  <si>
    <t>SRIKPRIND</t>
  </si>
  <si>
    <t>ANG Lifesciences India Ltd</t>
  </si>
  <si>
    <t>ANG</t>
  </si>
  <si>
    <t>Mefcom Capital Markets Ltd</t>
  </si>
  <si>
    <t>MEFCOMCAP</t>
  </si>
  <si>
    <t>Globalspace Technologies Ltd</t>
  </si>
  <si>
    <t>NAM Securities Ltd</t>
  </si>
  <si>
    <t>NAM</t>
  </si>
  <si>
    <t>Baba Arts Ltd</t>
  </si>
  <si>
    <t>BABA</t>
  </si>
  <si>
    <t>3P Land Holdings Ltd</t>
  </si>
  <si>
    <t>3PLAND</t>
  </si>
  <si>
    <t>Prudential Sugar Corp Ltd</t>
  </si>
  <si>
    <t>PRUDMOULI</t>
  </si>
  <si>
    <t>Swasti Vinayaka Synthetics Ltd</t>
  </si>
  <si>
    <t>SWASTIVI</t>
  </si>
  <si>
    <t>Cranes Software International Ltd</t>
  </si>
  <si>
    <t>CRANESSOFT</t>
  </si>
  <si>
    <t>Sambandam Spinning Mills Ltd</t>
  </si>
  <si>
    <t>SAMBANDAM</t>
  </si>
  <si>
    <t>Banaras Beads Ltd</t>
  </si>
  <si>
    <t>BANARBEADS</t>
  </si>
  <si>
    <t>Katare Spinning Mills Ltd</t>
  </si>
  <si>
    <t>KATRSPG</t>
  </si>
  <si>
    <t>Rasandik Engineering Industries India Ltd</t>
  </si>
  <si>
    <t>RASANDIK</t>
  </si>
  <si>
    <t>Envair Electrodyne Ltd</t>
  </si>
  <si>
    <t>ENVAIREL</t>
  </si>
  <si>
    <t>National Oxygen Ltd</t>
  </si>
  <si>
    <t>NOL</t>
  </si>
  <si>
    <t>Uma Converter Ltd</t>
  </si>
  <si>
    <t>UMA</t>
  </si>
  <si>
    <t>Shree Marutinandan Tubes Ltd</t>
  </si>
  <si>
    <t>SHREE</t>
  </si>
  <si>
    <t>Signoria Creation Ltd</t>
  </si>
  <si>
    <t>SIGNORIA</t>
  </si>
  <si>
    <t>Godha Cabcon &amp; Insulation Ltd</t>
  </si>
  <si>
    <t>GODHA</t>
  </si>
  <si>
    <t>Comrade Appliances Ltd</t>
  </si>
  <si>
    <t>COMRADE</t>
  </si>
  <si>
    <t>K G Denim Ltd</t>
  </si>
  <si>
    <t>KGDENIM</t>
  </si>
  <si>
    <t>Veeram Securities Ltd</t>
  </si>
  <si>
    <t>VSL</t>
  </si>
  <si>
    <t>Milton Industries Ltd</t>
  </si>
  <si>
    <t>MILTON</t>
  </si>
  <si>
    <t>Unifinz Capital India Ltd</t>
  </si>
  <si>
    <t>UCIL</t>
  </si>
  <si>
    <t>Ashnoor Textile Mills Ltd</t>
  </si>
  <si>
    <t>ASHNOOR</t>
  </si>
  <si>
    <t>BITS Ltd</t>
  </si>
  <si>
    <t>BITS</t>
  </si>
  <si>
    <t>Elixir Capital Ltd</t>
  </si>
  <si>
    <t>ELIXIR</t>
  </si>
  <si>
    <t>Real Eco Energy Ltd</t>
  </si>
  <si>
    <t>REALECO</t>
  </si>
  <si>
    <t>Poddar Housing and Development Ltd</t>
  </si>
  <si>
    <t>PODDARHOUS</t>
  </si>
  <si>
    <t>Omnitex Industries (India) Ltd</t>
  </si>
  <si>
    <t>OMNITEX</t>
  </si>
  <si>
    <t>Nandani Creation Ltd</t>
  </si>
  <si>
    <t>JAIPURKURT</t>
  </si>
  <si>
    <t>AJR Infra and Tolling Ltd</t>
  </si>
  <si>
    <t>AJRINFRA</t>
  </si>
  <si>
    <t>Kiduja India Ltd</t>
  </si>
  <si>
    <t>KIDUJA</t>
  </si>
  <si>
    <t>P B M Polytex Ltd</t>
  </si>
  <si>
    <t>PBMPOLY</t>
  </si>
  <si>
    <t>Amkay Products Ltd</t>
  </si>
  <si>
    <t>AMKAY</t>
  </si>
  <si>
    <t>Goel Food Products Ltd</t>
  </si>
  <si>
    <t>GOEL</t>
  </si>
  <si>
    <t>Vista Pharmaceuticals Ltd</t>
  </si>
  <si>
    <t>VISTAPH</t>
  </si>
  <si>
    <t>Service Care Ltd</t>
  </si>
  <si>
    <t>SERVICE</t>
  </si>
  <si>
    <t>Regency Fincorp Ltd</t>
  </si>
  <si>
    <t>REGENCY</t>
  </si>
  <si>
    <t>Bang Overseas Ltd</t>
  </si>
  <si>
    <t>BANG</t>
  </si>
  <si>
    <t>Balgopal Commercial Ltd</t>
  </si>
  <si>
    <t>BALGOPAL</t>
  </si>
  <si>
    <t>Yudiz Solutions Ltd</t>
  </si>
  <si>
    <t>YUDIZ</t>
  </si>
  <si>
    <t>Mish Designs Ltd</t>
  </si>
  <si>
    <t>MISHDESIGN</t>
  </si>
  <si>
    <t>AmpVolts Ltd</t>
  </si>
  <si>
    <t>QUEST</t>
  </si>
  <si>
    <t>Garment Mantra Lifestyle Ltd</t>
  </si>
  <si>
    <t>GARMNTMNTR</t>
  </si>
  <si>
    <t>Mohit Paper Mills Ltd</t>
  </si>
  <si>
    <t>MOHITPPR</t>
  </si>
  <si>
    <t>GTN Industries Ltd</t>
  </si>
  <si>
    <t>GTNINDS</t>
  </si>
  <si>
    <t>Angel Fibers Ltd</t>
  </si>
  <si>
    <t>ANGEL</t>
  </si>
  <si>
    <t>Erp Soft Systems Ltd</t>
  </si>
  <si>
    <t>ERPSOFT</t>
  </si>
  <si>
    <t>Fundviser Capital (India) Ltd</t>
  </si>
  <si>
    <t>FUNDVISER</t>
  </si>
  <si>
    <t>Cell Point (India) Ltd</t>
  </si>
  <si>
    <t>CELLPOINT</t>
  </si>
  <si>
    <t>Monotype India Ltd</t>
  </si>
  <si>
    <t>MONOT</t>
  </si>
  <si>
    <t>Silgo Retail Ltd</t>
  </si>
  <si>
    <t>SILGO</t>
  </si>
  <si>
    <t>Hemadri Cements Ltd</t>
  </si>
  <si>
    <t>HEMACEM</t>
  </si>
  <si>
    <t>Vivid Mercantile Ltd</t>
  </si>
  <si>
    <t>VIVIDM</t>
  </si>
  <si>
    <t>Metal Coatings (India) Ltd</t>
  </si>
  <si>
    <t>METALCO</t>
  </si>
  <si>
    <t>Diligent Industries Ltd</t>
  </si>
  <si>
    <t>DILIGENT</t>
  </si>
  <si>
    <t>Vadivarhe Speciality Chemicals Ltd</t>
  </si>
  <si>
    <t>VSCL</t>
  </si>
  <si>
    <t>Jet Freight Logistics Ltd</t>
  </si>
  <si>
    <t>JETFREIGHT</t>
  </si>
  <si>
    <t>Oceanic Foods Ltd</t>
  </si>
  <si>
    <t>OCEANIC</t>
  </si>
  <si>
    <t>Shrydus Industries Ltd</t>
  </si>
  <si>
    <t>SHRYDUS</t>
  </si>
  <si>
    <t>Naapbooks Ltd</t>
  </si>
  <si>
    <t>NBL</t>
  </si>
  <si>
    <t>SVC Industries Ltd</t>
  </si>
  <si>
    <t>SVCIND</t>
  </si>
  <si>
    <t>Manugraph India Ltd</t>
  </si>
  <si>
    <t>MANUGRAPH</t>
  </si>
  <si>
    <t>Winny Immigration &amp; Education Services Ltd</t>
  </si>
  <si>
    <t>WINNY</t>
  </si>
  <si>
    <t>Academic &amp; Educational Services</t>
  </si>
  <si>
    <t>Dmr Hydroengineering &amp; Infrastructures Ltd</t>
  </si>
  <si>
    <t>DMR</t>
  </si>
  <si>
    <t>Medi-Caps Ltd</t>
  </si>
  <si>
    <t>MEDICAPQ</t>
  </si>
  <si>
    <t>Mittal Life Style Ltd</t>
  </si>
  <si>
    <t>MITTAL</t>
  </si>
  <si>
    <t>Orchasp Ltd</t>
  </si>
  <si>
    <t>ORCHASP</t>
  </si>
  <si>
    <t>Sangani Hospitals Ltd</t>
  </si>
  <si>
    <t>SANGANI</t>
  </si>
  <si>
    <t>Ind Bank Housing Ltd</t>
  </si>
  <si>
    <t>INDBNK</t>
  </si>
  <si>
    <t>Jigar Cables Ltd</t>
  </si>
  <si>
    <t>JIGAR</t>
  </si>
  <si>
    <t>Lee &amp; Nee Softwares (Exports) Ltd</t>
  </si>
  <si>
    <t>LEENEE</t>
  </si>
  <si>
    <t>SPS Finquest Ltd</t>
  </si>
  <si>
    <t>SPS</t>
  </si>
  <si>
    <t>Prismx Global Ventures Ltd</t>
  </si>
  <si>
    <t>PRISMX</t>
  </si>
  <si>
    <t>PCS Technology Ltd</t>
  </si>
  <si>
    <t>PCS</t>
  </si>
  <si>
    <t>Shelter Pharma Ltd</t>
  </si>
  <si>
    <t>SHELTER</t>
  </si>
  <si>
    <t>MM Rubber Company Ltd</t>
  </si>
  <si>
    <t>MMRUBBR-B</t>
  </si>
  <si>
    <t>Goblin India Ltd</t>
  </si>
  <si>
    <t>GOBLIN</t>
  </si>
  <si>
    <t>Isl Consulting Ltd</t>
  </si>
  <si>
    <t>ISLCONSUL</t>
  </si>
  <si>
    <t>Kavveri Telecom Products Ltd</t>
  </si>
  <si>
    <t>KAVVERITEL</t>
  </si>
  <si>
    <t>Innovassynth Investments Ltd</t>
  </si>
  <si>
    <t>INOVSYNTH</t>
  </si>
  <si>
    <t>Ultra Wiring Connectivity System Ltd</t>
  </si>
  <si>
    <t>UWCSL</t>
  </si>
  <si>
    <t>AA Plus Tradelink Ltd</t>
  </si>
  <si>
    <t>AAPLUSTRAD</t>
  </si>
  <si>
    <t>Cybele Industries Ltd</t>
  </si>
  <si>
    <t>CYBELEIND</t>
  </si>
  <si>
    <t>National Plastic Industries Ltd</t>
  </si>
  <si>
    <t>NATPLAS</t>
  </si>
  <si>
    <t>Inter Globe Finance Ltd</t>
  </si>
  <si>
    <t>INTRGLB</t>
  </si>
  <si>
    <t>Mediaone Global Entertainment Ltd</t>
  </si>
  <si>
    <t>MEDIAONE</t>
  </si>
  <si>
    <t>Swarnsarita Jewels India Ltd</t>
  </si>
  <si>
    <t>SWARNSAR</t>
  </si>
  <si>
    <t>P H Capital Ltd</t>
  </si>
  <si>
    <t>PHCAP</t>
  </si>
  <si>
    <t>Aatmaj Healthcare Ltd</t>
  </si>
  <si>
    <t>AATMAJ</t>
  </si>
  <si>
    <t>Bhatia Colour Chem Ltd</t>
  </si>
  <si>
    <t>BCCL</t>
  </si>
  <si>
    <t>Contil India Ltd</t>
  </si>
  <si>
    <t>CONTILI</t>
  </si>
  <si>
    <t>Hardcastle and Waud Manufacturing Co Ltd</t>
  </si>
  <si>
    <t>HARDCAS</t>
  </si>
  <si>
    <t>Ushanti Colour Chem Ltd</t>
  </si>
  <si>
    <t>UCL</t>
  </si>
  <si>
    <t>Pioneer Investcorp Ltd</t>
  </si>
  <si>
    <t>PIONRINV</t>
  </si>
  <si>
    <t>Advance Metering Technology Ltd</t>
  </si>
  <si>
    <t>AMTL</t>
  </si>
  <si>
    <t>Shalimar Productions Ltd</t>
  </si>
  <si>
    <t>SHALPRO</t>
  </si>
  <si>
    <t>Lakshmi Finance and Industrial Corp Ltd</t>
  </si>
  <si>
    <t>LFIC</t>
  </si>
  <si>
    <t>Mandeep Auto Industries Ltd</t>
  </si>
  <si>
    <t>MANDEEP</t>
  </si>
  <si>
    <t>Greenhitech Ventures Ltd</t>
  </si>
  <si>
    <t>GVL</t>
  </si>
  <si>
    <t>Micropro Software Solutions Ltd</t>
  </si>
  <si>
    <t>MICROPRO</t>
  </si>
  <si>
    <t>Shree Pacetronix Ltd</t>
  </si>
  <si>
    <t>SHREEPAC</t>
  </si>
  <si>
    <t>Saven Technologies Ltd</t>
  </si>
  <si>
    <t>7TEC</t>
  </si>
  <si>
    <t>Agarwal Float Glass India Ltd</t>
  </si>
  <si>
    <t>AGARWALFT</t>
  </si>
  <si>
    <t>Aeonx Digital Technology Ltd</t>
  </si>
  <si>
    <t>AEONXDIGI</t>
  </si>
  <si>
    <t>Camex Ltd</t>
  </si>
  <si>
    <t>CAMEXLTD</t>
  </si>
  <si>
    <t>Anjani Synthetics Ltd</t>
  </si>
  <si>
    <t>ANJANI</t>
  </si>
  <si>
    <t>Johnson Pharmacare Ltd</t>
  </si>
  <si>
    <t>JOHNPHARMA</t>
  </si>
  <si>
    <t>Gujarat Craft Industries Ltd</t>
  </si>
  <si>
    <t>GUJCRAFT</t>
  </si>
  <si>
    <t>Sintex Plastics Technology Ltd</t>
  </si>
  <si>
    <t>SPTL</t>
  </si>
  <si>
    <t>Sylph Technologies Ltd</t>
  </si>
  <si>
    <t>SYLPH</t>
  </si>
  <si>
    <t>Diligent Media Corporation Ltd</t>
  </si>
  <si>
    <t>DNAMEDIA</t>
  </si>
  <si>
    <t>Inani Marbles and Industries Ltd</t>
  </si>
  <si>
    <t>INANI</t>
  </si>
  <si>
    <t>Ahmedabad Steel Craft Ltd</t>
  </si>
  <si>
    <t>AHMDSTE</t>
  </si>
  <si>
    <t>Pace E-Commerce Ventures Ltd</t>
  </si>
  <si>
    <t>PACE</t>
  </si>
  <si>
    <t>Yamini Investments Company Ltd</t>
  </si>
  <si>
    <t>YAMNINV</t>
  </si>
  <si>
    <t>DSJ Keep Learning Ltd</t>
  </si>
  <si>
    <t>KEEPLEARN</t>
  </si>
  <si>
    <t>Mehta Housing Finance Ltd</t>
  </si>
  <si>
    <t>MEHTAHG</t>
  </si>
  <si>
    <t>Shree Krishna Paper Mills &amp; Industries Ltd</t>
  </si>
  <si>
    <t>SKPMIL</t>
  </si>
  <si>
    <t>Tatia Global Vennture Ltd</t>
  </si>
  <si>
    <t>TATIAGLOB</t>
  </si>
  <si>
    <t>Response Informatics Ltd</t>
  </si>
  <si>
    <t>RESPONSINF</t>
  </si>
  <si>
    <t>Nakoda Group of Industries Ltd</t>
  </si>
  <si>
    <t>NGIL</t>
  </si>
  <si>
    <t>S &amp; T Corporation Ltd</t>
  </si>
  <si>
    <t>STCORP</t>
  </si>
  <si>
    <t>Kanani Industries Ltd</t>
  </si>
  <si>
    <t>KANANIIND</t>
  </si>
  <si>
    <t>Softrak Venture Investment Limited</t>
  </si>
  <si>
    <t>SOFTRAKV</t>
  </si>
  <si>
    <t>Committed Cargo Care Ltd</t>
  </si>
  <si>
    <t>COMMITTED</t>
  </si>
  <si>
    <t>Ashnisha Industries Ltd</t>
  </si>
  <si>
    <t>ASHNI</t>
  </si>
  <si>
    <t>Warren Tea Ltd</t>
  </si>
  <si>
    <t>WARRENTEA</t>
  </si>
  <si>
    <t>DK Enterprises Global Ltd</t>
  </si>
  <si>
    <t>DKEGL</t>
  </si>
  <si>
    <t>Teesta Agro Industries Ltd</t>
  </si>
  <si>
    <t>TEEAI</t>
  </si>
  <si>
    <t>Unique Organics Ltd</t>
  </si>
  <si>
    <t>UNIQUEO</t>
  </si>
  <si>
    <t>ABC India Ltd</t>
  </si>
  <si>
    <t>ABCINDQ</t>
  </si>
  <si>
    <t>C P S Shapers Ltd</t>
  </si>
  <si>
    <t>CPS</t>
  </si>
  <si>
    <t>Sampre Nutritions Ltd</t>
  </si>
  <si>
    <t>SAMPRE</t>
  </si>
  <si>
    <t>ARCL Organics Ltd</t>
  </si>
  <si>
    <t>ARCL</t>
  </si>
  <si>
    <t>Dhanlaxmi Fabrics Ltd</t>
  </si>
  <si>
    <t>DHANFAB</t>
  </si>
  <si>
    <t>CCL International Ltd</t>
  </si>
  <si>
    <t>CCLINTER</t>
  </si>
  <si>
    <t>JFL Life Sciences Ltd</t>
  </si>
  <si>
    <t>JFLLIFE</t>
  </si>
  <si>
    <t>BDR Buildcon Ltd</t>
  </si>
  <si>
    <t>BDR</t>
  </si>
  <si>
    <t>G.S. Auto International Ltd</t>
  </si>
  <si>
    <t>GSAUTO</t>
  </si>
  <si>
    <t>ARC Finance Ltd</t>
  </si>
  <si>
    <t>ARCFIN</t>
  </si>
  <si>
    <t>Akash Infra-Projects Ltd</t>
  </si>
  <si>
    <t>AKASH</t>
  </si>
  <si>
    <t>VSF Projects Ltd</t>
  </si>
  <si>
    <t>VSFPROJ</t>
  </si>
  <si>
    <t>Vivo Bio Tech Ltd</t>
  </si>
  <si>
    <t>VIVOBIOT</t>
  </si>
  <si>
    <t>FEL</t>
  </si>
  <si>
    <t>Abm International Ltd</t>
  </si>
  <si>
    <t>ABMINTLLTD</t>
  </si>
  <si>
    <t>Ankit Metal &amp; Power Ltd</t>
  </si>
  <si>
    <t>ANKITMETAL</t>
  </si>
  <si>
    <t>Smiths &amp; Founders (India) Ltd</t>
  </si>
  <si>
    <t>SMFIL</t>
  </si>
  <si>
    <t>HOAC Foods India Ltd</t>
  </si>
  <si>
    <t>HOACFOODS</t>
  </si>
  <si>
    <t>Tarini International Ltd</t>
  </si>
  <si>
    <t>TARINI</t>
  </si>
  <si>
    <t>Phosphate Company Ltd</t>
  </si>
  <si>
    <t>PHOSPHATE</t>
  </si>
  <si>
    <t>Nimbus Projects Ltd</t>
  </si>
  <si>
    <t>NIMBSPROJ</t>
  </si>
  <si>
    <t>Arex Industries Ltd</t>
  </si>
  <si>
    <t>AREXMIS</t>
  </si>
  <si>
    <t>Meera Industries Ltd</t>
  </si>
  <si>
    <t>MEERA</t>
  </si>
  <si>
    <t>Hawa Engineers Ltd</t>
  </si>
  <si>
    <t>HAWAENG</t>
  </si>
  <si>
    <t>Ladderup Finance Ltd</t>
  </si>
  <si>
    <t>LADDERUP</t>
  </si>
  <si>
    <t>Galactico Corporate Services Ltd</t>
  </si>
  <si>
    <t>GALACTICO</t>
  </si>
  <si>
    <t>Sandu Pharmaceuticals Ltd</t>
  </si>
  <si>
    <t>SANDUPHQ</t>
  </si>
  <si>
    <t>Veejay Lakshmi Engineering Works Ltd</t>
  </si>
  <si>
    <t>VJLAXMIE</t>
  </si>
  <si>
    <t>Artefact Projects Ltd</t>
  </si>
  <si>
    <t>ARTEFACT</t>
  </si>
  <si>
    <t>MSR India Ltd</t>
  </si>
  <si>
    <t>MSRINDIA</t>
  </si>
  <si>
    <t>Sagardeep Alloys Ltd</t>
  </si>
  <si>
    <t>SAGARDEEP</t>
  </si>
  <si>
    <t>Sonu Infratech Ltd</t>
  </si>
  <si>
    <t>SONUINFRA</t>
  </si>
  <si>
    <t>Associated Ceramics Ltd</t>
  </si>
  <si>
    <t>ASSOCER</t>
  </si>
  <si>
    <t>Satchmo Holdings Ltd</t>
  </si>
  <si>
    <t>SATCH</t>
  </si>
  <si>
    <t>GSM Foils Ltd</t>
  </si>
  <si>
    <t>GSMFOILS</t>
  </si>
  <si>
    <t>Adroit Infotech Ltd</t>
  </si>
  <si>
    <t>ADROITINFO</t>
  </si>
  <si>
    <t>Axel Polymers Ltd</t>
  </si>
  <si>
    <t>AXELPOLY</t>
  </si>
  <si>
    <t>N G Industries Ltd</t>
  </si>
  <si>
    <t>NGIND</t>
  </si>
  <si>
    <t>Tirupati Tyres Ltd</t>
  </si>
  <si>
    <t>TTIL</t>
  </si>
  <si>
    <t>Gujrat Credit Corporation Ltd</t>
  </si>
  <si>
    <t>GUJCRED</t>
  </si>
  <si>
    <t>Salem Erode Investments Ltd</t>
  </si>
  <si>
    <t>SALEM</t>
  </si>
  <si>
    <t>Zodiac Ventures Ltd</t>
  </si>
  <si>
    <t>ZODIACVEN</t>
  </si>
  <si>
    <t>Yash Chemex Ltd</t>
  </si>
  <si>
    <t>YASHCHEM</t>
  </si>
  <si>
    <t>Kabsons Industries Ltd</t>
  </si>
  <si>
    <t>KABSON</t>
  </si>
  <si>
    <t>GKB Ophthalmics Ltd</t>
  </si>
  <si>
    <t>GKB</t>
  </si>
  <si>
    <t>Tapi Fruit Processing Ltd</t>
  </si>
  <si>
    <t>TAPIFRUIT</t>
  </si>
  <si>
    <t>Prime Property Development Corp Ltd</t>
  </si>
  <si>
    <t>PRIMEPRO</t>
  </si>
  <si>
    <t>Hindoostan Mills Ltd</t>
  </si>
  <si>
    <t>HINDMILL</t>
  </si>
  <si>
    <t>Wires and Fabriks (SA) Ltd</t>
  </si>
  <si>
    <t>WIREFABR</t>
  </si>
  <si>
    <t>Ashoka Metcast Ltd</t>
  </si>
  <si>
    <t>ASHOKAMET</t>
  </si>
  <si>
    <t>ASL Industries Ltd</t>
  </si>
  <si>
    <t>ASLIND</t>
  </si>
  <si>
    <t>Axis NIFTY IT ETF</t>
  </si>
  <si>
    <t>AXISTECETF</t>
  </si>
  <si>
    <t>The Victoria Mills Ltd</t>
  </si>
  <si>
    <t>VICTMILL</t>
  </si>
  <si>
    <t>Tejnaksh Healthcare Ltd</t>
  </si>
  <si>
    <t>TEJNAKSH</t>
  </si>
  <si>
    <t>SPA Capital Advisors Limited</t>
  </si>
  <si>
    <t>SPACAPS</t>
  </si>
  <si>
    <t>Grovy India Ltd</t>
  </si>
  <si>
    <t>GROVY</t>
  </si>
  <si>
    <t>Julien Agro Infratech Ltd</t>
  </si>
  <si>
    <t>JULIEN</t>
  </si>
  <si>
    <t>Gorani Industries Ltd</t>
  </si>
  <si>
    <t>GORANIN</t>
  </si>
  <si>
    <t>G G Dandekar Properties Ltd</t>
  </si>
  <si>
    <t>GGDPROP</t>
  </si>
  <si>
    <t>KKV Agro Powers Limited</t>
  </si>
  <si>
    <t>KKVAPOW</t>
  </si>
  <si>
    <t>Indianivesh Ltd</t>
  </si>
  <si>
    <t>INDIANVSH</t>
  </si>
  <si>
    <t>Haryana Leather Chemicals Ltd</t>
  </si>
  <si>
    <t>HARLETH</t>
  </si>
  <si>
    <t>Innokaiz India Ltd</t>
  </si>
  <si>
    <t>INNOKAIZ</t>
  </si>
  <si>
    <t>DRA Consultants Ltd</t>
  </si>
  <si>
    <t>DRA</t>
  </si>
  <si>
    <t>Walpar Nutritions Ltd</t>
  </si>
  <si>
    <t>WALPAR</t>
  </si>
  <si>
    <t>Atal Realtech Ltd</t>
  </si>
  <si>
    <t>ATALREAL</t>
  </si>
  <si>
    <t>Ecoboard Industries Ltd</t>
  </si>
  <si>
    <t>ECOBOAR</t>
  </si>
  <si>
    <t>Visaman Global Sales Ltd</t>
  </si>
  <si>
    <t>VISAMAN</t>
  </si>
  <si>
    <t>Sulabh Engineers and Services Ltd</t>
  </si>
  <si>
    <t>SULABEN</t>
  </si>
  <si>
    <t>ICICI Prudential S&amp;P BSE Sensex ETF</t>
  </si>
  <si>
    <t>SENSEXIETF</t>
  </si>
  <si>
    <t>Addi Industries Ltd</t>
  </si>
  <si>
    <t>ADDIND</t>
  </si>
  <si>
    <t>Salora International Ltd</t>
  </si>
  <si>
    <t>SALORAINTL</t>
  </si>
  <si>
    <t>Standard Surfactants Ltd</t>
  </si>
  <si>
    <t>STDSFAC</t>
  </si>
  <si>
    <t>Pearl Polymers Ltd</t>
  </si>
  <si>
    <t>PEARLPOLY</t>
  </si>
  <si>
    <t>Kwality Ltd</t>
  </si>
  <si>
    <t>KWALITY</t>
  </si>
  <si>
    <t>Sellwin Traders Ltd</t>
  </si>
  <si>
    <t>SELLWIN</t>
  </si>
  <si>
    <t>Jet Knitwears Ltd</t>
  </si>
  <si>
    <t>JETKNIT</t>
  </si>
  <si>
    <t>VAMA Industries Ltd</t>
  </si>
  <si>
    <t>VAMA</t>
  </si>
  <si>
    <t>Cranex Ltd</t>
  </si>
  <si>
    <t>CRANEX</t>
  </si>
  <si>
    <t>AD- Manum Finance Ltd</t>
  </si>
  <si>
    <t>ADMANUM</t>
  </si>
  <si>
    <t>Vineet Laboratories Ltd</t>
  </si>
  <si>
    <t>VINEETLAB</t>
  </si>
  <si>
    <t>Gogia Capital Services Ltd</t>
  </si>
  <si>
    <t>GOGIACAP</t>
  </si>
  <si>
    <t>Super Crop Safe Ltd</t>
  </si>
  <si>
    <t>SUCROSA</t>
  </si>
  <si>
    <t>Simran Farms Ltd</t>
  </si>
  <si>
    <t>SIMRAN</t>
  </si>
  <si>
    <t>Ashirwad Steels And Industries Ltd</t>
  </si>
  <si>
    <t>ASHSI</t>
  </si>
  <si>
    <t>Laxmi Cotspin Ltd</t>
  </si>
  <si>
    <t>LAXMICOT</t>
  </si>
  <si>
    <t>Earthstahl &amp; Alloys Ltd</t>
  </si>
  <si>
    <t>EARTH</t>
  </si>
  <si>
    <t>Cian Healthcare Ltd</t>
  </si>
  <si>
    <t>CHCL</t>
  </si>
  <si>
    <t>Visagar Financial Services Ltd</t>
  </si>
  <si>
    <t>VISAGAR</t>
  </si>
  <si>
    <t>Inland Printers Ltd</t>
  </si>
  <si>
    <t>INLANPR</t>
  </si>
  <si>
    <t>Kaiser Corporation Ltd</t>
  </si>
  <si>
    <t>KACL</t>
  </si>
  <si>
    <t>Franklin Industries Ltd</t>
  </si>
  <si>
    <t>FRANKLININD</t>
  </si>
  <si>
    <t>Maharashtra Corp Ltd</t>
  </si>
  <si>
    <t>MAHACORP</t>
  </si>
  <si>
    <t>Chandra Bhagat Pharma Ltd</t>
  </si>
  <si>
    <t>CBPL</t>
  </si>
  <si>
    <t>Manjeera Constructions Ltd</t>
  </si>
  <si>
    <t>MANJEERA</t>
  </si>
  <si>
    <t>Comfort Fincap Ltd</t>
  </si>
  <si>
    <t>COMFINCAP</t>
  </si>
  <si>
    <t>Country Condo's Ltd</t>
  </si>
  <si>
    <t>COUNCODOS</t>
  </si>
  <si>
    <t>Bonlon Industries Ltd</t>
  </si>
  <si>
    <t>BONLON</t>
  </si>
  <si>
    <t>Sacheta Metals Ltd</t>
  </si>
  <si>
    <t>SACHEMT</t>
  </si>
  <si>
    <t>Abhishek Integrations Ltd</t>
  </si>
  <si>
    <t>AILIMITED</t>
  </si>
  <si>
    <t>Luharuka Media &amp; Infra Ltd</t>
  </si>
  <si>
    <t>LUHARUKA</t>
  </si>
  <si>
    <t>Rose Merc Ltd</t>
  </si>
  <si>
    <t>ROSEMER</t>
  </si>
  <si>
    <t>Mishka Exim Ltd</t>
  </si>
  <si>
    <t>MISHKA</t>
  </si>
  <si>
    <t>PS IT Infrastructure &amp; Services Ltd</t>
  </si>
  <si>
    <t>PSITINFRA</t>
  </si>
  <si>
    <t>Italian Edibles Ltd</t>
  </si>
  <si>
    <t>ITALIANE</t>
  </si>
  <si>
    <t>Modern Engineering and Projects Ltd</t>
  </si>
  <si>
    <t>MEAPL</t>
  </si>
  <si>
    <t>Vivanta Industries Ltd</t>
  </si>
  <si>
    <t>VIVANTA</t>
  </si>
  <si>
    <t>Picturehouse Media Ltd</t>
  </si>
  <si>
    <t>PICTUREHS</t>
  </si>
  <si>
    <t>Veerhealth Care Ltd</t>
  </si>
  <si>
    <t>VEERHEALTH</t>
  </si>
  <si>
    <t>Telogica Ltd</t>
  </si>
  <si>
    <t>TELOGICA</t>
  </si>
  <si>
    <t>Flomic Global Logistics Ltd</t>
  </si>
  <si>
    <t>FLOMIC</t>
  </si>
  <si>
    <t>TGB Banquets and Hotels Ltd</t>
  </si>
  <si>
    <t>TGBHOTELS</t>
  </si>
  <si>
    <t>Manbro Industries Ltd</t>
  </si>
  <si>
    <t>MANBRO</t>
  </si>
  <si>
    <t>Sri Ramakrishna Mills (Coimbatore) Ltd</t>
  </si>
  <si>
    <t>SRMCL</t>
  </si>
  <si>
    <t>Transvoy Logistics India Ltd</t>
  </si>
  <si>
    <t>TRANSVOY</t>
  </si>
  <si>
    <t>Simplex Realty Ltd</t>
  </si>
  <si>
    <t>SIMPLXREA</t>
  </si>
  <si>
    <t>ICDS Ltd</t>
  </si>
  <si>
    <t>ICDSLTD</t>
  </si>
  <si>
    <t>Cyber Media (India) Ltd</t>
  </si>
  <si>
    <t>CYBERMEDIA</t>
  </si>
  <si>
    <t>Shrenik Ltd</t>
  </si>
  <si>
    <t>SHRENIK</t>
  </si>
  <si>
    <t>Restile Ceramics Ltd</t>
  </si>
  <si>
    <t>RESTILE</t>
  </si>
  <si>
    <t>Tirupati Foam Ltd</t>
  </si>
  <si>
    <t>TIRUFOAM</t>
  </si>
  <si>
    <t>Ceeta Industries Ltd</t>
  </si>
  <si>
    <t>CEETAIN</t>
  </si>
  <si>
    <t>Uttam Galva Steels Ltd</t>
  </si>
  <si>
    <t>UTTAMSTL</t>
  </si>
  <si>
    <t>Nidan Laboratories and Healthcare Ltd</t>
  </si>
  <si>
    <t>NIDAN</t>
  </si>
  <si>
    <t>Binani Industries Ltd</t>
  </si>
  <si>
    <t>BINANIIND</t>
  </si>
  <si>
    <t>India Cements Capital Ltd</t>
  </si>
  <si>
    <t>INDCEMCAP</t>
  </si>
  <si>
    <t>Tirupati Sarjan Ltd</t>
  </si>
  <si>
    <t>TIRSARJ</t>
  </si>
  <si>
    <t>SBEC Systems (India) Ltd</t>
  </si>
  <si>
    <t>SBECSYS</t>
  </si>
  <si>
    <t>Alfavision Overseas (India) Ltd</t>
  </si>
  <si>
    <t>ALFAVIO</t>
  </si>
  <si>
    <t>Pan India Corp Ltd</t>
  </si>
  <si>
    <t>PANINDIAC</t>
  </si>
  <si>
    <t>Archidply Decor Ltd</t>
  </si>
  <si>
    <t>ADL</t>
  </si>
  <si>
    <t>Pecos Hotels and Pubs Ltd</t>
  </si>
  <si>
    <t>PECOS</t>
  </si>
  <si>
    <t>Sonal Adhesives Ltd</t>
  </si>
  <si>
    <t>SONALAD</t>
  </si>
  <si>
    <t>Morgan Ventures Ltd</t>
  </si>
  <si>
    <t>MORGAN</t>
  </si>
  <si>
    <t>Shree Ganesh Bio-Tech (India) Ltd</t>
  </si>
  <si>
    <t>SHREEGANES</t>
  </si>
  <si>
    <t>E L Forge Ltd</t>
  </si>
  <si>
    <t>ELFORGE</t>
  </si>
  <si>
    <t>West Leisure Resorts Ltd</t>
  </si>
  <si>
    <t>WESTLEIRES</t>
  </si>
  <si>
    <t>Vapi Enterprise Ltd</t>
  </si>
  <si>
    <t>VAPIENTER</t>
  </si>
  <si>
    <t>Eighty Jewellers Ltd</t>
  </si>
  <si>
    <t>EIGHTY</t>
  </si>
  <si>
    <t>Riddhi Steel and Tube Ltd</t>
  </si>
  <si>
    <t>RSTL</t>
  </si>
  <si>
    <t>ARSS Infrastructure Projects Ltd</t>
  </si>
  <si>
    <t>ARSSINFRA</t>
  </si>
  <si>
    <t>India Home Loan Ltd</t>
  </si>
  <si>
    <t>INDIAHOME</t>
  </si>
  <si>
    <t>Containe Technologies Ltd</t>
  </si>
  <si>
    <t>CONTAINE</t>
  </si>
  <si>
    <t>Future Lifestyle Fashions Ltd</t>
  </si>
  <si>
    <t>FLFL</t>
  </si>
  <si>
    <t>Unison Metals Ltd</t>
  </si>
  <si>
    <t>UNISON</t>
  </si>
  <si>
    <t>J Taparia Projects Ltd</t>
  </si>
  <si>
    <t>JTAPARIA</t>
  </si>
  <si>
    <t>H P Cotton Textile Mills Ltd</t>
  </si>
  <si>
    <t>HPCOTTON</t>
  </si>
  <si>
    <t>Gayatri BioOrganics Ltd</t>
  </si>
  <si>
    <t>GAYATRIBI</t>
  </si>
  <si>
    <t>Swasti Vinayaka Art and Heritage Corporation Ltd</t>
  </si>
  <si>
    <t>SVARTCORP</t>
  </si>
  <si>
    <t>Vandana Knitwear Ltd</t>
  </si>
  <si>
    <t>VANDANA</t>
  </si>
  <si>
    <t>Pearl Green Clubs and Resorts Ltd</t>
  </si>
  <si>
    <t>PGCRL</t>
  </si>
  <si>
    <t>STL Global Ltd</t>
  </si>
  <si>
    <t>SGL</t>
  </si>
  <si>
    <t>Arigato Universe Ltd</t>
  </si>
  <si>
    <t>ARIGATO</t>
  </si>
  <si>
    <t>Transchem Ltd</t>
  </si>
  <si>
    <t>TRANSCHEM</t>
  </si>
  <si>
    <t>Super Spinning Mills Ltd</t>
  </si>
  <si>
    <t>SUPERSPIN</t>
  </si>
  <si>
    <t>Balurghat Technologies Ltd</t>
  </si>
  <si>
    <t>BALTE</t>
  </si>
  <si>
    <t>Tamilnadu Telecommunication Ltd</t>
  </si>
  <si>
    <t>TNTELE</t>
  </si>
  <si>
    <t>Yasons Chemex Care Ltd</t>
  </si>
  <si>
    <t>YCCL</t>
  </si>
  <si>
    <t>Chandra Prabhu International Ltd</t>
  </si>
  <si>
    <t>CHANDRAP</t>
  </si>
  <si>
    <t>Next Mediaworks Ltd</t>
  </si>
  <si>
    <t>NEXTMEDIA</t>
  </si>
  <si>
    <t>Fervent Synergies Ltd</t>
  </si>
  <si>
    <t>FERVENTSYN</t>
  </si>
  <si>
    <t>Sainik Finance &amp; Industries Ltd</t>
  </si>
  <si>
    <t>SAINIK</t>
  </si>
  <si>
    <t>Yug Decor Ltd</t>
  </si>
  <si>
    <t>YUG</t>
  </si>
  <si>
    <t>Tijaria Polypipes Ltd</t>
  </si>
  <si>
    <t>TIJARIA</t>
  </si>
  <si>
    <t>Rolcon Engineering Company Ltd</t>
  </si>
  <si>
    <t>ROLCOEN</t>
  </si>
  <si>
    <t>Solitaire Machine Tools Ltd</t>
  </si>
  <si>
    <t>SOLIMAC</t>
  </si>
  <si>
    <t>Rishi Techtex Ltd</t>
  </si>
  <si>
    <t>RISHITECH</t>
  </si>
  <si>
    <t>Emergent Industrial Solutions Ltd</t>
  </si>
  <si>
    <t>EMERGENT</t>
  </si>
  <si>
    <t>PVV Infra Ltd</t>
  </si>
  <si>
    <t>PVVINFRA</t>
  </si>
  <si>
    <t>Perfect Infraengineers Ltd</t>
  </si>
  <si>
    <t>PERFECT</t>
  </si>
  <si>
    <t>Libas Consumer Products Ltd</t>
  </si>
  <si>
    <t>LIBAS</t>
  </si>
  <si>
    <t>Polyspin Exports Ltd</t>
  </si>
  <si>
    <t>POLYSPIN</t>
  </si>
  <si>
    <t>Patspin India Ltd</t>
  </si>
  <si>
    <t>PATSPINLTD</t>
  </si>
  <si>
    <t>Destiny Logistics &amp; Infra Ltd</t>
  </si>
  <si>
    <t>DESTINY</t>
  </si>
  <si>
    <t>VERTEX Securities Ltd</t>
  </si>
  <si>
    <t>VERTEX</t>
  </si>
  <si>
    <t>SP Refractories Ltd</t>
  </si>
  <si>
    <t>SPRL</t>
  </si>
  <si>
    <t>Naturite Agro Products Ltd</t>
  </si>
  <si>
    <t>NAPL</t>
  </si>
  <si>
    <t>Roopa Industries Ltd</t>
  </si>
  <si>
    <t>ROOPAIND</t>
  </si>
  <si>
    <t>Medico Intercontinental Ltd</t>
  </si>
  <si>
    <t>MIL</t>
  </si>
  <si>
    <t>Acrow India Ltd</t>
  </si>
  <si>
    <t>ACROW</t>
  </si>
  <si>
    <t>Suryaamba Spinning Mills Ltd</t>
  </si>
  <si>
    <t>SURYAAMBA</t>
  </si>
  <si>
    <t>Odyssey Corporation Ltd</t>
  </si>
  <si>
    <t>ODYCORP</t>
  </si>
  <si>
    <t>Dynamic Portfolio Management &amp; Services Ltd</t>
  </si>
  <si>
    <t>DYNAMICP</t>
  </si>
  <si>
    <t>Cospower Engineering Ltd</t>
  </si>
  <si>
    <t>COSPOWER</t>
  </si>
  <si>
    <t>Ambica Agarbathies Aroma &amp; Industries Ltd</t>
  </si>
  <si>
    <t>AMBICAAGAR</t>
  </si>
  <si>
    <t>Nippon India Nifty Pharma ETF</t>
  </si>
  <si>
    <t>PHARMABEES</t>
  </si>
  <si>
    <t>Sai Capital Ltd</t>
  </si>
  <si>
    <t>SAICAPI</t>
  </si>
  <si>
    <t>Shreeram Proteins Ltd</t>
  </si>
  <si>
    <t>SRPL</t>
  </si>
  <si>
    <t>Trident Texofab Ltd</t>
  </si>
  <si>
    <t>TTFL</t>
  </si>
  <si>
    <t>Inducto Steels Ltd</t>
  </si>
  <si>
    <t>INDCTST</t>
  </si>
  <si>
    <t>Ashirwad Capital Ltd</t>
  </si>
  <si>
    <t>ASHCAP</t>
  </si>
  <si>
    <t>Starlog Enterprises Ltd</t>
  </si>
  <si>
    <t>STARLOG</t>
  </si>
  <si>
    <t>Supreme Engineering Ltd</t>
  </si>
  <si>
    <t>SUPREMEENG</t>
  </si>
  <si>
    <t>Sanginita Chemicals Ltd</t>
  </si>
  <si>
    <t>SANGINITA</t>
  </si>
  <si>
    <t>Sunil Agro Foods Ltd</t>
  </si>
  <si>
    <t>SUNILAGR</t>
  </si>
  <si>
    <t>Laxmipati Engineering Works Ltd</t>
  </si>
  <si>
    <t>LAXMIPATI</t>
  </si>
  <si>
    <t>Poojawestern Metaliks Ltd</t>
  </si>
  <si>
    <t>POOJA</t>
  </si>
  <si>
    <t>Sumeet Industries Ltd</t>
  </si>
  <si>
    <t>SUMEETINDS</t>
  </si>
  <si>
    <t>Ishan International Ltd</t>
  </si>
  <si>
    <t>ISHAN</t>
  </si>
  <si>
    <t>Inspire Films Ltd</t>
  </si>
  <si>
    <t>INSPIRE</t>
  </si>
  <si>
    <t>Chennai Ferrous Industries Ltd</t>
  </si>
  <si>
    <t>CHENFERRO</t>
  </si>
  <si>
    <t>Kridhan Infra Ltd</t>
  </si>
  <si>
    <t>KRIDHANINF</t>
  </si>
  <si>
    <t>Shiva Global Agro Industries Ltd</t>
  </si>
  <si>
    <t>SHIVAAGRO</t>
  </si>
  <si>
    <t>Assam Entrade Ltd</t>
  </si>
  <si>
    <t>ASSAMENT</t>
  </si>
  <si>
    <t>Timescan Logistics (India) Ltd</t>
  </si>
  <si>
    <t>TIMESCAN</t>
  </si>
  <si>
    <t>Shanthala FMCG Products Ltd</t>
  </si>
  <si>
    <t>SHANTHALA</t>
  </si>
  <si>
    <t>Diana Tea Co Ltd</t>
  </si>
  <si>
    <t>DIANATEA</t>
  </si>
  <si>
    <t>Kamadgiri Fashion Ltd</t>
  </si>
  <si>
    <t>KAMADGIRI</t>
  </si>
  <si>
    <t>City Crops Agro Ltd</t>
  </si>
  <si>
    <t>CCAL</t>
  </si>
  <si>
    <t>Prabhhans Industries Ltd</t>
  </si>
  <si>
    <t>PRABHHANS</t>
  </si>
  <si>
    <t>Cyber Media Research &amp; Services Ltd</t>
  </si>
  <si>
    <t>CMRSL</t>
  </si>
  <si>
    <t>Nippon India Silver ETF</t>
  </si>
  <si>
    <t>SILVERBEES</t>
  </si>
  <si>
    <t>Morarjee Textiles Ltd</t>
  </si>
  <si>
    <t>MORARJEE</t>
  </si>
  <si>
    <t>Standard Batteries Ltd</t>
  </si>
  <si>
    <t>STDBAT</t>
  </si>
  <si>
    <t>Hrh Next Services Ltd</t>
  </si>
  <si>
    <t>HRHNEXT</t>
  </si>
  <si>
    <t>Call Center Services</t>
  </si>
  <si>
    <t>Vasudhagama Enterprises Ltd</t>
  </si>
  <si>
    <t>VASUDHAGAM</t>
  </si>
  <si>
    <t>Conart Engineers Ltd</t>
  </si>
  <si>
    <t>CONART</t>
  </si>
  <si>
    <t>Fortune International Ltd</t>
  </si>
  <si>
    <t>FORINTL</t>
  </si>
  <si>
    <t>Focus Business Solution Ltd</t>
  </si>
  <si>
    <t>Genus Prime Infra Ltd</t>
  </si>
  <si>
    <t>GENUSPRIME</t>
  </si>
  <si>
    <t>Crestchem Ltd</t>
  </si>
  <si>
    <t>CRSTCHM</t>
  </si>
  <si>
    <t>Khandwala Securities Ltd</t>
  </si>
  <si>
    <t>KHANDSE</t>
  </si>
  <si>
    <t>Thakral Services (India) Ltd</t>
  </si>
  <si>
    <t>THAKRAL</t>
  </si>
  <si>
    <t>Choksi Laboratories Ltd</t>
  </si>
  <si>
    <t>CHOKSILA</t>
  </si>
  <si>
    <t>Add-Shop E-Retail Ltd</t>
  </si>
  <si>
    <t>ASRL</t>
  </si>
  <si>
    <t>Frontier Capital Ltd</t>
  </si>
  <si>
    <t>FRONTCAP</t>
  </si>
  <si>
    <t>Madhav Marbles and Granites Ltd</t>
  </si>
  <si>
    <t>MADHAV</t>
  </si>
  <si>
    <t>Integra Switchgear Ltd</t>
  </si>
  <si>
    <t>INTEGSW</t>
  </si>
  <si>
    <t>Infronics Systems Ltd</t>
  </si>
  <si>
    <t>INFRONICS</t>
  </si>
  <si>
    <t>Golden Crest Education &amp; Services Ltd</t>
  </si>
  <si>
    <t>GOLDENCREST</t>
  </si>
  <si>
    <t>Maks Energy Solutions India Ltd</t>
  </si>
  <si>
    <t>MAKS</t>
  </si>
  <si>
    <t>Nippon India ETF Nifty 50 Value 20</t>
  </si>
  <si>
    <t>NV20BEES</t>
  </si>
  <si>
    <t>Smart Finsec Ltd</t>
  </si>
  <si>
    <t>SMARTFIN</t>
  </si>
  <si>
    <t>B2B Software Technologies Ltd</t>
  </si>
  <si>
    <t>B2BSOFT</t>
  </si>
  <si>
    <t>Nivaka Fashions Ltd</t>
  </si>
  <si>
    <t>NIVAKA</t>
  </si>
  <si>
    <t>DECO MICA Ltd</t>
  </si>
  <si>
    <t>DECOMIC</t>
  </si>
  <si>
    <t>Faalcon Concepts Ltd</t>
  </si>
  <si>
    <t>FAALCON</t>
  </si>
  <si>
    <t>Ravileela Granites Ltd</t>
  </si>
  <si>
    <t>RALEGRA</t>
  </si>
  <si>
    <t>Kemistar Corporation Ltd</t>
  </si>
  <si>
    <t>KEMISTAR</t>
  </si>
  <si>
    <t>KMS Medisurgi Ltd</t>
  </si>
  <si>
    <t>KMSMEDI</t>
  </si>
  <si>
    <t>Benchmark Computer Solutions Ltd</t>
  </si>
  <si>
    <t>BENCHMARK</t>
  </si>
  <si>
    <t>Hindustan Fluoro Carbons Ltd</t>
  </si>
  <si>
    <t>HINFLUR</t>
  </si>
  <si>
    <t>Continental Seeds and Chemicals Ltd</t>
  </si>
  <si>
    <t>CONTI</t>
  </si>
  <si>
    <t>Piotex Industries Ltd</t>
  </si>
  <si>
    <t>PIOTEX</t>
  </si>
  <si>
    <t>Bombay Wire Ropes Ltd</t>
  </si>
  <si>
    <t>BOMBWIR</t>
  </si>
  <si>
    <t>Suditi Industries Ltd</t>
  </si>
  <si>
    <t>SUDTIND-B</t>
  </si>
  <si>
    <t>Hemang Resources Ltd</t>
  </si>
  <si>
    <t>HEMANG</t>
  </si>
  <si>
    <t>Shantidoot Infra Services Ltd</t>
  </si>
  <si>
    <t>SISL</t>
  </si>
  <si>
    <t>Poona Dal and Oil Industries Ltd</t>
  </si>
  <si>
    <t>POONADAL</t>
  </si>
  <si>
    <t>Williamson Magor and Co Ltd</t>
  </si>
  <si>
    <t>WILLAMAGOR</t>
  </si>
  <si>
    <t>Centenial Surgical Suture Ltd</t>
  </si>
  <si>
    <t>CSURGSU</t>
  </si>
  <si>
    <t>Utique Enterprises Ltd</t>
  </si>
  <si>
    <t>UTIQUE</t>
  </si>
  <si>
    <t>Qgo Finance Ltd</t>
  </si>
  <si>
    <t>QGO</t>
  </si>
  <si>
    <t>Family Care Hospitals Ltd</t>
  </si>
  <si>
    <t>FAMILYCARE</t>
  </si>
  <si>
    <t>Sumedha Fiscal Services Ltd</t>
  </si>
  <si>
    <t>SUMEDHA</t>
  </si>
  <si>
    <t>Tecil Chemicals and Hydro Power Ltd</t>
  </si>
  <si>
    <t>TECILCHEM</t>
  </si>
  <si>
    <t>Mega Flex Plastics Ltd</t>
  </si>
  <si>
    <t>MEGAFLEX</t>
  </si>
  <si>
    <t>Ashiana Ispat Ltd</t>
  </si>
  <si>
    <t>ASHIS</t>
  </si>
  <si>
    <t>Kallam Textiles Ltd</t>
  </si>
  <si>
    <t>KALLAM</t>
  </si>
  <si>
    <t>Five Core Electronics Ltd</t>
  </si>
  <si>
    <t>FIVECORE</t>
  </si>
  <si>
    <t>Yuranus Infrastructure Ltd</t>
  </si>
  <si>
    <t>YURANUS</t>
  </si>
  <si>
    <t>Vinyoflex Ltd</t>
  </si>
  <si>
    <t>VINYOFL</t>
  </si>
  <si>
    <t>Adeshwar Meditex Ltd</t>
  </si>
  <si>
    <t>ADESHWAR</t>
  </si>
  <si>
    <t>Shree Hari Chemicals Export Ltd</t>
  </si>
  <si>
    <t>SHHARICH</t>
  </si>
  <si>
    <t>Veritaas Advertising Ltd</t>
  </si>
  <si>
    <t>VERITAAS</t>
  </si>
  <si>
    <t>Duropack Ltd</t>
  </si>
  <si>
    <t>DUROPACK</t>
  </si>
  <si>
    <t>Bizotic Commercial Ltd</t>
  </si>
  <si>
    <t>BIZOTIC</t>
  </si>
  <si>
    <t>Humming Bird Education Ltd</t>
  </si>
  <si>
    <t>HBEL</t>
  </si>
  <si>
    <t>Megri Soft Ltd</t>
  </si>
  <si>
    <t>MEGRISOFT</t>
  </si>
  <si>
    <t>Betex India Ltd</t>
  </si>
  <si>
    <t>BETXIND</t>
  </si>
  <si>
    <t>Mohit Industries Ltd</t>
  </si>
  <si>
    <t>MOHITIND</t>
  </si>
  <si>
    <t>Sabar Flex India Ltd</t>
  </si>
  <si>
    <t>SABAR</t>
  </si>
  <si>
    <t>Oasis Securities Ltd</t>
  </si>
  <si>
    <t>OASISEC</t>
  </si>
  <si>
    <t>Netlink Solutions (India) Ltd</t>
  </si>
  <si>
    <t>NETLINK</t>
  </si>
  <si>
    <t>UTI Nifty Bank ETF</t>
  </si>
  <si>
    <t>UTIBANKETF</t>
  </si>
  <si>
    <t>National General Industries Ltd</t>
  </si>
  <si>
    <t>NATGENI</t>
  </si>
  <si>
    <t>E-Land Apparel Ltd</t>
  </si>
  <si>
    <t>ELAND</t>
  </si>
  <si>
    <t>Unick Fix-A-Form And Printers Ltd</t>
  </si>
  <si>
    <t>UNICK</t>
  </si>
  <si>
    <t>Continental Petroleums Ltd</t>
  </si>
  <si>
    <t>CONTPTR</t>
  </si>
  <si>
    <t>Suumaya Industries Ltd</t>
  </si>
  <si>
    <t>SUULD</t>
  </si>
  <si>
    <t>Quality RO Industries Ltd</t>
  </si>
  <si>
    <t>QRIL</t>
  </si>
  <si>
    <t>JMD Ventures Ltd</t>
  </si>
  <si>
    <t>JMDVL</t>
  </si>
  <si>
    <t>Rex Sealing &amp; Packing Industries Ltd</t>
  </si>
  <si>
    <t>REXSEAL</t>
  </si>
  <si>
    <t>Prakash Woollen &amp; Synthetic Mills Ltd</t>
  </si>
  <si>
    <t>PWASML</t>
  </si>
  <si>
    <t>Uniinfo Telecom Services Ltd</t>
  </si>
  <si>
    <t>UNIINFO</t>
  </si>
  <si>
    <t>Mukand Engineers Ltd</t>
  </si>
  <si>
    <t>MUKANDENGG</t>
  </si>
  <si>
    <t>Mirae Asset Nifty India Manufacturing ETF</t>
  </si>
  <si>
    <t>MAKEINDIA</t>
  </si>
  <si>
    <t>Hipolin Ltd</t>
  </si>
  <si>
    <t>HIPOLIN</t>
  </si>
  <si>
    <t>Mirae Asset Nifty Midcap 150 ETF</t>
  </si>
  <si>
    <t>MIDCAPETF</t>
  </si>
  <si>
    <t>Kanco Tea &amp; Industries Ltd</t>
  </si>
  <si>
    <t>KANCOTEA</t>
  </si>
  <si>
    <t>Ascensive Educare Ltd</t>
  </si>
  <si>
    <t>ASCENSIVE</t>
  </si>
  <si>
    <t>Concord Drugs Ltd</t>
  </si>
  <si>
    <t>CONCORD</t>
  </si>
  <si>
    <t>Gabriel Pet Straps Ltd</t>
  </si>
  <si>
    <t>GPSL</t>
  </si>
  <si>
    <t>Shreeshay Engineers Ltd</t>
  </si>
  <si>
    <t>SHREESHAY</t>
  </si>
  <si>
    <t>Getalong Enterprise Ltd</t>
  </si>
  <si>
    <t>GETALONG</t>
  </si>
  <si>
    <t>Inditrade Capital Ltd</t>
  </si>
  <si>
    <t>INDICAP</t>
  </si>
  <si>
    <t>Hybrid Financial Services Ltd</t>
  </si>
  <si>
    <t>HYBRIDFIN</t>
  </si>
  <si>
    <t>Bhaskar Agro Chemicals Ltd</t>
  </si>
  <si>
    <t>BHASKAGR</t>
  </si>
  <si>
    <t>Aditya Spinners Ltd</t>
  </si>
  <si>
    <t>ADITYASP</t>
  </si>
  <si>
    <t>Sadhna Broadcast Ltd</t>
  </si>
  <si>
    <t>SADHNA</t>
  </si>
  <si>
    <t>Gujarat Petrosynthese Ltd</t>
  </si>
  <si>
    <t>GUJPETR</t>
  </si>
  <si>
    <t>Khaitan (India) Ltd</t>
  </si>
  <si>
    <t>KHAITANLTD</t>
  </si>
  <si>
    <t>USG Tech Solutions Ltd</t>
  </si>
  <si>
    <t>USGTECH</t>
  </si>
  <si>
    <t>Moxsh Overseas Educon Ltd</t>
  </si>
  <si>
    <t>MOXSH</t>
  </si>
  <si>
    <t>Lakhotia Polyesters (India) Ltd</t>
  </si>
  <si>
    <t>LAKHOTIA</t>
  </si>
  <si>
    <t>Epuja Spiritech Ltd</t>
  </si>
  <si>
    <t>EPUJA</t>
  </si>
  <si>
    <t>Sri Havisha Hospitality and Infrastructure Ltd</t>
  </si>
  <si>
    <t>HAVISHA</t>
  </si>
  <si>
    <t>Gothi Plascon (India) Ltd</t>
  </si>
  <si>
    <t>GOTHIPL</t>
  </si>
  <si>
    <t>Goenka Diamond And Jewels Ltd</t>
  </si>
  <si>
    <t>GOENKA</t>
  </si>
  <si>
    <t>Gautam Gems Ltd</t>
  </si>
  <si>
    <t>GGL</t>
  </si>
  <si>
    <t>Indong Tea Company Ltd</t>
  </si>
  <si>
    <t>INDONG</t>
  </si>
  <si>
    <t>Hind Aluminium Industries Ltd</t>
  </si>
  <si>
    <t>HINDALUMI</t>
  </si>
  <si>
    <t>Sai Swami Metals and Alloys Ltd</t>
  </si>
  <si>
    <t>SAI</t>
  </si>
  <si>
    <t>Tejassvi Aaharam Ltd</t>
  </si>
  <si>
    <t>TEJASSVI</t>
  </si>
  <si>
    <t>Grill Splendour Services Ltd</t>
  </si>
  <si>
    <t>BIRDYS</t>
  </si>
  <si>
    <t>Vera Synthetic Ltd</t>
  </si>
  <si>
    <t>VERA</t>
  </si>
  <si>
    <t>Axis Nifty 50 ETF</t>
  </si>
  <si>
    <t>AXISNIFTY</t>
  </si>
  <si>
    <t>Virtual Global Education Ltd</t>
  </si>
  <si>
    <t>VIRTUALG</t>
  </si>
  <si>
    <t>Future Market Networks Ltd</t>
  </si>
  <si>
    <t>FMNL</t>
  </si>
  <si>
    <t>Techindia Nirman Ltd</t>
  </si>
  <si>
    <t>TECHIN</t>
  </si>
  <si>
    <t>Kandarp Digi Smart Bpo Ltd</t>
  </si>
  <si>
    <t>KANDARP</t>
  </si>
  <si>
    <t>The Cochin Malabar Estates and Industries Ltd</t>
  </si>
  <si>
    <t>COCHMAL</t>
  </si>
  <si>
    <t>Texel Industries Ltd</t>
  </si>
  <si>
    <t>TEXELIN</t>
  </si>
  <si>
    <t>Sudal Industries Ltd</t>
  </si>
  <si>
    <t>SUDAI</t>
  </si>
  <si>
    <t>Falcon Technoprojects India Ltd</t>
  </si>
  <si>
    <t>FALCONTECH</t>
  </si>
  <si>
    <t>Bombay Talkies Ltd</t>
  </si>
  <si>
    <t>BOMTALKIES</t>
  </si>
  <si>
    <t>Polysil Irrigation Systems Ltd</t>
  </si>
  <si>
    <t>POLYSIL</t>
  </si>
  <si>
    <t>Nirmitee Robotics India Ltd</t>
  </si>
  <si>
    <t>NIRMITEE</t>
  </si>
  <si>
    <t>Nippon India Nifty Auto ETF</t>
  </si>
  <si>
    <t>AUTOBEES</t>
  </si>
  <si>
    <t>Kaushalya Infrastructure Development Corporation Ltd</t>
  </si>
  <si>
    <t>KAUSHALYA</t>
  </si>
  <si>
    <t>Aruna Hotels Ltd</t>
  </si>
  <si>
    <t>ARUNAHTEL</t>
  </si>
  <si>
    <t>Pratik Panels Ltd</t>
  </si>
  <si>
    <t>PRATIK</t>
  </si>
  <si>
    <t>Informed Technologies India Ltd</t>
  </si>
  <si>
    <t>INFORTEC</t>
  </si>
  <si>
    <t>Garnet Construction Ltd</t>
  </si>
  <si>
    <t>GARNET</t>
  </si>
  <si>
    <t>KK Shah Hospitals Limited</t>
  </si>
  <si>
    <t>KKSHL</t>
  </si>
  <si>
    <t>HCKK Ventures Ltd</t>
  </si>
  <si>
    <t>HCKKVENTURE</t>
  </si>
  <si>
    <t>Raw Edge Industrial Solutions Ltd</t>
  </si>
  <si>
    <t>RAWEDGE</t>
  </si>
  <si>
    <t>Medinova Diagnostic Services Ltd</t>
  </si>
  <si>
    <t>MEDINOV</t>
  </si>
  <si>
    <t>Anuroop Packaging Ltd</t>
  </si>
  <si>
    <t>ANUROOP</t>
  </si>
  <si>
    <t>Jupiter Infomedia Ltd</t>
  </si>
  <si>
    <t>JUPITERIN</t>
  </si>
  <si>
    <t>Mindpool Technologies Ltd</t>
  </si>
  <si>
    <t>MINDPOOL</t>
  </si>
  <si>
    <t>Libord Finance Ltd</t>
  </si>
  <si>
    <t>LIBORDFIN</t>
  </si>
  <si>
    <t>Bandaram Pharma Packtech Ltd</t>
  </si>
  <si>
    <t>BANDARAM</t>
  </si>
  <si>
    <t>Marinetrans India Ltd</t>
  </si>
  <si>
    <t>MARINETRAN</t>
  </si>
  <si>
    <t>TTI Enterprise Ltd</t>
  </si>
  <si>
    <t>TTIENT</t>
  </si>
  <si>
    <t>Munoth Financial Services Ltd</t>
  </si>
  <si>
    <t>MUNOTHFI</t>
  </si>
  <si>
    <t>Sparc Electrex Ltd</t>
  </si>
  <si>
    <t>SPAR</t>
  </si>
  <si>
    <t>Olympia Industries Ltd</t>
  </si>
  <si>
    <t>OLYMPTX</t>
  </si>
  <si>
    <t>Cargosol Logistics Ltd</t>
  </si>
  <si>
    <t>CARGOSOL</t>
  </si>
  <si>
    <t>Varyaa Creations Ltd</t>
  </si>
  <si>
    <t>VARYAA</t>
  </si>
  <si>
    <t>Marble City India Ltd</t>
  </si>
  <si>
    <t>MARBLE</t>
  </si>
  <si>
    <t>Roni Households Ltd</t>
  </si>
  <si>
    <t>RONI</t>
  </si>
  <si>
    <t>Gujarat Terce Laboratories Ltd</t>
  </si>
  <si>
    <t>GUJTERC</t>
  </si>
  <si>
    <t>Aastamangalam Finance Ltd</t>
  </si>
  <si>
    <t>AASTAFIN</t>
  </si>
  <si>
    <t>Technopack Polymers Ltd</t>
  </si>
  <si>
    <t>TECHNOPACK</t>
  </si>
  <si>
    <t>Chordia Food Products Ltd</t>
  </si>
  <si>
    <t>CHORDIA</t>
  </si>
  <si>
    <t>Global Capital Markets Ltd</t>
  </si>
  <si>
    <t>GLOBALCA</t>
  </si>
  <si>
    <t>Jiwanram Sheoduttrai Industries Ltd</t>
  </si>
  <si>
    <t>JIWANRAM</t>
  </si>
  <si>
    <t>Tyroon Tea Co Ltd</t>
  </si>
  <si>
    <t>TYROON</t>
  </si>
  <si>
    <t>DSP NIFTY 1D Rate Liquid ETF</t>
  </si>
  <si>
    <t>LIQUIDETF</t>
  </si>
  <si>
    <t>Shaival Reality Ltd</t>
  </si>
  <si>
    <t>SHAIVAL</t>
  </si>
  <si>
    <t>Shahi Shipping Ltd</t>
  </si>
  <si>
    <t>SHAHISHIP</t>
  </si>
  <si>
    <t>Phaarmasia Ltd</t>
  </si>
  <si>
    <t>PHRMASI</t>
  </si>
  <si>
    <t>Shashijit Infraprojects Ltd</t>
  </si>
  <si>
    <t>SHASHIJIT</t>
  </si>
  <si>
    <t>Arman Holdings Ltd</t>
  </si>
  <si>
    <t>ARMAN</t>
  </si>
  <si>
    <t>Indo Cotspin Ltd</t>
  </si>
  <si>
    <t>ICL</t>
  </si>
  <si>
    <t>TV Vision Ltd</t>
  </si>
  <si>
    <t>TVVISION</t>
  </si>
  <si>
    <t>Stanrose Mafatlal Investments and Finance Ltd</t>
  </si>
  <si>
    <t>STANROS</t>
  </si>
  <si>
    <t>Viji Finance Ltd</t>
  </si>
  <si>
    <t>VIJIFIN</t>
  </si>
  <si>
    <t>Harshil Agrotech Ltd</t>
  </si>
  <si>
    <t>HARSHILAGR</t>
  </si>
  <si>
    <t>Dhanlaxmi Cotex Ltd</t>
  </si>
  <si>
    <t>DHANCOT</t>
  </si>
  <si>
    <t>Leading Leasing Finance and Investment Company Ltd</t>
  </si>
  <si>
    <t>LLFICL</t>
  </si>
  <si>
    <t>Frontline corporation Ltd</t>
  </si>
  <si>
    <t>FRONTCORP</t>
  </si>
  <si>
    <t>Vikas WSP Ltd</t>
  </si>
  <si>
    <t>VIKASWSP</t>
  </si>
  <si>
    <t>A G Universal Ltd</t>
  </si>
  <si>
    <t>AGUL</t>
  </si>
  <si>
    <t>N K Industries Ltd</t>
  </si>
  <si>
    <t>NKIND</t>
  </si>
  <si>
    <t>Shubhlaxmi Jewel Art Ltd</t>
  </si>
  <si>
    <t>SHUBHLAXMI</t>
  </si>
  <si>
    <t>Sawaca Business Machines Ltd</t>
  </si>
  <si>
    <t>SAWABUSI</t>
  </si>
  <si>
    <t>Orient Tradelink Ltd</t>
  </si>
  <si>
    <t>ORIENTTR</t>
  </si>
  <si>
    <t>Rithwik Facility Management Services Ltd</t>
  </si>
  <si>
    <t>RITHWIKFMS</t>
  </si>
  <si>
    <t>TCM Ltd</t>
  </si>
  <si>
    <t>TCMLMTD</t>
  </si>
  <si>
    <t>Sj Corporation Ltd</t>
  </si>
  <si>
    <t>SJCORP</t>
  </si>
  <si>
    <t>Spectrum Foods Ltd</t>
  </si>
  <si>
    <t>SPECFOOD</t>
  </si>
  <si>
    <t>Infomedia Press Ltd</t>
  </si>
  <si>
    <t>INFOMEDIA</t>
  </si>
  <si>
    <t>JHS Svendgaard Retail Ventures Ltd</t>
  </si>
  <si>
    <t>RETAIL</t>
  </si>
  <si>
    <t>Net Avenue Technologies Ltd</t>
  </si>
  <si>
    <t>CBAZAAR</t>
  </si>
  <si>
    <t>Miven Machine Tools Ltd</t>
  </si>
  <si>
    <t>MIVENMACH</t>
  </si>
  <si>
    <t>Parabolic Drugs Ltd</t>
  </si>
  <si>
    <t>PARABDRUGS</t>
  </si>
  <si>
    <t>Sobhaygya Mercantile Ltd</t>
  </si>
  <si>
    <t>SOBME</t>
  </si>
  <si>
    <t>Sagar Diamonds Ltd</t>
  </si>
  <si>
    <t>SAGAR</t>
  </si>
  <si>
    <t>Greencrest Financial Services Ltd</t>
  </si>
  <si>
    <t>GREENCREST</t>
  </si>
  <si>
    <t>Beekay Niryat Ltd</t>
  </si>
  <si>
    <t>BNL</t>
  </si>
  <si>
    <t>S P Capital Financing Ltd</t>
  </si>
  <si>
    <t>SPCAPIT</t>
  </si>
  <si>
    <t>Markobenz Ventures Ltd</t>
  </si>
  <si>
    <t>MARKOBENZ</t>
  </si>
  <si>
    <t>Misquita Engineering Ltd</t>
  </si>
  <si>
    <t>MISQUITA</t>
  </si>
  <si>
    <t>Oneclick Logistics India Ltd</t>
  </si>
  <si>
    <t>OLIL</t>
  </si>
  <si>
    <t>KCD Industries India Ltd</t>
  </si>
  <si>
    <t>KCDGROUP</t>
  </si>
  <si>
    <t>Adarsh Plant Protect Ltd</t>
  </si>
  <si>
    <t>ADARSHPL</t>
  </si>
  <si>
    <t>Jetking Infotrain Ltd</t>
  </si>
  <si>
    <t>JETKINGQ</t>
  </si>
  <si>
    <t>Secur Credentials Ltd</t>
  </si>
  <si>
    <t>SECURCRED</t>
  </si>
  <si>
    <t>Bangalore Fort Farms Ltd</t>
  </si>
  <si>
    <t>BFFL</t>
  </si>
  <si>
    <t>Arrowhead Seperation Engineering Ltd</t>
  </si>
  <si>
    <t>ARROWHEAD</t>
  </si>
  <si>
    <t>Global Longlife Hospital and Research Ltd</t>
  </si>
  <si>
    <t>GLHRL</t>
  </si>
  <si>
    <t>Narendra Properties Ltd</t>
  </si>
  <si>
    <t>NARPROP</t>
  </si>
  <si>
    <t>BC Power Controls Ltd</t>
  </si>
  <si>
    <t>BCP</t>
  </si>
  <si>
    <t>Polymechplast Machines Ltd</t>
  </si>
  <si>
    <t>POLYCHMP</t>
  </si>
  <si>
    <t>Hiliks Technologies Ltd</t>
  </si>
  <si>
    <t>HILIKS</t>
  </si>
  <si>
    <t>Oriental Trimex Ltd</t>
  </si>
  <si>
    <t>ORIENTALTL</t>
  </si>
  <si>
    <t>Nagreeka Capital &amp; Infrastructure Ltd</t>
  </si>
  <si>
    <t>NAGREEKCAP</t>
  </si>
  <si>
    <t>Zodiac-JRD-MKJ Ltd</t>
  </si>
  <si>
    <t>ZODJRDMKJ</t>
  </si>
  <si>
    <t>Zenith Fibres Ltd</t>
  </si>
  <si>
    <t>ZENIFIB</t>
  </si>
  <si>
    <t>Laffans Petrochemicals Ltd</t>
  </si>
  <si>
    <t>LAFFANSQ</t>
  </si>
  <si>
    <t>Neil Industries Ltd</t>
  </si>
  <si>
    <t>NEIL</t>
  </si>
  <si>
    <t>Spenta International Ltd</t>
  </si>
  <si>
    <t>SPENTA</t>
  </si>
  <si>
    <t>Incap Ltd</t>
  </si>
  <si>
    <t>INCAP</t>
  </si>
  <si>
    <t>Panjon Ltd</t>
  </si>
  <si>
    <t>PANJON</t>
  </si>
  <si>
    <t>Adhbhut Infrastructure Ltd</t>
  </si>
  <si>
    <t>ADHBHUTIN</t>
  </si>
  <si>
    <t>Ace Integrated Solutions Ltd</t>
  </si>
  <si>
    <t>ACEINTEG</t>
  </si>
  <si>
    <t>Visagar Polytex Ltd</t>
  </si>
  <si>
    <t>VIVIDHA</t>
  </si>
  <si>
    <t>Vanta Bioscience Ltd</t>
  </si>
  <si>
    <t>VANTABIO</t>
  </si>
  <si>
    <t>Aspira Pathlab &amp; Diagnostics Ltd</t>
  </si>
  <si>
    <t>ASPIRA</t>
  </si>
  <si>
    <t>Scarnose International Ltd</t>
  </si>
  <si>
    <t>SCARNOSE</t>
  </si>
  <si>
    <t>Blue Chip India Ltd</t>
  </si>
  <si>
    <t>BLUECHIP</t>
  </si>
  <si>
    <t>Garden Silk Mills Ltd</t>
  </si>
  <si>
    <t>GARDENSILK</t>
  </si>
  <si>
    <t>KJMC Financial Services Ltd</t>
  </si>
  <si>
    <t>KJMCFIN</t>
  </si>
  <si>
    <t>DSP Nifty50 Equal weight ETF</t>
  </si>
  <si>
    <t>EQUAL50ADD</t>
  </si>
  <si>
    <t>J A Finance Ltd</t>
  </si>
  <si>
    <t>JAFINANCE</t>
  </si>
  <si>
    <t>Jay Kailash Namkeen Ltd</t>
  </si>
  <si>
    <t>JAYKAILASH</t>
  </si>
  <si>
    <t>Gayatri Highways Ltd</t>
  </si>
  <si>
    <t>GAYAHWS</t>
  </si>
  <si>
    <t>Popular Estate Management Ltd</t>
  </si>
  <si>
    <t>POPULARES</t>
  </si>
  <si>
    <t>DocMode Health Technologies Ltd</t>
  </si>
  <si>
    <t>DHTL</t>
  </si>
  <si>
    <t>SBI Nifty 200 Quality 30 ETF</t>
  </si>
  <si>
    <t>SBIETFQLTY</t>
  </si>
  <si>
    <t>MPIL Corporation Ltd</t>
  </si>
  <si>
    <t>MPILCORPL</t>
  </si>
  <si>
    <t>Blue Chip Tex Industries Ltd</t>
  </si>
  <si>
    <t>BLUECHIPT</t>
  </si>
  <si>
    <t>Madhusudan Industries Ltd</t>
  </si>
  <si>
    <t>MADHUDIN</t>
  </si>
  <si>
    <t>Quality Foils (India) Ltd</t>
  </si>
  <si>
    <t>QFIL</t>
  </si>
  <si>
    <t>Palco Metals Ltd</t>
  </si>
  <si>
    <t>PALCO</t>
  </si>
  <si>
    <t>Tradewell Holdings Ltd</t>
  </si>
  <si>
    <t>TRADEWELL</t>
  </si>
  <si>
    <t>Motilal Oswal M50 ETF</t>
  </si>
  <si>
    <t>MOM50</t>
  </si>
  <si>
    <t>Safa Systems &amp; Technologies Ltd</t>
  </si>
  <si>
    <t>SSTL</t>
  </si>
  <si>
    <t>Ventura Textiles Ltd</t>
  </si>
  <si>
    <t>VENTURA</t>
  </si>
  <si>
    <t>MPDLLtd</t>
  </si>
  <si>
    <t>MPDL</t>
  </si>
  <si>
    <t>Pentokey Organy (India) Ltd</t>
  </si>
  <si>
    <t>PNTKYOR</t>
  </si>
  <si>
    <t>Veer Energy &amp; Infrastructure Ltd</t>
  </si>
  <si>
    <t>VEERENRGY</t>
  </si>
  <si>
    <t>Asian Tea &amp; Exports Ltd</t>
  </si>
  <si>
    <t>ASIANTNE</t>
  </si>
  <si>
    <t>Sreechem Resins Ltd</t>
  </si>
  <si>
    <t>SRECR</t>
  </si>
  <si>
    <t>Nippon India ETF Nifty 5 yr Benchmark G-Sec</t>
  </si>
  <si>
    <t>GILT5YBEES</t>
  </si>
  <si>
    <t>Swojas Energy Foods Ltd</t>
  </si>
  <si>
    <t>SWOEF</t>
  </si>
  <si>
    <t>Impex Ferro Tech Ltd</t>
  </si>
  <si>
    <t>IMPEXFERRO</t>
  </si>
  <si>
    <t>Roselabs Finance Ltd</t>
  </si>
  <si>
    <t>ROSELABS</t>
  </si>
  <si>
    <t>Abirami Financial Services (India) Ltd</t>
  </si>
  <si>
    <t>ABIRAFN</t>
  </si>
  <si>
    <t>Continental Securities Ltd</t>
  </si>
  <si>
    <t>CSL</t>
  </si>
  <si>
    <t>Kratos Energy &amp; Infrastructure Ltd</t>
  </si>
  <si>
    <t>KRATOSENER</t>
  </si>
  <si>
    <t>COSYN Ltd</t>
  </si>
  <si>
    <t>COSYN</t>
  </si>
  <si>
    <t>Danube Industries Ltd</t>
  </si>
  <si>
    <t>DANUBE</t>
  </si>
  <si>
    <t>Gconnect Logitech and Supply Chain Ltd</t>
  </si>
  <si>
    <t>GCONNECT</t>
  </si>
  <si>
    <t>Winro Commercial (India) Ltd</t>
  </si>
  <si>
    <t>WINROC</t>
  </si>
  <si>
    <t>Chothani Foods Ltd</t>
  </si>
  <si>
    <t>CHOTHANI</t>
  </si>
  <si>
    <t>Mask Investments Ltd</t>
  </si>
  <si>
    <t>MASKINVEST</t>
  </si>
  <si>
    <t>Suncare Traders Ltd</t>
  </si>
  <si>
    <t>SCTL</t>
  </si>
  <si>
    <t>Pasupati Spinning and Weaving Mills Ltd</t>
  </si>
  <si>
    <t>PASUSPG</t>
  </si>
  <si>
    <t>Colorchips New Media Ltd</t>
  </si>
  <si>
    <t>COLORCHIPS</t>
  </si>
  <si>
    <t>Sangal Papers Ltd</t>
  </si>
  <si>
    <t>SANPA</t>
  </si>
  <si>
    <t>Castex Technologies Ltd</t>
  </si>
  <si>
    <t>CASTEXTECH</t>
  </si>
  <si>
    <t>RRP Semiconductor Ltd</t>
  </si>
  <si>
    <t>GDTRAGN</t>
  </si>
  <si>
    <t>Educomp Solutions Ltd</t>
  </si>
  <si>
    <t>EDUCOMP</t>
  </si>
  <si>
    <t>Maris Spinners Ltd</t>
  </si>
  <si>
    <t>MARIS</t>
  </si>
  <si>
    <t>Grandma Trading and Agencies Ltd</t>
  </si>
  <si>
    <t>GRANDMA</t>
  </si>
  <si>
    <t>Rodium Realty Ltd</t>
  </si>
  <si>
    <t>RODIUM</t>
  </si>
  <si>
    <t>Sunil Industries Ltd</t>
  </si>
  <si>
    <t>SUNILTX</t>
  </si>
  <si>
    <t>BAMPSL Securities Ltd</t>
  </si>
  <si>
    <t>BAMPSL</t>
  </si>
  <si>
    <t>Mini Diamonds (India) Ltd</t>
  </si>
  <si>
    <t>MINID</t>
  </si>
  <si>
    <t>Citadel Realty and Developers Ltd</t>
  </si>
  <si>
    <t>CITADEL</t>
  </si>
  <si>
    <t>Mega Corp Ltd</t>
  </si>
  <si>
    <t>MEGACOR</t>
  </si>
  <si>
    <t>EP Biocomposites Ltd</t>
  </si>
  <si>
    <t>EPBIO</t>
  </si>
  <si>
    <t>Aditya BSL Nifty IT ETF</t>
  </si>
  <si>
    <t>TECH</t>
  </si>
  <si>
    <t>Quadpro Ites Ltd</t>
  </si>
  <si>
    <t>QUADPRO</t>
  </si>
  <si>
    <t>MFL India Ltd</t>
  </si>
  <si>
    <t>MFLINDIA</t>
  </si>
  <si>
    <t>Best Eastern Hotels Ltd</t>
  </si>
  <si>
    <t>BESTEAST</t>
  </si>
  <si>
    <t>Steel Strips Infrastructures Ltd</t>
  </si>
  <si>
    <t>STLSTRINF</t>
  </si>
  <si>
    <t>Intec Capital Ltd</t>
  </si>
  <si>
    <t>INTECCAP</t>
  </si>
  <si>
    <t>Innovative Ideals and Services (India) Ltd</t>
  </si>
  <si>
    <t>INNOVATIVE</t>
  </si>
  <si>
    <t>ICICI Prudential S&amp;P BSE Midcap Select ETF</t>
  </si>
  <si>
    <t>MIDSELIETF</t>
  </si>
  <si>
    <t>Lerthai Finance Ltd</t>
  </si>
  <si>
    <t>LERTHAI</t>
  </si>
  <si>
    <t>Sinnar Bidi Udyog Ltd</t>
  </si>
  <si>
    <t>SINNAR</t>
  </si>
  <si>
    <t>Venlon Enterprises Ltd</t>
  </si>
  <si>
    <t>VENLONENT</t>
  </si>
  <si>
    <t>H S India Ltd</t>
  </si>
  <si>
    <t>HOTLSILV</t>
  </si>
  <si>
    <t>Kapil Cotex Ltd</t>
  </si>
  <si>
    <t>KAPILCO</t>
  </si>
  <si>
    <t>Sahara Housingfina Corporation Ltd</t>
  </si>
  <si>
    <t>SAHARAHOUS</t>
  </si>
  <si>
    <t>Cargotrans Maritime Ltd</t>
  </si>
  <si>
    <t>CARGOTRANS</t>
  </si>
  <si>
    <t>Brisk Technovision Ltd</t>
  </si>
  <si>
    <t>BRISK</t>
  </si>
  <si>
    <t>Nalin Lease Finance Ltd</t>
  </si>
  <si>
    <t>NLFL</t>
  </si>
  <si>
    <t>Martin Burn Ltd</t>
  </si>
  <si>
    <t>MARBU</t>
  </si>
  <si>
    <t>Vrundavan Plantation Ltd</t>
  </si>
  <si>
    <t>VPL</t>
  </si>
  <si>
    <t>Ashish Polyplast Ltd</t>
  </si>
  <si>
    <t>ASHISHPO</t>
  </si>
  <si>
    <t>Narmada Agrobase Ltd</t>
  </si>
  <si>
    <t>NARMADA</t>
  </si>
  <si>
    <t>VR Films &amp; Studios Ltd</t>
  </si>
  <si>
    <t>VRFILMS</t>
  </si>
  <si>
    <t>SBI Nifty 10 yr Benchmark G-Sec ETF</t>
  </si>
  <si>
    <t>SETF10GILT</t>
  </si>
  <si>
    <t>Deep Diamond India Ltd</t>
  </si>
  <si>
    <t>DDIL</t>
  </si>
  <si>
    <t>Jagjanani Textiles Ltd</t>
  </si>
  <si>
    <t>JAGJANANI</t>
  </si>
  <si>
    <t>KJMC Corporate Advisors (India) Ltd</t>
  </si>
  <si>
    <t>KJMCCORP</t>
  </si>
  <si>
    <t>Roopshri Resorts Ltd</t>
  </si>
  <si>
    <t>ROOPSHRI</t>
  </si>
  <si>
    <t>Invigorated Business Consulting Ltd</t>
  </si>
  <si>
    <t>INVIGO</t>
  </si>
  <si>
    <t>Zenith Healthcare Ltd</t>
  </si>
  <si>
    <t>ZENITHHE</t>
  </si>
  <si>
    <t>Lex Nimble Solutions Ltd</t>
  </si>
  <si>
    <t>LEX</t>
  </si>
  <si>
    <t>Sahaj Fashions Ltd</t>
  </si>
  <si>
    <t>SAHAJ</t>
  </si>
  <si>
    <t>Sanwaria Consumer Ltd</t>
  </si>
  <si>
    <t>SANWARIA</t>
  </si>
  <si>
    <t>SVS Ventures Ltd</t>
  </si>
  <si>
    <t>SVS</t>
  </si>
  <si>
    <t>Shree Securities Ltd</t>
  </si>
  <si>
    <t>SHREESEC</t>
  </si>
  <si>
    <t>Winsome Yarns Ltd</t>
  </si>
  <si>
    <t>WINSOME</t>
  </si>
  <si>
    <t>Advance Lifestyles Ltd</t>
  </si>
  <si>
    <t>ADVLIFE</t>
  </si>
  <si>
    <t>Kotak Nifty IT ETF</t>
  </si>
  <si>
    <t>IT</t>
  </si>
  <si>
    <t>NMS Global Ltd</t>
  </si>
  <si>
    <t>NMSRESRC</t>
  </si>
  <si>
    <t>Triveni Glass Ltd</t>
  </si>
  <si>
    <t>TRIVENIGQ</t>
  </si>
  <si>
    <t>Gujarat Raffia Industries Ltd</t>
  </si>
  <si>
    <t>GUJRAFFIA</t>
  </si>
  <si>
    <t>Glance Finance Ltd</t>
  </si>
  <si>
    <t>GLANCE</t>
  </si>
  <si>
    <t>Naturo Indiabull Ltd</t>
  </si>
  <si>
    <t>NATURO</t>
  </si>
  <si>
    <t>Computer Point Ltd</t>
  </si>
  <si>
    <t>COMPUPN</t>
  </si>
  <si>
    <t>Onesource Ideas Venture Ltd</t>
  </si>
  <si>
    <t>OIVL</t>
  </si>
  <si>
    <t>Grand Foundry Ltd</t>
  </si>
  <si>
    <t>GFSTEELS</t>
  </si>
  <si>
    <t>N D A Securities Ltd</t>
  </si>
  <si>
    <t>NDASEC</t>
  </si>
  <si>
    <t>Croissance Ltd</t>
  </si>
  <si>
    <t>CROISSANCE</t>
  </si>
  <si>
    <t>Kapil Raj Finance Ltd</t>
  </si>
  <si>
    <t>KAPILRAJ</t>
  </si>
  <si>
    <t>Paragon Finance Ltd</t>
  </si>
  <si>
    <t>PARAGONF</t>
  </si>
  <si>
    <t>Vikas Proppant &amp; Granite Ltd</t>
  </si>
  <si>
    <t>VIKASPROP</t>
  </si>
  <si>
    <t>MY Money Securities Ltd</t>
  </si>
  <si>
    <t>MYMONEY</t>
  </si>
  <si>
    <t>Cella Space Ltd</t>
  </si>
  <si>
    <t>CELLA</t>
  </si>
  <si>
    <t>Chennai Meenakshi Multispeciality Hospital Ltd</t>
  </si>
  <si>
    <t>CMMHOSP</t>
  </si>
  <si>
    <t>Madhusudan Securities Ltd</t>
  </si>
  <si>
    <t>MADHUSE</t>
  </si>
  <si>
    <t>Alfa Ica (India) Ltd</t>
  </si>
  <si>
    <t>ALFAICA</t>
  </si>
  <si>
    <t>Shubham Polyspin Ltd</t>
  </si>
  <si>
    <t>SHUBHAM</t>
  </si>
  <si>
    <t>Amco India Ltd</t>
  </si>
  <si>
    <t>AMCOIND</t>
  </si>
  <si>
    <t>Challani Capital Ltd</t>
  </si>
  <si>
    <t>CHALLANI</t>
  </si>
  <si>
    <t>Apex Capital and Finance Ltd</t>
  </si>
  <si>
    <t>ACFL</t>
  </si>
  <si>
    <t>Axis NIFTY Healthcare ETF</t>
  </si>
  <si>
    <t>AXISHCETF</t>
  </si>
  <si>
    <t>Jayshree Chemicals Ltd</t>
  </si>
  <si>
    <t>JAYCH</t>
  </si>
  <si>
    <t>HDFC Nifty IT ETF</t>
  </si>
  <si>
    <t>HDFCNIFIT</t>
  </si>
  <si>
    <t>Amin Tannery Ltd</t>
  </si>
  <si>
    <t>AMINTAN</t>
  </si>
  <si>
    <t>Sancode Technologies Ltd</t>
  </si>
  <si>
    <t>SANCODE</t>
  </si>
  <si>
    <t>Adcon Capital Services Ltd</t>
  </si>
  <si>
    <t>ADCON</t>
  </si>
  <si>
    <t>Heads UP Ventures Limited</t>
  </si>
  <si>
    <t>HEADSUP</t>
  </si>
  <si>
    <t>Associated Coaters Ltd</t>
  </si>
  <si>
    <t>ASSOCIATED</t>
  </si>
  <si>
    <t>Bhakti Gems and Jewellery Ltd</t>
  </si>
  <si>
    <t>BGJL</t>
  </si>
  <si>
    <t>Elnet Technologies Ltd</t>
  </si>
  <si>
    <t>ELNET</t>
  </si>
  <si>
    <t>Compuage Infocom Ltd</t>
  </si>
  <si>
    <t>COMPINFO</t>
  </si>
  <si>
    <t>Choksi Imaging Ltd</t>
  </si>
  <si>
    <t>CHOKSI</t>
  </si>
  <si>
    <t>Plada Infotech Services Ltd</t>
  </si>
  <si>
    <t>PLADAINFO</t>
  </si>
  <si>
    <t>Magenta Lifecare Ltd</t>
  </si>
  <si>
    <t>MAGENTA</t>
  </si>
  <si>
    <t>Ajel Ltd</t>
  </si>
  <si>
    <t>AJEL</t>
  </si>
  <si>
    <t>Sunrest Lifescience Ltd</t>
  </si>
  <si>
    <t>SUNREST</t>
  </si>
  <si>
    <t>SMIFS Capital Markets Ltd</t>
  </si>
  <si>
    <t>SMIFS</t>
  </si>
  <si>
    <t>Ajcon Global Services Ltd</t>
  </si>
  <si>
    <t>AJCON</t>
  </si>
  <si>
    <t>JMJ Fintech Ltd</t>
  </si>
  <si>
    <t>JMJFIN</t>
  </si>
  <si>
    <t>Antarctica Ltd</t>
  </si>
  <si>
    <t>ANTGRAPHIC</t>
  </si>
  <si>
    <t>Shanti Guru Industries Ltd</t>
  </si>
  <si>
    <t>SHANTIGURU</t>
  </si>
  <si>
    <t>Lead Reclaim and Rubber Products Ltd</t>
  </si>
  <si>
    <t>LRRPL</t>
  </si>
  <si>
    <t>Modern Steel Ltd</t>
  </si>
  <si>
    <t>MDRNSTL</t>
  </si>
  <si>
    <t>California Software Company Ltd</t>
  </si>
  <si>
    <t>CALSOFT</t>
  </si>
  <si>
    <t>Machhar Industries Ltd</t>
  </si>
  <si>
    <t>MACIND</t>
  </si>
  <si>
    <t>Tai Industries Ltd</t>
  </si>
  <si>
    <t>TAIIND</t>
  </si>
  <si>
    <t>BNR Udyog Ltd</t>
  </si>
  <si>
    <t>BNRUDY</t>
  </si>
  <si>
    <t>Purshottam Investofin Ltd</t>
  </si>
  <si>
    <t>PURSHOTTAM</t>
  </si>
  <si>
    <t>Comfort Commotrade Ltd</t>
  </si>
  <si>
    <t>COMCL</t>
  </si>
  <si>
    <t>Nirav Commercials Ltd</t>
  </si>
  <si>
    <t>NIRAVCOM</t>
  </si>
  <si>
    <t>Samyak International Ltd</t>
  </si>
  <si>
    <t>SAMYAKINT</t>
  </si>
  <si>
    <t>Yaan Enterprises Ltd</t>
  </si>
  <si>
    <t>YAANENT</t>
  </si>
  <si>
    <t>MRC Agrotech Ltd</t>
  </si>
  <si>
    <t>MRCAGRO</t>
  </si>
  <si>
    <t>Usha Martin Education And Solutions Ltd</t>
  </si>
  <si>
    <t>UMESLTD</t>
  </si>
  <si>
    <t>Mukat Pipes Ltd</t>
  </si>
  <si>
    <t>MUKATPIP</t>
  </si>
  <si>
    <t>Sanblue Corporation Ltd</t>
  </si>
  <si>
    <t>SANBLUE</t>
  </si>
  <si>
    <t>Prima Industries Ltd</t>
  </si>
  <si>
    <t>PRIMAIN</t>
  </si>
  <si>
    <t>White Organic Agro Ltd</t>
  </si>
  <si>
    <t>WHITEORG</t>
  </si>
  <si>
    <t>CIL Securities Ltd</t>
  </si>
  <si>
    <t>CILSEC</t>
  </si>
  <si>
    <t>Caprolactam Chemicals Ltd</t>
  </si>
  <si>
    <t>CAPRO</t>
  </si>
  <si>
    <t>Jindal Capital Ltd</t>
  </si>
  <si>
    <t>JINDCAP</t>
  </si>
  <si>
    <t>Command Polymers Ltd</t>
  </si>
  <si>
    <t>COMMAND</t>
  </si>
  <si>
    <t>EVOQ Remedies Ltd</t>
  </si>
  <si>
    <t>EVOQ</t>
  </si>
  <si>
    <t>Prime Urban Development India Ltd</t>
  </si>
  <si>
    <t>PRIMEURB</t>
  </si>
  <si>
    <t>ACI Infocom Ltd</t>
  </si>
  <si>
    <t>ACIIN</t>
  </si>
  <si>
    <t>Zenlabs Ethica Ltd</t>
  </si>
  <si>
    <t>ZENLABS</t>
  </si>
  <si>
    <t>SBI Nifty Next 50 ETF</t>
  </si>
  <si>
    <t>SETFNN50</t>
  </si>
  <si>
    <t>Indifra Ltd</t>
  </si>
  <si>
    <t>INDIFRA</t>
  </si>
  <si>
    <t>Suvidha Infraestate Corporation Ltd</t>
  </si>
  <si>
    <t>SICL</t>
  </si>
  <si>
    <t>Reliable Ventures India Ltd</t>
  </si>
  <si>
    <t>RELIABVEN</t>
  </si>
  <si>
    <t>Pan Electronics (India) Ltd</t>
  </si>
  <si>
    <t>PANELEC</t>
  </si>
  <si>
    <t>Tuni Textile Mills Ltd</t>
  </si>
  <si>
    <t>TUNITEX</t>
  </si>
  <si>
    <t>Aditya BSL Nifty Healthcare ETF</t>
  </si>
  <si>
    <t>HEALTHY</t>
  </si>
  <si>
    <t>Veerkrupa Jewellers Ltd</t>
  </si>
  <si>
    <t>VEERKRUPA</t>
  </si>
  <si>
    <t>NIKS Technology Ltd</t>
  </si>
  <si>
    <t>NIKSTECH</t>
  </si>
  <si>
    <t>Ecs Biztech Ltd</t>
  </si>
  <si>
    <t>ECS</t>
  </si>
  <si>
    <t>LWS Knitwear Ltd</t>
  </si>
  <si>
    <t>LWSKNIT</t>
  </si>
  <si>
    <t>Sanghvi Forging and Engineering Ltd</t>
  </si>
  <si>
    <t>SANGHVIFOR</t>
  </si>
  <si>
    <t>Paos Industries Ltd</t>
  </si>
  <si>
    <t>PAOS</t>
  </si>
  <si>
    <t>PlatinumOne Business Services Ltd</t>
  </si>
  <si>
    <t>POBS</t>
  </si>
  <si>
    <t>SSPDL Ltd</t>
  </si>
  <si>
    <t>SSPDL</t>
  </si>
  <si>
    <t>Sungold Media and Entertainment Ltd</t>
  </si>
  <si>
    <t>SMEL</t>
  </si>
  <si>
    <t>Indergiri Finance Ltd</t>
  </si>
  <si>
    <t>INDERGR</t>
  </si>
  <si>
    <t>Paramount Cosmetics (India) Ltd</t>
  </si>
  <si>
    <t>PARMCOS-B</t>
  </si>
  <si>
    <t>MT Educare Ltd</t>
  </si>
  <si>
    <t>MTEDUCARE</t>
  </si>
  <si>
    <t>S R G Securities Finance Ltd</t>
  </si>
  <si>
    <t>SRGSFL</t>
  </si>
  <si>
    <t>Bervin Investment and Leasing Ltd</t>
  </si>
  <si>
    <t>BERVINL</t>
  </si>
  <si>
    <t>Jaihind Synthetics Ltd</t>
  </si>
  <si>
    <t>JAIHINDS</t>
  </si>
  <si>
    <t>Gian Life Care Ltd</t>
  </si>
  <si>
    <t>GIANLIFE</t>
  </si>
  <si>
    <t>Bhanderi Infracon Ltd</t>
  </si>
  <si>
    <t>BHANDERI</t>
  </si>
  <si>
    <t>3C IT Solutions &amp; Telecoms (India) Ltd</t>
  </si>
  <si>
    <t>3CIT</t>
  </si>
  <si>
    <t>Alan Scott Enterprises Ltd</t>
  </si>
  <si>
    <t>ALAN SCOTT</t>
  </si>
  <si>
    <t>Dynamic Archistructures Ltd</t>
  </si>
  <si>
    <t>DAL</t>
  </si>
  <si>
    <t>Sterling Powergensys Ltd</t>
  </si>
  <si>
    <t>STERPOW</t>
  </si>
  <si>
    <t>Karnavati Finance Ltd</t>
  </si>
  <si>
    <t>KARNAVATI</t>
  </si>
  <si>
    <t>Vilin Bio Med Ltd</t>
  </si>
  <si>
    <t>VILINBIO</t>
  </si>
  <si>
    <t>Asian Warehousing Ltd</t>
  </si>
  <si>
    <t>ASIAN</t>
  </si>
  <si>
    <t>Samsrita Labs Ltd</t>
  </si>
  <si>
    <t>SAMSRITA</t>
  </si>
  <si>
    <t>Trans Freight Containers Ltd</t>
  </si>
  <si>
    <t>TRANSFRE</t>
  </si>
  <si>
    <t>RO Jewels Ltd</t>
  </si>
  <si>
    <t>ROJL</t>
  </si>
  <si>
    <t>Gajanan Securities Services Ltd</t>
  </si>
  <si>
    <t>GAJANANSEC</t>
  </si>
  <si>
    <t>Octavius Plantations Ltd</t>
  </si>
  <si>
    <t>OCTAVIUSPL</t>
  </si>
  <si>
    <t>Diggi Multitrade Ltd</t>
  </si>
  <si>
    <t>DML</t>
  </si>
  <si>
    <t>Mahaan Foods Ltd</t>
  </si>
  <si>
    <t>MAHAANF</t>
  </si>
  <si>
    <t>Jainex Aamcol Ltd</t>
  </si>
  <si>
    <t>JAINEX</t>
  </si>
  <si>
    <t>HDFC Silver ETF</t>
  </si>
  <si>
    <t>HDFCSILVER</t>
  </si>
  <si>
    <t>New Light Apparels Ltd</t>
  </si>
  <si>
    <t>NEWLIGHT</t>
  </si>
  <si>
    <t>Nanavati Ventures Ltd</t>
  </si>
  <si>
    <t>NVENTURES</t>
  </si>
  <si>
    <t>Richirich Inventures Ltd</t>
  </si>
  <si>
    <t>KISAAN</t>
  </si>
  <si>
    <t>K K Fincorp Ltd</t>
  </si>
  <si>
    <t>KKFIN</t>
  </si>
  <si>
    <t>Kcl Infra Projects Ltd</t>
  </si>
  <si>
    <t>KCLINFRA</t>
  </si>
  <si>
    <t>Anupam Finserv Ltd</t>
  </si>
  <si>
    <t>ANUPAM</t>
  </si>
  <si>
    <t>Ritesh International Ltd</t>
  </si>
  <si>
    <t>RITESHIN</t>
  </si>
  <si>
    <t>WINPRO INDUSTRIES LIMITED</t>
  </si>
  <si>
    <t>WINPRO</t>
  </si>
  <si>
    <t>Valson Industries Ltd</t>
  </si>
  <si>
    <t>VALSONQ</t>
  </si>
  <si>
    <t>Easy Fincorp Ltd</t>
  </si>
  <si>
    <t>EASYFIN</t>
  </si>
  <si>
    <t>Novateor Research Laboratories Ltd</t>
  </si>
  <si>
    <t>NOVATEOR</t>
  </si>
  <si>
    <t>HB Leasing and Finance Co Ltd</t>
  </si>
  <si>
    <t>HBLEAS</t>
  </si>
  <si>
    <t>Sibar Auto Parts Ltd</t>
  </si>
  <si>
    <t>SIBARAUT</t>
  </si>
  <si>
    <t>Groarc Industries India Ltd</t>
  </si>
  <si>
    <t>TELESYS</t>
  </si>
  <si>
    <t>Yash Management &amp; Satellite Ltd.</t>
  </si>
  <si>
    <t>YASHMGM</t>
  </si>
  <si>
    <t>Tarapur Transformers Ltd</t>
  </si>
  <si>
    <t>TARAPUR</t>
  </si>
  <si>
    <t>Scan Projects Ltd</t>
  </si>
  <si>
    <t>SCANPRO</t>
  </si>
  <si>
    <t>Sanghvi Brands Ltd</t>
  </si>
  <si>
    <t>SBRANDS</t>
  </si>
  <si>
    <t>Osiajee Texfab Ltd</t>
  </si>
  <si>
    <t>OSIAJEE</t>
  </si>
  <si>
    <t>Ishita Drugs and Industries Ltd</t>
  </si>
  <si>
    <t>ISHITADR</t>
  </si>
  <si>
    <t>Spice Islands Industries Ltd</t>
  </si>
  <si>
    <t>SPICEISLIN</t>
  </si>
  <si>
    <t>Vamshi Rubber Ltd</t>
  </si>
  <si>
    <t>VAMSHIRU</t>
  </si>
  <si>
    <t>Easun Capital Markets Ltd</t>
  </si>
  <si>
    <t>EASUN</t>
  </si>
  <si>
    <t>TGIF Agribusiness Ltd</t>
  </si>
  <si>
    <t>TGIF</t>
  </si>
  <si>
    <t>Mihika Industries Ltd</t>
  </si>
  <si>
    <t>MIHIKA</t>
  </si>
  <si>
    <t>Pro Fin Capital Services Ltd</t>
  </si>
  <si>
    <t>PROFINC</t>
  </si>
  <si>
    <t>Axis NIFTY India Consumption ETF</t>
  </si>
  <si>
    <t>AXISCETF</t>
  </si>
  <si>
    <t>S V J Enterprises Ltd</t>
  </si>
  <si>
    <t>SVJ</t>
  </si>
  <si>
    <t>Emmessar Biotech and Nutrition Ltd</t>
  </si>
  <si>
    <t>EMMESSA</t>
  </si>
  <si>
    <t>Franklin Leasing and Finance Ltd</t>
  </si>
  <si>
    <t>FRANKLIN</t>
  </si>
  <si>
    <t>Flora Textiles Ltd</t>
  </si>
  <si>
    <t>FLORATX</t>
  </si>
  <si>
    <t>Sanathnagar Enterprises Ltd</t>
  </si>
  <si>
    <t>Gujarat Hy Spin Ltd</t>
  </si>
  <si>
    <t>GUJHYSPIN</t>
  </si>
  <si>
    <t>Prag Bosimi Synthetics Ltd</t>
  </si>
  <si>
    <t>PRAGBOS</t>
  </si>
  <si>
    <t>Dynamic Industries Ltd</t>
  </si>
  <si>
    <t>DYNAMIND</t>
  </si>
  <si>
    <t>Jackson Investments Ltd</t>
  </si>
  <si>
    <t>JACKSON</t>
  </si>
  <si>
    <t>RTCL Ltd</t>
  </si>
  <si>
    <t>RAGHUTOB</t>
  </si>
  <si>
    <t>ICICI Pru Nifty 5 yr Benchmark G-SEC ETF</t>
  </si>
  <si>
    <t>GSEC5IETF</t>
  </si>
  <si>
    <t>Sarthak Industries Ltd</t>
  </si>
  <si>
    <t>SARTHAKIND</t>
  </si>
  <si>
    <t>Neeraj Paper Marketing Ltd</t>
  </si>
  <si>
    <t>NEERAJ</t>
  </si>
  <si>
    <t>Classic Filaments Ltd</t>
  </si>
  <si>
    <t>CFL</t>
  </si>
  <si>
    <t>Marg Techno-Projects Ltd</t>
  </si>
  <si>
    <t>MTPL</t>
  </si>
  <si>
    <t>Gujarat Lease Financing Ltd</t>
  </si>
  <si>
    <t>GLFL</t>
  </si>
  <si>
    <t>Indus Finance Ltd</t>
  </si>
  <si>
    <t>INDUSFINL</t>
  </si>
  <si>
    <t>Shree Hanuman Sugar &amp; Industries Ltd</t>
  </si>
  <si>
    <t>HANSUGAR</t>
  </si>
  <si>
    <t>Onelife Capital Advisors Ltd</t>
  </si>
  <si>
    <t>ONELIFECAP</t>
  </si>
  <si>
    <t>Cindrella Hotels Ltd</t>
  </si>
  <si>
    <t>CINDHO</t>
  </si>
  <si>
    <t>Shree Bhavya Fabrics Ltd</t>
  </si>
  <si>
    <t>SBFL</t>
  </si>
  <si>
    <t>RICHA INFO SYSTEMS LIMITED</t>
  </si>
  <si>
    <t>RICHA</t>
  </si>
  <si>
    <t>Eastern Treads Ltd</t>
  </si>
  <si>
    <t>EASTRED</t>
  </si>
  <si>
    <t>Reetech International Cargo and Courier Ltd</t>
  </si>
  <si>
    <t>REETECH</t>
  </si>
  <si>
    <t>Jaipan Industries Ltd</t>
  </si>
  <si>
    <t>JAIPAN</t>
  </si>
  <si>
    <t>Suncity Synthetics Ltd</t>
  </si>
  <si>
    <t>SUNCITYSY</t>
  </si>
  <si>
    <t>Shree Metalloys Ltd</t>
  </si>
  <si>
    <t>SHREMETAL</t>
  </si>
  <si>
    <t>Yogi Infra Projects Ltd</t>
  </si>
  <si>
    <t>YOGISUNG</t>
  </si>
  <si>
    <t>Northlink Fiscal and Capital Services Ltd</t>
  </si>
  <si>
    <t>NORTHLINK</t>
  </si>
  <si>
    <t>BKV Industries Ltd</t>
  </si>
  <si>
    <t>BKV</t>
  </si>
  <si>
    <t>Silly Monks Entertainment Ltd</t>
  </si>
  <si>
    <t>SILLYMONKS</t>
  </si>
  <si>
    <t>Octaware Technologies Ltd</t>
  </si>
  <si>
    <t>OCTAWARE</t>
  </si>
  <si>
    <t>Nippon India ETF Nifty IT</t>
  </si>
  <si>
    <t>ITBEES</t>
  </si>
  <si>
    <t>IEL Ltd</t>
  </si>
  <si>
    <t>INDXTRA</t>
  </si>
  <si>
    <t>Duke Offshore Ltd</t>
  </si>
  <si>
    <t>DUKEOFS</t>
  </si>
  <si>
    <t>Kunststoffe Industries Ltd</t>
  </si>
  <si>
    <t>KUNSTOFF</t>
  </si>
  <si>
    <t>O P Chains Ltd</t>
  </si>
  <si>
    <t>OPCHAINS</t>
  </si>
  <si>
    <t>Shreevatsaa Finance and Leasing Ltd</t>
  </si>
  <si>
    <t>SHVFL</t>
  </si>
  <si>
    <t>Gautam Exim Ltd</t>
  </si>
  <si>
    <t>GEL</t>
  </si>
  <si>
    <t>G K P Printing &amp; Packaging Ltd</t>
  </si>
  <si>
    <t>GKP</t>
  </si>
  <si>
    <t>Labelkraft Technologies Ltd</t>
  </si>
  <si>
    <t>LABELKRAFT</t>
  </si>
  <si>
    <t>Hindustan Agrigentics Ltd</t>
  </si>
  <si>
    <t>HINDUST</t>
  </si>
  <si>
    <t>Ind Renewable Energy Ltd</t>
  </si>
  <si>
    <t>INDRENEW</t>
  </si>
  <si>
    <t>Darshan Orna Ltd</t>
  </si>
  <si>
    <t>DARSHANORNA</t>
  </si>
  <si>
    <t>Nippon India ETF Nifty India Consumption</t>
  </si>
  <si>
    <t>CONSUMBEES</t>
  </si>
  <si>
    <t>IITL Projects Ltd</t>
  </si>
  <si>
    <t>IITLPROJ</t>
  </si>
  <si>
    <t>Howard Hotels Ltd</t>
  </si>
  <si>
    <t>HOWARHO</t>
  </si>
  <si>
    <t>Gem Spinners India Ltd</t>
  </si>
  <si>
    <t>GEMSPIN</t>
  </si>
  <si>
    <t>Kamanwala Housing Construction Ltd</t>
  </si>
  <si>
    <t>KAMANWALA</t>
  </si>
  <si>
    <t>A F Enterprises Ltd</t>
  </si>
  <si>
    <t>AFEL</t>
  </si>
  <si>
    <t>DSP Silver ETF</t>
  </si>
  <si>
    <t>SILVERADD</t>
  </si>
  <si>
    <t>Tasty Dairy Specialities Ltd</t>
  </si>
  <si>
    <t>TDSL</t>
  </si>
  <si>
    <t>Jai Mata Glass Ltd</t>
  </si>
  <si>
    <t>JAIMATAG</t>
  </si>
  <si>
    <t>Stampede Capital Ltd</t>
  </si>
  <si>
    <t>GATECHDVR</t>
  </si>
  <si>
    <t>Palm Jewels Limited</t>
  </si>
  <si>
    <t>PALMJEWELS</t>
  </si>
  <si>
    <t>Meyer Apparel Ltd</t>
  </si>
  <si>
    <t>Sujala Trading &amp; Holdings Ltd</t>
  </si>
  <si>
    <t>SUJALA</t>
  </si>
  <si>
    <t>Daulat Securities Ltd</t>
  </si>
  <si>
    <t>DAULAT</t>
  </si>
  <si>
    <t>Indiabulls NIFTY50 Exchange Traded Fund</t>
  </si>
  <si>
    <t>IBMFNIFTY</t>
  </si>
  <si>
    <t>Southern Latex Ltd</t>
  </si>
  <si>
    <t>SOUTLAT</t>
  </si>
  <si>
    <t>Kahan Packaging Ltd</t>
  </si>
  <si>
    <t>KAHAN</t>
  </si>
  <si>
    <t>Euphoria Infotech (India) Ltd</t>
  </si>
  <si>
    <t>EUPHORIAIT</t>
  </si>
  <si>
    <t>Finelistings Technologies Ltd</t>
  </si>
  <si>
    <t>FTL</t>
  </si>
  <si>
    <t>Helpage Finlease Ltd</t>
  </si>
  <si>
    <t>HELPAGE</t>
  </si>
  <si>
    <t>Advance Petrochemicals Ltd</t>
  </si>
  <si>
    <t>ADVPETR-B</t>
  </si>
  <si>
    <t>Adinath Textiles Ltd</t>
  </si>
  <si>
    <t>ADINATH</t>
  </si>
  <si>
    <t>Nippon India ETF S&amp;P BSE Sensex Next 50</t>
  </si>
  <si>
    <t>SNXT50BEES</t>
  </si>
  <si>
    <t>IB Infotech Enterprises Ltd</t>
  </si>
  <si>
    <t>IBINFO</t>
  </si>
  <si>
    <t>Bothra Metals and Alloys Ltd</t>
  </si>
  <si>
    <t>BMAL</t>
  </si>
  <si>
    <t>Yunik Managing Advisors Ltd</t>
  </si>
  <si>
    <t>YUNIKM</t>
  </si>
  <si>
    <t>ETT Ltd</t>
  </si>
  <si>
    <t>ETT</t>
  </si>
  <si>
    <t>Margo Finance Ltd</t>
  </si>
  <si>
    <t>MARGOFIN</t>
  </si>
  <si>
    <t>Brandbucket Media &amp; Technology Ltd</t>
  </si>
  <si>
    <t>BRANDBUCKT</t>
  </si>
  <si>
    <t>Bohra Industries Ltd</t>
  </si>
  <si>
    <t>BOHRAIND</t>
  </si>
  <si>
    <t>ICICI Prudential Nifty FMCG ETF</t>
  </si>
  <si>
    <t>FMCGIETF</t>
  </si>
  <si>
    <t>Shree Karthik Papers Ltd</t>
  </si>
  <si>
    <t>SHKARTP</t>
  </si>
  <si>
    <t>Sterling Guaranty &amp; Finance Ltd</t>
  </si>
  <si>
    <t>STRLGUA</t>
  </si>
  <si>
    <t>7NR Retail Ltd</t>
  </si>
  <si>
    <t>7NR</t>
  </si>
  <si>
    <t>Fruition venture Ltd</t>
  </si>
  <si>
    <t>FRUTION</t>
  </si>
  <si>
    <t>Velan Hotels Ltd</t>
  </si>
  <si>
    <t>VELHO</t>
  </si>
  <si>
    <t>Asian Petro Products and Exports Ltd</t>
  </si>
  <si>
    <t>ASINPET</t>
  </si>
  <si>
    <t>Padam Cotton Yarns Ltd</t>
  </si>
  <si>
    <t>PADAMCO</t>
  </si>
  <si>
    <t>U H Zaveri Ltd</t>
  </si>
  <si>
    <t>UHZAVERI</t>
  </si>
  <si>
    <t>Link Pharmachem Ltd</t>
  </si>
  <si>
    <t>LINKPH</t>
  </si>
  <si>
    <t>Vivanza Biosciences Ltd</t>
  </si>
  <si>
    <t>VIVANZA</t>
  </si>
  <si>
    <t>Shree Ganesh Elastoplast Ltd</t>
  </si>
  <si>
    <t>SHGANEL</t>
  </si>
  <si>
    <t>Samtex Fashions Ltd</t>
  </si>
  <si>
    <t>SAMTEX</t>
  </si>
  <si>
    <t>Husys Consulting Ltd</t>
  </si>
  <si>
    <t>HUSYSLTD</t>
  </si>
  <si>
    <t>Parshwanath Corp Ltd</t>
  </si>
  <si>
    <t>PARSHWANA</t>
  </si>
  <si>
    <t>Rajkamal Synthetics Ltd</t>
  </si>
  <si>
    <t>RAJKSYN</t>
  </si>
  <si>
    <t>Bhudevi Infra Projects Ltd</t>
  </si>
  <si>
    <t>BHUDEVI</t>
  </si>
  <si>
    <t>Rishabh Digha Steel and Allied Products Ltd</t>
  </si>
  <si>
    <t>RISHDIGA</t>
  </si>
  <si>
    <t>Innovatus Entertainment Networks Ltd</t>
  </si>
  <si>
    <t>INNOVATUS</t>
  </si>
  <si>
    <t>Sarvottam Finvest Ltd</t>
  </si>
  <si>
    <t>SARVOTTAM</t>
  </si>
  <si>
    <t>Patron Exim Ltd</t>
  </si>
  <si>
    <t>PATRON</t>
  </si>
  <si>
    <t>ICICI Prudential Nifty 100 ETF</t>
  </si>
  <si>
    <t>NIF100IETF</t>
  </si>
  <si>
    <t>Lime Chemicals Ltd</t>
  </si>
  <si>
    <t>LIMECHM</t>
  </si>
  <si>
    <t>Nyssa Corporation Ltd</t>
  </si>
  <si>
    <t>NYSSACORP</t>
  </si>
  <si>
    <t>Ranjeet Mechatronics Ltd</t>
  </si>
  <si>
    <t>RANJEET</t>
  </si>
  <si>
    <t>Polymac Thermoformers Ltd</t>
  </si>
  <si>
    <t>POLYMAC</t>
  </si>
  <si>
    <t>Crane Infrastructure Ltd</t>
  </si>
  <si>
    <t>CRANEINFRA</t>
  </si>
  <si>
    <t>Sharma East India Hospitals and Medical Research Ltd</t>
  </si>
  <si>
    <t>SHARMEH</t>
  </si>
  <si>
    <t>Natraj Proteins Ltd</t>
  </si>
  <si>
    <t>NATRAJPR</t>
  </si>
  <si>
    <t>Gala Global Products Ltd</t>
  </si>
  <si>
    <t>GGPL</t>
  </si>
  <si>
    <t>Ironwood Education Ltd</t>
  </si>
  <si>
    <t>IRONWOOD</t>
  </si>
  <si>
    <t>Garbi Finvest Ltd</t>
  </si>
  <si>
    <t>GARBIFIN</t>
  </si>
  <si>
    <t>Super Fine Knitters Ltd</t>
  </si>
  <si>
    <t>SKL</t>
  </si>
  <si>
    <t>R R Financial Consultants Ltd</t>
  </si>
  <si>
    <t>RRFIN</t>
  </si>
  <si>
    <t>Hira Automobiles Ltd</t>
  </si>
  <si>
    <t>HIRAUTO</t>
  </si>
  <si>
    <t>KMG Milk Food Ltd</t>
  </si>
  <si>
    <t>KMGMILK</t>
  </si>
  <si>
    <t>Saianand Commercial Ltd</t>
  </si>
  <si>
    <t>SAICOM</t>
  </si>
  <si>
    <t>Prism Finance Ltd</t>
  </si>
  <si>
    <t>PRISMFN</t>
  </si>
  <si>
    <t>Solid Stone Co Ltd</t>
  </si>
  <si>
    <t>SOLIDSTON</t>
  </si>
  <si>
    <t>Dhanuka Realty Ltd</t>
  </si>
  <si>
    <t>DRL</t>
  </si>
  <si>
    <t>Silver Oak (India) Ltd</t>
  </si>
  <si>
    <t>SILVOAK</t>
  </si>
  <si>
    <t>Decipher Labs Ltd</t>
  </si>
  <si>
    <t>DECIPHER</t>
  </si>
  <si>
    <t>Sugal and Damani Share Brokers Ltd</t>
  </si>
  <si>
    <t>SUGALDAM</t>
  </si>
  <si>
    <t>Omkar Speciality Chemicals Ltd</t>
  </si>
  <si>
    <t>OMKARCHEM</t>
  </si>
  <si>
    <t>Nagarjuna Agri Tech Ltd</t>
  </si>
  <si>
    <t>NAGTECH</t>
  </si>
  <si>
    <t>Titaanium Ten Enterprise Ltd</t>
  </si>
  <si>
    <t>TITAANIUM</t>
  </si>
  <si>
    <t>MPL Plastics Ltd</t>
  </si>
  <si>
    <t>MPL</t>
  </si>
  <si>
    <t>Dipna Pharmachem Ltd</t>
  </si>
  <si>
    <t>DPL</t>
  </si>
  <si>
    <t>Shiva Granito Export Ltd</t>
  </si>
  <si>
    <t>SHIVAEXPO</t>
  </si>
  <si>
    <t>Nippon India ETF Nifty Infrastructure BeES</t>
  </si>
  <si>
    <t>INFRABEES</t>
  </si>
  <si>
    <t>Interstate Oil Carrier Ltd</t>
  </si>
  <si>
    <t>INTSTOIL</t>
  </si>
  <si>
    <t>Hisar Spinning Mills Ltd</t>
  </si>
  <si>
    <t>HISARSP</t>
  </si>
  <si>
    <t>Rita Finance and Leasing Ltd</t>
  </si>
  <si>
    <t>RFLL</t>
  </si>
  <si>
    <t>ISF Ltd</t>
  </si>
  <si>
    <t>ISFL</t>
  </si>
  <si>
    <t>Mansi Finance (Chennai) Ltd</t>
  </si>
  <si>
    <t>MANSIFIN</t>
  </si>
  <si>
    <t>Saroja Pharma Industries India Ltd</t>
  </si>
  <si>
    <t>SAROJA</t>
  </si>
  <si>
    <t>GCM Securities Ltd</t>
  </si>
  <si>
    <t>GCMSECU</t>
  </si>
  <si>
    <t>Shricon Industries Ltd</t>
  </si>
  <si>
    <t>SHRICON</t>
  </si>
  <si>
    <t>Mehta Integrated Finance Ltd</t>
  </si>
  <si>
    <t>MEHIF</t>
  </si>
  <si>
    <t>Amrapali Capital and Finance Services Ltd</t>
  </si>
  <si>
    <t>ACFSL</t>
  </si>
  <si>
    <t>Lypsa Gems &amp; Jewellery Ltd</t>
  </si>
  <si>
    <t>LYPSAGEMS</t>
  </si>
  <si>
    <t>Ras Resorts and Apart Hotels Ltd</t>
  </si>
  <si>
    <t>RASRESOR</t>
  </si>
  <si>
    <t>APT Packaging Ltd</t>
  </si>
  <si>
    <t>APTPACK</t>
  </si>
  <si>
    <t>Vaxtex Cotfab Ltd</t>
  </si>
  <si>
    <t>VCL</t>
  </si>
  <si>
    <t>Switching Technologies Gunther Ltd</t>
  </si>
  <si>
    <t>SWITCHTE</t>
  </si>
  <si>
    <t>Metalyst Forgings Ltd</t>
  </si>
  <si>
    <t>METALFORGE</t>
  </si>
  <si>
    <t>Billwin Industries Ltd</t>
  </si>
  <si>
    <t>BILLWIN</t>
  </si>
  <si>
    <t>Polo Hotels Ltd</t>
  </si>
  <si>
    <t>POLOHOT</t>
  </si>
  <si>
    <t>Milestone Global Limited</t>
  </si>
  <si>
    <t>MILESTONE</t>
  </si>
  <si>
    <t>Square Four Projects India Ltd</t>
  </si>
  <si>
    <t>SFPIL</t>
  </si>
  <si>
    <t>Premier Capital Services Ltd</t>
  </si>
  <si>
    <t>PREMCAP</t>
  </si>
  <si>
    <t>Shanti Overseas (India) Ltd</t>
  </si>
  <si>
    <t>SHANTI</t>
  </si>
  <si>
    <t>Bright Solar Ltd</t>
  </si>
  <si>
    <t>Tci Finance Ltd</t>
  </si>
  <si>
    <t>TCIFINANCE</t>
  </si>
  <si>
    <t>Regent Enterprises Ltd</t>
  </si>
  <si>
    <t>REGENTRP</t>
  </si>
  <si>
    <t>United Credit Ltd</t>
  </si>
  <si>
    <t>UNITDCR</t>
  </si>
  <si>
    <t>Tarai Foods Ltd</t>
  </si>
  <si>
    <t>TARAI</t>
  </si>
  <si>
    <t>Aditya BSL Silver ETF</t>
  </si>
  <si>
    <t>SILVER</t>
  </si>
  <si>
    <t>Richfield Financial Services Ltd</t>
  </si>
  <si>
    <t>RFSL</t>
  </si>
  <si>
    <t>S M Gold Ltd</t>
  </si>
  <si>
    <t>SMGOLD</t>
  </si>
  <si>
    <t>Madhya Pradesh Today Media Ltd</t>
  </si>
  <si>
    <t>MPTODAY</t>
  </si>
  <si>
    <t>ICICI Prudential Nifty Healthcare ETF</t>
  </si>
  <si>
    <t>HEALTHIETF</t>
  </si>
  <si>
    <t>Mid India Industries Ltd</t>
  </si>
  <si>
    <t>MIDINDIA</t>
  </si>
  <si>
    <t>Amrapali Fincap Ltd</t>
  </si>
  <si>
    <t>AMRAFIN</t>
  </si>
  <si>
    <t>ICICI Prudential Nifty Auto ETF</t>
  </si>
  <si>
    <t>AUTOIETF</t>
  </si>
  <si>
    <t>Harish Textile Engineers Ltd</t>
  </si>
  <si>
    <t>HARISH</t>
  </si>
  <si>
    <t>Neelkanth Ltd</t>
  </si>
  <si>
    <t>NEELKANTH</t>
  </si>
  <si>
    <t>Amforge Industries Ltd</t>
  </si>
  <si>
    <t>AMFORG</t>
  </si>
  <si>
    <t>Span Divergent Ltd</t>
  </si>
  <si>
    <t>SDL</t>
  </si>
  <si>
    <t>Enbee Trade and Finance Ltd</t>
  </si>
  <si>
    <t>ENBETRD</t>
  </si>
  <si>
    <t>PBA Infrastructure Ltd</t>
  </si>
  <si>
    <t>PBAINFRA</t>
  </si>
  <si>
    <t>Manraj Housing Finance Ltd</t>
  </si>
  <si>
    <t>MANRAJH</t>
  </si>
  <si>
    <t>Colinz Laboratories Ltd</t>
  </si>
  <si>
    <t>COLINZ</t>
  </si>
  <si>
    <t>Golechha Global Finance Ltd</t>
  </si>
  <si>
    <t>GOLECHA</t>
  </si>
  <si>
    <t>Shyam Telecom Ltd</t>
  </si>
  <si>
    <t>SHYAMTEL</t>
  </si>
  <si>
    <t>Uniroyal Industries Ltd</t>
  </si>
  <si>
    <t>UNIROYAL</t>
  </si>
  <si>
    <t>Sovereign Diamonds Ltd</t>
  </si>
  <si>
    <t>SOVERDIA</t>
  </si>
  <si>
    <t>Rite Zone Chemcon India Ltd</t>
  </si>
  <si>
    <t>RITEZONE</t>
  </si>
  <si>
    <t>Hathway Bhawani Cabletel and Datacom Ltd</t>
  </si>
  <si>
    <t>HATHWAYB</t>
  </si>
  <si>
    <t>BFL Asset Finvest Ltd</t>
  </si>
  <si>
    <t>BFLAFL</t>
  </si>
  <si>
    <t>Econo Trade (India) Ltd</t>
  </si>
  <si>
    <t>ETIL</t>
  </si>
  <si>
    <t>Bridge Securities Ltd</t>
  </si>
  <si>
    <t>BRIDGESE</t>
  </si>
  <si>
    <t>SBI Nifty Consumption ETF</t>
  </si>
  <si>
    <t>SBIETFCON</t>
  </si>
  <si>
    <t>Coastal Roadways Ltd</t>
  </si>
  <si>
    <t>COARO</t>
  </si>
  <si>
    <t>Vikalp Securities Ltd</t>
  </si>
  <si>
    <t>VIKALPS</t>
  </si>
  <si>
    <t>Future Supply Chain Solutions Ltd</t>
  </si>
  <si>
    <t>FSC</t>
  </si>
  <si>
    <t>Vivo Collaboration Solutions Ltd</t>
  </si>
  <si>
    <t>VIVO</t>
  </si>
  <si>
    <t>United Interactive Ltd</t>
  </si>
  <si>
    <t>UNITEDINT</t>
  </si>
  <si>
    <t>Octal Credit Capital Ltd</t>
  </si>
  <si>
    <t>OCTAL</t>
  </si>
  <si>
    <t>DSP Nifty Midcap 150 Quality 50 ETF</t>
  </si>
  <si>
    <t>MIDQ50ADD</t>
  </si>
  <si>
    <t>Garware Marine Industries Ltd</t>
  </si>
  <si>
    <t>GARWAMAR</t>
  </si>
  <si>
    <t>Vivaa Tradecom Ltd</t>
  </si>
  <si>
    <t>VIVAA</t>
  </si>
  <si>
    <t>Unistar Multimedia Ltd</t>
  </si>
  <si>
    <t>UNISTRMU</t>
  </si>
  <si>
    <t>Muller and Phipps (India) Ltd</t>
  </si>
  <si>
    <t>MULLER</t>
  </si>
  <si>
    <t>Tirth Plastic Ltd</t>
  </si>
  <si>
    <t>TIRTPLS</t>
  </si>
  <si>
    <t>Beryl Drugs Ltd</t>
  </si>
  <si>
    <t>BERLDRG</t>
  </si>
  <si>
    <t>Sri Nachammai Cotton Mills Ltd</t>
  </si>
  <si>
    <t>SRINACHA</t>
  </si>
  <si>
    <t>Kkalpana Plastick Limited</t>
  </si>
  <si>
    <t>KKPLASTICK</t>
  </si>
  <si>
    <t>Koura Fine Diamond Jewelry Ltd</t>
  </si>
  <si>
    <t>KOURA</t>
  </si>
  <si>
    <t>Skyline Ventures India Ltd</t>
  </si>
  <si>
    <t>SKILVEN</t>
  </si>
  <si>
    <t>Yash Innoventures Ltd</t>
  </si>
  <si>
    <t>YASHINNO</t>
  </si>
  <si>
    <t>Sonalis Consumer Products Ltd</t>
  </si>
  <si>
    <t>SONALIS</t>
  </si>
  <si>
    <t>Modern Shares and Stockbrokers Ltd</t>
  </si>
  <si>
    <t>MODRNSH</t>
  </si>
  <si>
    <t>HDFC Nifty50 Value 20 ETF</t>
  </si>
  <si>
    <t>HDFCVALUE</t>
  </si>
  <si>
    <t>R J Shah and Company Ltd</t>
  </si>
  <si>
    <t>RJSHAH</t>
  </si>
  <si>
    <t>Vishvprabha Ventures Ltd</t>
  </si>
  <si>
    <t>VISVEN</t>
  </si>
  <si>
    <t>Bloom Industries Ltd</t>
  </si>
  <si>
    <t>BLOIN</t>
  </si>
  <si>
    <t>Tokyo Finance Ltd</t>
  </si>
  <si>
    <t>TOKYOFIN</t>
  </si>
  <si>
    <t>Ador Multi Products Ltd</t>
  </si>
  <si>
    <t>ADORMUL</t>
  </si>
  <si>
    <t>Premier Ltd</t>
  </si>
  <si>
    <t>PREMIER</t>
  </si>
  <si>
    <t>Mitshi India Ltd</t>
  </si>
  <si>
    <t>MITSHI</t>
  </si>
  <si>
    <t>Genomic Valley Biotech Ltd</t>
  </si>
  <si>
    <t>GVBL</t>
  </si>
  <si>
    <t>Prism Medico and Pharmacy Ltd</t>
  </si>
  <si>
    <t>PRISMMEDI</t>
  </si>
  <si>
    <t>Moongipa Capital Finance Ltd</t>
  </si>
  <si>
    <t>MONGIPA</t>
  </si>
  <si>
    <t>EPIC Energy Ltd</t>
  </si>
  <si>
    <t>EPIC</t>
  </si>
  <si>
    <t>Maitri Enterprises Ltd</t>
  </si>
  <si>
    <t>MAITRI</t>
  </si>
  <si>
    <t>White Organic Retail Ltd</t>
  </si>
  <si>
    <t>WORL</t>
  </si>
  <si>
    <t>Chandni Machines Ltd</t>
  </si>
  <si>
    <t>CHANDNIMACH</t>
  </si>
  <si>
    <t>Parle Industries Ltd</t>
  </si>
  <si>
    <t>PARLEIND</t>
  </si>
  <si>
    <t>Delta Industrial Resources Ltd</t>
  </si>
  <si>
    <t>DELTA</t>
  </si>
  <si>
    <t>GTN Textiles Ltd</t>
  </si>
  <si>
    <t>GTNTEX</t>
  </si>
  <si>
    <t>Kretto Syscon Ltd</t>
  </si>
  <si>
    <t>KRETTOSYS</t>
  </si>
  <si>
    <t>Sahara Maritime Ltd</t>
  </si>
  <si>
    <t>SMARITIME</t>
  </si>
  <si>
    <t>Pradhin Ltd</t>
  </si>
  <si>
    <t>PRADHIN</t>
  </si>
  <si>
    <t>DAPS Advertising Ltd</t>
  </si>
  <si>
    <t>DAPS</t>
  </si>
  <si>
    <t>Tata Nifty India Digital Exchange Traded Fund</t>
  </si>
  <si>
    <t>TNIDETF</t>
  </si>
  <si>
    <t>Orosil Smiths India Ltd</t>
  </si>
  <si>
    <t>OROSMITHS</t>
  </si>
  <si>
    <t>Step Two Corporation Ltd</t>
  </si>
  <si>
    <t>STEP2COR</t>
  </si>
  <si>
    <t>SOFCOM Systems Ltd</t>
  </si>
  <si>
    <t>SOFCOM</t>
  </si>
  <si>
    <t>Sita Enterprises Ltd</t>
  </si>
  <si>
    <t>SITAENT</t>
  </si>
  <si>
    <t>HDFC Nifty 100 ETF</t>
  </si>
  <si>
    <t>HDFCNIF100</t>
  </si>
  <si>
    <t>Kotak Nifty Midcap 50 ETF</t>
  </si>
  <si>
    <t>MIDCAP</t>
  </si>
  <si>
    <t>Indo-City Infotech Ltd</t>
  </si>
  <si>
    <t>INDOCITY</t>
  </si>
  <si>
    <t>Rajdarshan Industries Ltd</t>
  </si>
  <si>
    <t>ARENTERP</t>
  </si>
  <si>
    <t>Ortin Global Ltd</t>
  </si>
  <si>
    <t>ORTINLAB</t>
  </si>
  <si>
    <t>Swarna Securities Ltd</t>
  </si>
  <si>
    <t>SWRNASE</t>
  </si>
  <si>
    <t>RAP Media Ltd</t>
  </si>
  <si>
    <t>RAP</t>
  </si>
  <si>
    <t>Sri Lakshmi Saraswathi Textiles (Arni) Ltd</t>
  </si>
  <si>
    <t>SLSTLQ</t>
  </si>
  <si>
    <t>Jattashankar Industries Ltd</t>
  </si>
  <si>
    <t>JATTAINDUS</t>
  </si>
  <si>
    <t>Amarnath Securities Ltd</t>
  </si>
  <si>
    <t>AMARSEC</t>
  </si>
  <si>
    <t>Neueon Towers Ltd</t>
  </si>
  <si>
    <t>NTL</t>
  </si>
  <si>
    <t>Rajasthan Tube Manufacturing Co Ltd</t>
  </si>
  <si>
    <t>RAJTUBE</t>
  </si>
  <si>
    <t>Norben Tea and Exports Ltd</t>
  </si>
  <si>
    <t>NORBTEAEXP</t>
  </si>
  <si>
    <t>Continental Chemicals Ltd</t>
  </si>
  <si>
    <t>CONTCHM</t>
  </si>
  <si>
    <t>Jindal Leasefin Ltd</t>
  </si>
  <si>
    <t>JLL</t>
  </si>
  <si>
    <t>Beryl Securities Ltd</t>
  </si>
  <si>
    <t>BERYLSE</t>
  </si>
  <si>
    <t>Pasari Spinning Mills Ltd</t>
  </si>
  <si>
    <t>PASARI</t>
  </si>
  <si>
    <t>Svaraj Trading and Agencies Ltd</t>
  </si>
  <si>
    <t>ZSVARAJT</t>
  </si>
  <si>
    <t>Prima Agro Ltd</t>
  </si>
  <si>
    <t>PRIMAGR</t>
  </si>
  <si>
    <t>Cubical Financial Services Ltd</t>
  </si>
  <si>
    <t>CUBIFIN</t>
  </si>
  <si>
    <t>Asia Pack Ltd</t>
  </si>
  <si>
    <t>ASIAPAK</t>
  </si>
  <si>
    <t>Kachchh Minerals Ltd</t>
  </si>
  <si>
    <t>KACHCHH</t>
  </si>
  <si>
    <t>Ekennis Software Service Ltd</t>
  </si>
  <si>
    <t>EKENNIS</t>
  </si>
  <si>
    <t>Transwind Infrastructures Ltd</t>
  </si>
  <si>
    <t>TRANSWIND</t>
  </si>
  <si>
    <t>Amalgamated Electricity Company Ltd</t>
  </si>
  <si>
    <t>AMALGAM</t>
  </si>
  <si>
    <t>CRP Risk Management Ltd</t>
  </si>
  <si>
    <t>CRPRISK</t>
  </si>
  <si>
    <t>Anka India Ltd</t>
  </si>
  <si>
    <t>ANKIN</t>
  </si>
  <si>
    <t>Triveni Enterprises Ltd</t>
  </si>
  <si>
    <t>TRIVENIENT</t>
  </si>
  <si>
    <t>Kush Industries Ltd</t>
  </si>
  <si>
    <t>KUSHIND</t>
  </si>
  <si>
    <t>Dalal Street Investments Ltd</t>
  </si>
  <si>
    <t>DSINVEST</t>
  </si>
  <si>
    <t>Padmanabh Alloys and Polymers Ltd</t>
  </si>
  <si>
    <t>PADALPO</t>
  </si>
  <si>
    <t>Opal Luxury Time Products Ltd</t>
  </si>
  <si>
    <t>OPAL</t>
  </si>
  <si>
    <t>Gilada Finance and Investments Ltd</t>
  </si>
  <si>
    <t>GILADAFINS</t>
  </si>
  <si>
    <t>Rapid Investments Ltd</t>
  </si>
  <si>
    <t>RAPIDIN</t>
  </si>
  <si>
    <t>Bharat Bhushan Finance And Commodity Brokers Ltd</t>
  </si>
  <si>
    <t>BHARAT</t>
  </si>
  <si>
    <t>Mirae Asset Hang Seng TECH ETF</t>
  </si>
  <si>
    <t>MAHKTECH</t>
  </si>
  <si>
    <t>Kothari Industrial Corp Ltd</t>
  </si>
  <si>
    <t>KOTIC</t>
  </si>
  <si>
    <t>Kotia Enterprises Ltd</t>
  </si>
  <si>
    <t>Globe Multi Ventures Ltd</t>
  </si>
  <si>
    <t>GLCL</t>
  </si>
  <si>
    <t>Rander Corp Ltd</t>
  </si>
  <si>
    <t>RANDER</t>
  </si>
  <si>
    <t>Integrated Capital Services Ltd</t>
  </si>
  <si>
    <t>ICSL</t>
  </si>
  <si>
    <t>Alexander Stamps and Coin Ltd</t>
  </si>
  <si>
    <t>ALEXANDER</t>
  </si>
  <si>
    <t>Libord Securities Ltd</t>
  </si>
  <si>
    <t>LIBORD</t>
  </si>
  <si>
    <t>Photoquip India Ltd</t>
  </si>
  <si>
    <t>PHOTOQUP</t>
  </si>
  <si>
    <t>SRM Energy Ltd</t>
  </si>
  <si>
    <t>SRMENERGY</t>
  </si>
  <si>
    <t>SMVD Poly Pack Ltd</t>
  </si>
  <si>
    <t>SMVD</t>
  </si>
  <si>
    <t>India Lease Development Ltd</t>
  </si>
  <si>
    <t>INDLEASE</t>
  </si>
  <si>
    <t>Supreme (India) Impex Ltd</t>
  </si>
  <si>
    <t>SIIL</t>
  </si>
  <si>
    <t>Objectone Information Systems Ltd</t>
  </si>
  <si>
    <t>OONE</t>
  </si>
  <si>
    <t>First Custodian Fund (India) Ltd</t>
  </si>
  <si>
    <t>1STCUS</t>
  </si>
  <si>
    <t>Midwest Gold Ltd</t>
  </si>
  <si>
    <t>MIDWEST</t>
  </si>
  <si>
    <t>Manav Infra Projects Ltd</t>
  </si>
  <si>
    <t>MANAV</t>
  </si>
  <si>
    <t>Abhishek Finlease Ltd</t>
  </si>
  <si>
    <t>ABHIFIN</t>
  </si>
  <si>
    <t>Eastcoast Steel Ltd</t>
  </si>
  <si>
    <t>ECSTSTL</t>
  </si>
  <si>
    <t>Olympic Oil Industries Ltd</t>
  </si>
  <si>
    <t>OLYOI</t>
  </si>
  <si>
    <t>Jakharia Fabric Ltd</t>
  </si>
  <si>
    <t>JAKHARIA</t>
  </si>
  <si>
    <t>Amiable Logistics (India) Ltd</t>
  </si>
  <si>
    <t>AMIABLE</t>
  </si>
  <si>
    <t>ICICI Prudential Nifty50 Value 20 ETF</t>
  </si>
  <si>
    <t>NV20IETF</t>
  </si>
  <si>
    <t>Seven Hill Industries Ltd</t>
  </si>
  <si>
    <t>SEVENHILL</t>
  </si>
  <si>
    <t>Radaan Media Works India Ltd</t>
  </si>
  <si>
    <t>RADAAN</t>
  </si>
  <si>
    <t>Radha Madhav Corp Ltd</t>
  </si>
  <si>
    <t>RMCL</t>
  </si>
  <si>
    <t>Yashraj Containeurs Ltd</t>
  </si>
  <si>
    <t>YASHRAJC</t>
  </si>
  <si>
    <t>Deccan Bearings Ltd</t>
  </si>
  <si>
    <t>DECANBRG</t>
  </si>
  <si>
    <t>Raama Paper Mills Ltd</t>
  </si>
  <si>
    <t>RAMAPPR-B</t>
  </si>
  <si>
    <t>Galaxy Agrico Exports Ltd</t>
  </si>
  <si>
    <t>GALAGEX</t>
  </si>
  <si>
    <t>SRU Steels Ltd</t>
  </si>
  <si>
    <t>SRUSTEELS</t>
  </si>
  <si>
    <t>Natural Biocon (India) Ltd</t>
  </si>
  <si>
    <t>NATURAL</t>
  </si>
  <si>
    <t>Sumeru Industries Ltd</t>
  </si>
  <si>
    <t>SUMERUIND</t>
  </si>
  <si>
    <t>Kakatiya Textiles Ltd</t>
  </si>
  <si>
    <t>KAKTEX</t>
  </si>
  <si>
    <t>Parmax Pharma Ltd</t>
  </si>
  <si>
    <t>PARMAX</t>
  </si>
  <si>
    <t>Velox Industries Ltd</t>
  </si>
  <si>
    <t>VELOXIND</t>
  </si>
  <si>
    <t>Longview Tea Co Ltd</t>
  </si>
  <si>
    <t>LONTE</t>
  </si>
  <si>
    <t>Sun Retail Ltd</t>
  </si>
  <si>
    <t>SUNRETAIL</t>
  </si>
  <si>
    <t>Creative Eye Ltd</t>
  </si>
  <si>
    <t>CREATIVEYE</t>
  </si>
  <si>
    <t>Rich Universe Network Ltd</t>
  </si>
  <si>
    <t>RICHUNV</t>
  </si>
  <si>
    <t>DCM Financial Services Ltd</t>
  </si>
  <si>
    <t>DCMFINSERV</t>
  </si>
  <si>
    <t>Indo Euro Indchem Ltd</t>
  </si>
  <si>
    <t>INDOEURO</t>
  </si>
  <si>
    <t>Raj Packaging Industries Ltd</t>
  </si>
  <si>
    <t>RAJPACK</t>
  </si>
  <si>
    <t>Panafic Industrials Ltd</t>
  </si>
  <si>
    <t>PANAFIC</t>
  </si>
  <si>
    <t>Amraworld Agrico Ltd</t>
  </si>
  <si>
    <t>AMRAAGRI</t>
  </si>
  <si>
    <t>Sterling Greenwoods Ltd</t>
  </si>
  <si>
    <t>STRGRENWO</t>
  </si>
  <si>
    <t>SI Capital &amp; Financial Services Ltd</t>
  </si>
  <si>
    <t>SICAPIT</t>
  </si>
  <si>
    <t>Polycon International Ltd</t>
  </si>
  <si>
    <t>POLYCON</t>
  </si>
  <si>
    <t>Sailani Tours N Travel Limited</t>
  </si>
  <si>
    <t>SAILANI</t>
  </si>
  <si>
    <t>SK International Export Ltd</t>
  </si>
  <si>
    <t>SKIEL</t>
  </si>
  <si>
    <t>Gemstone Investments Ltd</t>
  </si>
  <si>
    <t>GEMSI</t>
  </si>
  <si>
    <t>Raunaq lnternational Ltd</t>
  </si>
  <si>
    <t>RAUNAQEPC</t>
  </si>
  <si>
    <t>Ace men engg works Ltd</t>
  </si>
  <si>
    <t>ACEMEN</t>
  </si>
  <si>
    <t>ICICI Prudential Nifty India Consumption ETF</t>
  </si>
  <si>
    <t>CONSUMIETF</t>
  </si>
  <si>
    <t>Disha Resources Ltd</t>
  </si>
  <si>
    <t>Prabhat Dairy Ltd</t>
  </si>
  <si>
    <t>PRABHAT</t>
  </si>
  <si>
    <t>Esaar (India) Ltd</t>
  </si>
  <si>
    <t>ESARIND</t>
  </si>
  <si>
    <t>Garware Synthetics Ltd</t>
  </si>
  <si>
    <t>GARWSYN</t>
  </si>
  <si>
    <t>Organic Coatings Ltd</t>
  </si>
  <si>
    <t>ORGCOAT</t>
  </si>
  <si>
    <t>Kuwer Industries Ltd</t>
  </si>
  <si>
    <t>KUWERIN</t>
  </si>
  <si>
    <t>Mahan Industries Ltd</t>
  </si>
  <si>
    <t>MAHANIN</t>
  </si>
  <si>
    <t>Sharpline Broadcast Ltd</t>
  </si>
  <si>
    <t>SHARPLINE</t>
  </si>
  <si>
    <t>Alps Industries Ltd</t>
  </si>
  <si>
    <t>ALPSINDUS</t>
  </si>
  <si>
    <t>Southern Infosys Ltd</t>
  </si>
  <si>
    <t>SOUTHERNIN</t>
  </si>
  <si>
    <t>Lords Ishwar Hotels Ltd</t>
  </si>
  <si>
    <t>LORDSHOTL</t>
  </si>
  <si>
    <t>Trinity League India Ltd</t>
  </si>
  <si>
    <t>TRINITYLEA</t>
  </si>
  <si>
    <t>Norris Medicines Ltd</t>
  </si>
  <si>
    <t>NORRIS</t>
  </si>
  <si>
    <t>DSP Nifty 50 ETF</t>
  </si>
  <si>
    <t>NIFTY50ADD</t>
  </si>
  <si>
    <t>Panth Infinity Ltd</t>
  </si>
  <si>
    <t>PANTH</t>
  </si>
  <si>
    <t>HDFC Nifty Private Bank ETF</t>
  </si>
  <si>
    <t>HDFCPVTBAN</t>
  </si>
  <si>
    <t>Phyto Chem (India) Ltd</t>
  </si>
  <si>
    <t>PHYTO</t>
  </si>
  <si>
    <t>Surya India Ltd</t>
  </si>
  <si>
    <t>SURYAINDIA</t>
  </si>
  <si>
    <t>Rajasthan Cylinders and Containers Ltd</t>
  </si>
  <si>
    <t>RCCL</t>
  </si>
  <si>
    <t>Catvision Ltd</t>
  </si>
  <si>
    <t>CATVISION</t>
  </si>
  <si>
    <t>Aditya BSL S&amp;P BSE Sensex ETF</t>
  </si>
  <si>
    <t>BSLSENETFG</t>
  </si>
  <si>
    <t>Suryavanshi Spinning Mills Ltd</t>
  </si>
  <si>
    <t>SURYVANSP</t>
  </si>
  <si>
    <t>Transpact Enterprises Ltd</t>
  </si>
  <si>
    <t>TRANSPACT</t>
  </si>
  <si>
    <t>Shree Steel Wire Ropes Ltd</t>
  </si>
  <si>
    <t>SSWRL</t>
  </si>
  <si>
    <t>Nippon IN ETF Nifty 8-13 yr G-Sec Long Term Gilt</t>
  </si>
  <si>
    <t>LTGILTBEES</t>
  </si>
  <si>
    <t>Shukra Bullions Ltd</t>
  </si>
  <si>
    <t>SKRABUL</t>
  </si>
  <si>
    <t>NPR Finance Ltd</t>
  </si>
  <si>
    <t>NPRFIN</t>
  </si>
  <si>
    <t>York Exports Ltd</t>
  </si>
  <si>
    <t>YORKEXP</t>
  </si>
  <si>
    <t>S V Trading and Agencies Ltd</t>
  </si>
  <si>
    <t>ZSVTRADI</t>
  </si>
  <si>
    <t>Pratiksha Chemicals Ltd</t>
  </si>
  <si>
    <t>PRATIKSH</t>
  </si>
  <si>
    <t>BCL Enterprises Ltd</t>
  </si>
  <si>
    <t>BCLENTERPR</t>
  </si>
  <si>
    <t>Times Green Energy (India) Ltd</t>
  </si>
  <si>
    <t>TIMESGREEN</t>
  </si>
  <si>
    <t>National Plywood Industries Ltd</t>
  </si>
  <si>
    <t>NATPLY</t>
  </si>
  <si>
    <t>Anjani Finance Ltd</t>
  </si>
  <si>
    <t>ANJANIFIN</t>
  </si>
  <si>
    <t>Shah Foods Ltd</t>
  </si>
  <si>
    <t>SHAHFOOD</t>
  </si>
  <si>
    <t>Mac Hotels Ltd</t>
  </si>
  <si>
    <t>MACH</t>
  </si>
  <si>
    <t>Shyamkamal Investments Ltd</t>
  </si>
  <si>
    <t>SHYMINV</t>
  </si>
  <si>
    <t>Swagtam Trading and Services Ltd</t>
  </si>
  <si>
    <t>SWAGTAM</t>
  </si>
  <si>
    <t>Sirohia &amp; Sons Ltd</t>
  </si>
  <si>
    <t>SIROHIA</t>
  </si>
  <si>
    <t>Goenka Business &amp; Finance Ltd</t>
  </si>
  <si>
    <t>GBFL</t>
  </si>
  <si>
    <t>Elegant Floriculture &amp; Agrotech (India) Ltd</t>
  </si>
  <si>
    <t>ELEFLOR</t>
  </si>
  <si>
    <t>Quantum Nifty 50 ETF</t>
  </si>
  <si>
    <t>QNIFTY</t>
  </si>
  <si>
    <t>Eurotex Industries and Exports Ltd</t>
  </si>
  <si>
    <t>EUROTEXIND</t>
  </si>
  <si>
    <t>Arunis Abode Ltd</t>
  </si>
  <si>
    <t>ARUNIS</t>
  </si>
  <si>
    <t>Seasons Textiles Ltd</t>
  </si>
  <si>
    <t>SEASONST</t>
  </si>
  <si>
    <t>Harmony Capital Services Ltd</t>
  </si>
  <si>
    <t>HRMNYCP</t>
  </si>
  <si>
    <t>Motilal Oswal S&amp;P BSE Low Volatility ETF</t>
  </si>
  <si>
    <t>MOLOWVOL</t>
  </si>
  <si>
    <t>Vani Commercials Ltd</t>
  </si>
  <si>
    <t>VANICOM</t>
  </si>
  <si>
    <t>Gowra Leasing and Finance Ltd</t>
  </si>
  <si>
    <t>GOWRALE</t>
  </si>
  <si>
    <t>Millennium Online Solutions (India) Ltd</t>
  </si>
  <si>
    <t>MILLENNIUM</t>
  </si>
  <si>
    <t>Senthil Infotek Ltd</t>
  </si>
  <si>
    <t>SENINFO</t>
  </si>
  <si>
    <t>Navigant Corporate Advisors Ltd</t>
  </si>
  <si>
    <t>NAVIGANT</t>
  </si>
  <si>
    <t>Konark Synthetic Ltd</t>
  </si>
  <si>
    <t>KONARKSY</t>
  </si>
  <si>
    <t>Ganga Pharmaceuticals Ltd</t>
  </si>
  <si>
    <t>GANGAPHARM</t>
  </si>
  <si>
    <t>Kalyani Commercials Ltd</t>
  </si>
  <si>
    <t>Jointeca Education Solutions Ltd</t>
  </si>
  <si>
    <t>JOINTECAED</t>
  </si>
  <si>
    <t>Consecutive Investments &amp; Trading Co Ltd</t>
  </si>
  <si>
    <t>CITL</t>
  </si>
  <si>
    <t>NB Footwear Ltd</t>
  </si>
  <si>
    <t>NBFOOT</t>
  </si>
  <si>
    <t>UTL Industries Ltd</t>
  </si>
  <si>
    <t>UTLINDS</t>
  </si>
  <si>
    <t>Stellar Capital Services Ltd</t>
  </si>
  <si>
    <t>STELLAR</t>
  </si>
  <si>
    <t>Prime Capital Market Ltd</t>
  </si>
  <si>
    <t>PRIMECAPM</t>
  </si>
  <si>
    <t>Soma Papers and Industries Ltd</t>
  </si>
  <si>
    <t>SOMAPPR</t>
  </si>
  <si>
    <t>Lippi Systems Ltd</t>
  </si>
  <si>
    <t>LIPPISYS</t>
  </si>
  <si>
    <t>Blue Coast Hotels Ltd</t>
  </si>
  <si>
    <t>BLUECOAST</t>
  </si>
  <si>
    <t>Shree Manufacturing Co Ltd</t>
  </si>
  <si>
    <t>SHRMFGC</t>
  </si>
  <si>
    <t>Uniroyal Marine Exports Ltd</t>
  </si>
  <si>
    <t>UNRYLMA</t>
  </si>
  <si>
    <t>Munoth Communication Ltd</t>
  </si>
  <si>
    <t>MCLTD</t>
  </si>
  <si>
    <t>Esha Media Research Ltd</t>
  </si>
  <si>
    <t>ESHAMEDIA</t>
  </si>
  <si>
    <t>Anna Infrastructures Ltd</t>
  </si>
  <si>
    <t>ANNAINFRA</t>
  </si>
  <si>
    <t>Simplex Mills Company Ltd</t>
  </si>
  <si>
    <t>SIMPLXMIL</t>
  </si>
  <si>
    <t>Kotak Nifty Alpha 50 ETF</t>
  </si>
  <si>
    <t>ALPHA</t>
  </si>
  <si>
    <t>Ashtasidhhi Industries Ltd</t>
  </si>
  <si>
    <t>GUJINV</t>
  </si>
  <si>
    <t>Supertex Industries Ltd</t>
  </si>
  <si>
    <t>SUPERTEX</t>
  </si>
  <si>
    <t>Niraj Ispat Industries Ltd</t>
  </si>
  <si>
    <t>NIRAJISPAT</t>
  </si>
  <si>
    <t>Univa Foods Ltd</t>
  </si>
  <si>
    <t>UNIVAFOODS</t>
  </si>
  <si>
    <t>RGF Capital Markets Ltd</t>
  </si>
  <si>
    <t>RGF</t>
  </si>
  <si>
    <t>Dr Lalchandani Labs Ltd</t>
  </si>
  <si>
    <t>DLCL</t>
  </si>
  <si>
    <t>Risa International Ltd</t>
  </si>
  <si>
    <t>RISAINTL</t>
  </si>
  <si>
    <t>Gallops Enterprise Ltd</t>
  </si>
  <si>
    <t>GALLOPENT</t>
  </si>
  <si>
    <t>Euro-Leder Fashion Ltd</t>
  </si>
  <si>
    <t>EUROLED</t>
  </si>
  <si>
    <t>Kotak Nifty 100 Low Volatility 30 ETF</t>
  </si>
  <si>
    <t>LOWVOL1</t>
  </si>
  <si>
    <t>Soni Medicare Ltd</t>
  </si>
  <si>
    <t>SML</t>
  </si>
  <si>
    <t>Synthiko Foils Ltd</t>
  </si>
  <si>
    <t>SYNTHFO</t>
  </si>
  <si>
    <t>Nippon India ETF Nifty 100</t>
  </si>
  <si>
    <t>NIF100BEES</t>
  </si>
  <si>
    <t>Pyxis Finvest Ltd</t>
  </si>
  <si>
    <t>PYXISFIN</t>
  </si>
  <si>
    <t>Longspur International Ventures Ltd</t>
  </si>
  <si>
    <t>CONFINT</t>
  </si>
  <si>
    <t>Bisil Plast Ltd</t>
  </si>
  <si>
    <t>BISIL</t>
  </si>
  <si>
    <t>Glittek Granites Ltd</t>
  </si>
  <si>
    <t>GLITTEKG</t>
  </si>
  <si>
    <t>Raconteur Global Resources Ltd</t>
  </si>
  <si>
    <t>RACONTEUR</t>
  </si>
  <si>
    <t>Rajasthan Petro Synthetics Ltd</t>
  </si>
  <si>
    <t>RAJSPTR</t>
  </si>
  <si>
    <t>SC Agrotech Ltd</t>
  </si>
  <si>
    <t>SCAGRO</t>
  </si>
  <si>
    <t>Nippon India ETF Hang Seng BeES</t>
  </si>
  <si>
    <t>HNGSNGBEES</t>
  </si>
  <si>
    <t>Arihant's Securities Ltd</t>
  </si>
  <si>
    <t>ARISE</t>
  </si>
  <si>
    <t>Quantum Build-Tech Ltd</t>
  </si>
  <si>
    <t>QUANTBUILD</t>
  </si>
  <si>
    <t>Pankaj Piyush Trade and Investment Ltd</t>
  </si>
  <si>
    <t>PANKAJPIYUS</t>
  </si>
  <si>
    <t>Motilal Oswal Nasdaq Q50 ETF</t>
  </si>
  <si>
    <t>MONQ50</t>
  </si>
  <si>
    <t>Chemo Pharma Laboratories Ltd</t>
  </si>
  <si>
    <t>CHEMOPH</t>
  </si>
  <si>
    <t>GCM Capital Advisors Ltd</t>
  </si>
  <si>
    <t>GCMCAPI</t>
  </si>
  <si>
    <t>Sea TV Network Ltd</t>
  </si>
  <si>
    <t>SEATV</t>
  </si>
  <si>
    <t>Nexus Surgical and Medicare Ltd</t>
  </si>
  <si>
    <t>NEXUSSURGL</t>
  </si>
  <si>
    <t>Rajputana Investment &amp; Finance Ltd</t>
  </si>
  <si>
    <t>RAJPUTANA</t>
  </si>
  <si>
    <t>Market Creators Ltd</t>
  </si>
  <si>
    <t>MKTCREAT</t>
  </si>
  <si>
    <t>MPAgro Industries Ltd</t>
  </si>
  <si>
    <t>MPAGI</t>
  </si>
  <si>
    <t>Panabyte Technologies Ltd</t>
  </si>
  <si>
    <t>PANABYTE</t>
  </si>
  <si>
    <t>Bhagawati Oxygen Ltd</t>
  </si>
  <si>
    <t>BHAGWOX</t>
  </si>
  <si>
    <t>Vedant Asset Ltd</t>
  </si>
  <si>
    <t>VEDANTASSET</t>
  </si>
  <si>
    <t>Abhinav Leasing &amp; Finance Ltd</t>
  </si>
  <si>
    <t>ALFL</t>
  </si>
  <si>
    <t>Sanchay Finvest Ltd</t>
  </si>
  <si>
    <t>SANCF</t>
  </si>
  <si>
    <t>Shakti Press Ltd</t>
  </si>
  <si>
    <t>SHAKTIPR</t>
  </si>
  <si>
    <t>Kashyap Tele-Medicines Ltd</t>
  </si>
  <si>
    <t>KASHYAP</t>
  </si>
  <si>
    <t>HDFC Nifty100 Quality 30 ETF</t>
  </si>
  <si>
    <t>HDFCQUAL</t>
  </si>
  <si>
    <t>Gagan Gases Ltd</t>
  </si>
  <si>
    <t>GAGAN</t>
  </si>
  <si>
    <t>VCU Data Management Ltd</t>
  </si>
  <si>
    <t>VCU</t>
  </si>
  <si>
    <t>C J Gelatine Products Ltd</t>
  </si>
  <si>
    <t>CJGEL</t>
  </si>
  <si>
    <t>Sanco Industries Ltd</t>
  </si>
  <si>
    <t>SANCO</t>
  </si>
  <si>
    <t>Inani Securities Ltd</t>
  </si>
  <si>
    <t>INANISEC</t>
  </si>
  <si>
    <t>Tulasee Bio-Ethanol Ltd</t>
  </si>
  <si>
    <t>TULASEEBIOE</t>
  </si>
  <si>
    <t>Subhash Silk Mills Ltd</t>
  </si>
  <si>
    <t>SUBSM</t>
  </si>
  <si>
    <t>Suumaya Corporation Ltd</t>
  </si>
  <si>
    <t>SUUMAYA</t>
  </si>
  <si>
    <t>Perfect-Octave Media Projects Ltd</t>
  </si>
  <si>
    <t>OCTAVE</t>
  </si>
  <si>
    <t>KMF Builders and Developers Ltd</t>
  </si>
  <si>
    <t>KMFBLDR</t>
  </si>
  <si>
    <t>Bacil Pharma Ltd</t>
  </si>
  <si>
    <t>BACPHAR</t>
  </si>
  <si>
    <t>Sab Events &amp; Governance Now Media Ltd</t>
  </si>
  <si>
    <t>SABEVENTS</t>
  </si>
  <si>
    <t>Zinema Media and Entertainment Ltd</t>
  </si>
  <si>
    <t>ZINEMA</t>
  </si>
  <si>
    <t>Bazel International Ltd</t>
  </si>
  <si>
    <t>BAZELINTER</t>
  </si>
  <si>
    <t>Kandagiri Spinning Millis Ltd</t>
  </si>
  <si>
    <t>KANDAGIRI</t>
  </si>
  <si>
    <t>Photon Capital Advisors Ltd</t>
  </si>
  <si>
    <t>PHOTON</t>
  </si>
  <si>
    <t>GSB Finance Ltd</t>
  </si>
  <si>
    <t>GSBFIN</t>
  </si>
  <si>
    <t>Net Pix Shorts Digital Media Ltd</t>
  </si>
  <si>
    <t>NETPIX</t>
  </si>
  <si>
    <t>Shivagrico Implements Ltd</t>
  </si>
  <si>
    <t>SHIVAGR</t>
  </si>
  <si>
    <t>Adinath Exim Resources Ltd</t>
  </si>
  <si>
    <t>ADIEXRE</t>
  </si>
  <si>
    <t>Ladam Affordable Housing Ltd</t>
  </si>
  <si>
    <t>LAHL</t>
  </si>
  <si>
    <t>Universal Office Automation Ltd</t>
  </si>
  <si>
    <t>UNIOFFICE</t>
  </si>
  <si>
    <t>Integra Capital Ltd</t>
  </si>
  <si>
    <t>INTCAPL</t>
  </si>
  <si>
    <t>Unjha Formulations Ltd</t>
  </si>
  <si>
    <t>UNJHAFOR</t>
  </si>
  <si>
    <t>Vaksons Automobiles Ltd</t>
  </si>
  <si>
    <t>NAKSH</t>
  </si>
  <si>
    <t>Jagsonpal Finance and Leasing Ltd</t>
  </si>
  <si>
    <t>JAGSONFI</t>
  </si>
  <si>
    <t>K Z Leasing and Finance Ltd</t>
  </si>
  <si>
    <t>KZLFIN</t>
  </si>
  <si>
    <t>First Fintec Ltd</t>
  </si>
  <si>
    <t>FIRSTFIN</t>
  </si>
  <si>
    <t>Goyal Associates Ltd</t>
  </si>
  <si>
    <t>GOYALASS</t>
  </si>
  <si>
    <t>Artificial Electronics Intelligent Material Ltd</t>
  </si>
  <si>
    <t>AEIM</t>
  </si>
  <si>
    <t>OTCO International Ltd</t>
  </si>
  <si>
    <t>OTCO</t>
  </si>
  <si>
    <t>Bindal Exports Ltd</t>
  </si>
  <si>
    <t>BINDALEXPO</t>
  </si>
  <si>
    <t>G K Consultants Ltd</t>
  </si>
  <si>
    <t>GKCONS</t>
  </si>
  <si>
    <t>RLF Ltd</t>
  </si>
  <si>
    <t>RLF</t>
  </si>
  <si>
    <t>VR Woodart Ltd</t>
  </si>
  <si>
    <t>VRWODAR</t>
  </si>
  <si>
    <t>VB Industries Ltd</t>
  </si>
  <si>
    <t>VBIND</t>
  </si>
  <si>
    <t>Accord Synergy Ltd</t>
  </si>
  <si>
    <t>ACCORD</t>
  </si>
  <si>
    <t>Mystic Electronics Ltd</t>
  </si>
  <si>
    <t>MYSTICELE</t>
  </si>
  <si>
    <t>Flora Corporation Ltd</t>
  </si>
  <si>
    <t>FLORACORP</t>
  </si>
  <si>
    <t>Chemiesynth (Vapi) Ltd</t>
  </si>
  <si>
    <t>CHEMIESYNT</t>
  </si>
  <si>
    <t>HDFC Nifty Growth Sectors 15 ETF</t>
  </si>
  <si>
    <t>HDFCGROWTH</t>
  </si>
  <si>
    <t>BKM Industries Ltd</t>
  </si>
  <si>
    <t>BKMINDST</t>
  </si>
  <si>
    <t>F G P Ltd</t>
  </si>
  <si>
    <t>FGP</t>
  </si>
  <si>
    <t>KOBO Biotech Ltd</t>
  </si>
  <si>
    <t>KOBO</t>
  </si>
  <si>
    <t>Virgo Global Ltd</t>
  </si>
  <si>
    <t>VIRGOGLOB</t>
  </si>
  <si>
    <t>Adline Chem Lab Ltd</t>
  </si>
  <si>
    <t>ADLINE</t>
  </si>
  <si>
    <t>iStreet Network Ltd</t>
  </si>
  <si>
    <t>ISTRNETWK</t>
  </si>
  <si>
    <t>Premier Synthetics Ltd</t>
  </si>
  <si>
    <t>PREMSYN</t>
  </si>
  <si>
    <t>Setubandhan Infrastructure Ltd</t>
  </si>
  <si>
    <t>SETUINFRA</t>
  </si>
  <si>
    <t>Ushakiran Finance Ltd</t>
  </si>
  <si>
    <t>USHAKIRA</t>
  </si>
  <si>
    <t>Shoora Designs Ltd</t>
  </si>
  <si>
    <t>SHOORA</t>
  </si>
  <si>
    <t>Siddha Ventures Ltd</t>
  </si>
  <si>
    <t>SIDDHA</t>
  </si>
  <si>
    <t>Nouveau Global Ventures Ltd</t>
  </si>
  <si>
    <t>NOUVEAU</t>
  </si>
  <si>
    <t>Mount Housing and Infrastructure Ltd</t>
  </si>
  <si>
    <t>MOUNT</t>
  </si>
  <si>
    <t>Symbiox Investment &amp; Trading Co Ltd</t>
  </si>
  <si>
    <t>SYMBIOX</t>
  </si>
  <si>
    <t>Shukra Jewellery Ltd</t>
  </si>
  <si>
    <t>SHUKJEW</t>
  </si>
  <si>
    <t>Kiran Print Pack Ltd</t>
  </si>
  <si>
    <t>KIRANPR</t>
  </si>
  <si>
    <t>Vision Cinemas Ltd</t>
  </si>
  <si>
    <t>VISIONCINE</t>
  </si>
  <si>
    <t>Agio Paper &amp; Industries Ltd</t>
  </si>
  <si>
    <t>AGIOPAPER</t>
  </si>
  <si>
    <t>Shashwat Furnishing Solutions Ltd</t>
  </si>
  <si>
    <t>SFSL</t>
  </si>
  <si>
    <t>Shangar Decor Ltd</t>
  </si>
  <si>
    <t>SHANGAR</t>
  </si>
  <si>
    <t>Neo Infracon Ltd</t>
  </si>
  <si>
    <t>NEOINFRA</t>
  </si>
  <si>
    <t>Mukta Agriculture Ltd</t>
  </si>
  <si>
    <t>MUKTA</t>
  </si>
  <si>
    <t>Chadha Papers Ltd</t>
  </si>
  <si>
    <t>CHADPAP</t>
  </si>
  <si>
    <t>Jonjua Overseas Ltd</t>
  </si>
  <si>
    <t>JONJUA</t>
  </si>
  <si>
    <t>Peeti Securities Ltd</t>
  </si>
  <si>
    <t>PEETISEC</t>
  </si>
  <si>
    <t>Promact Impex Ltd</t>
  </si>
  <si>
    <t>PROMACT</t>
  </si>
  <si>
    <t>Haria Apparels Ltd</t>
  </si>
  <si>
    <t>HARIAAPL</t>
  </si>
  <si>
    <t>Super Bakers Ltd</t>
  </si>
  <si>
    <t>SUPERBAK</t>
  </si>
  <si>
    <t>Indra Industries Ltd</t>
  </si>
  <si>
    <t>INDRAIND</t>
  </si>
  <si>
    <t>J J Finance Corporation Ltd</t>
  </si>
  <si>
    <t>JJFINCOR</t>
  </si>
  <si>
    <t>Minolta Finance Ltd</t>
  </si>
  <si>
    <t>MINOLTAF</t>
  </si>
  <si>
    <t>Amanaya Ventures Ltd</t>
  </si>
  <si>
    <t>AMANAYA</t>
  </si>
  <si>
    <t>Rajath Finance Ltd</t>
  </si>
  <si>
    <t>RAJATH</t>
  </si>
  <si>
    <t>Hasti Finance Ltd</t>
  </si>
  <si>
    <t>HASTIFIN</t>
  </si>
  <si>
    <t>Dhyaani Tradeventtures Ltd</t>
  </si>
  <si>
    <t>DHYAANITR</t>
  </si>
  <si>
    <t>Retro Green Revolution Ltd</t>
  </si>
  <si>
    <t>RGRL</t>
  </si>
  <si>
    <t>Karnimata Cold Storage Ltd</t>
  </si>
  <si>
    <t>KCSL</t>
  </si>
  <si>
    <t>Ashiana Agro Industries Ltd</t>
  </si>
  <si>
    <t>ASHAI</t>
  </si>
  <si>
    <t>ANS Industries Ltd</t>
  </si>
  <si>
    <t>ANSINDUS</t>
  </si>
  <si>
    <t>Tashi India Ltd</t>
  </si>
  <si>
    <t>TASHIND</t>
  </si>
  <si>
    <t>Vaxfab Enterprises Ltd</t>
  </si>
  <si>
    <t>VEL</t>
  </si>
  <si>
    <t>HDFC Nifty NEXT 50 ETF</t>
  </si>
  <si>
    <t>HDFCNEXT50</t>
  </si>
  <si>
    <t>IGC Industries Ltd</t>
  </si>
  <si>
    <t>IGCIL</t>
  </si>
  <si>
    <t>Ramsons Projects Ltd</t>
  </si>
  <si>
    <t>RAMSONS</t>
  </si>
  <si>
    <t>AMS Polymers Ltd</t>
  </si>
  <si>
    <t>AMS</t>
  </si>
  <si>
    <t>Parker Agro Chem Exports Ltd</t>
  </si>
  <si>
    <t>PARKERAC</t>
  </si>
  <si>
    <t>Kumbhat Financial Services Ltd</t>
  </si>
  <si>
    <t>KUMPFIN</t>
  </si>
  <si>
    <t>Kore Foods Ltd</t>
  </si>
  <si>
    <t>Tamil Nadu Steel Tubes Ltd</t>
  </si>
  <si>
    <t>TNSTLTU</t>
  </si>
  <si>
    <t>Jet infraventure Ltd</t>
  </si>
  <si>
    <t>JETINFRA</t>
  </si>
  <si>
    <t>Vinayak Polycon International Ltd</t>
  </si>
  <si>
    <t>VINAYAKPOL</t>
  </si>
  <si>
    <t>V B Desai Financial Services Ltd</t>
  </si>
  <si>
    <t>VBDESAI</t>
  </si>
  <si>
    <t>BGIL Films &amp; Technologies Ltd</t>
  </si>
  <si>
    <t>BGIL</t>
  </si>
  <si>
    <t>UTI S&amp;P BSE Sensex Next 50 Exchange Traded Fund</t>
  </si>
  <si>
    <t>UTISXN50</t>
  </si>
  <si>
    <t>Sabrimala Industries India Ltd</t>
  </si>
  <si>
    <t>Sybly Industries Ltd</t>
  </si>
  <si>
    <t>SYBLY</t>
  </si>
  <si>
    <t>Shree Salasar Investments Ltd</t>
  </si>
  <si>
    <t>SALSAIN</t>
  </si>
  <si>
    <t>Monind Ltd</t>
  </si>
  <si>
    <t>MONIND</t>
  </si>
  <si>
    <t>Neelkanth Rock-Minerals Ltd</t>
  </si>
  <si>
    <t>NEELKAN</t>
  </si>
  <si>
    <t>Hittco Tools Ltd</t>
  </si>
  <si>
    <t>HITTCO</t>
  </si>
  <si>
    <t>Mafia Trends Ltd</t>
  </si>
  <si>
    <t>MAFIA</t>
  </si>
  <si>
    <t>Janus Corporation Ltd</t>
  </si>
  <si>
    <t>JANUSCORP</t>
  </si>
  <si>
    <t>Narmada Macplast Drip Irrigation Systems Ltd</t>
  </si>
  <si>
    <t>NARMP</t>
  </si>
  <si>
    <t>Hindustan Bio Sciences Ltd</t>
  </si>
  <si>
    <t>HINDBIO</t>
  </si>
  <si>
    <t>Agarwal Fortune India Ltd</t>
  </si>
  <si>
    <t>AGARWAL</t>
  </si>
  <si>
    <t>Benara Bearings and Pistons Ltd</t>
  </si>
  <si>
    <t>BENARA</t>
  </si>
  <si>
    <t>Aravali Securities and Finance Ltd</t>
  </si>
  <si>
    <t>ARAVALIS</t>
  </si>
  <si>
    <t>Axis Silver ETF</t>
  </si>
  <si>
    <t>AXISILVER</t>
  </si>
  <si>
    <t>Taparia Tools Ltd</t>
  </si>
  <si>
    <t>TAPARIA</t>
  </si>
  <si>
    <t>S G N Telecoms Ltd</t>
  </si>
  <si>
    <t>SGNTE</t>
  </si>
  <si>
    <t>Dhanvantri Jeevan Rekha Ltd</t>
  </si>
  <si>
    <t>ZDHJERK</t>
  </si>
  <si>
    <t>Worldwide Aluminium Limited</t>
  </si>
  <si>
    <t>WWALUM</t>
  </si>
  <si>
    <t>Welterman International Ltd</t>
  </si>
  <si>
    <t>WELTI</t>
  </si>
  <si>
    <t>Sri Amarnath Finance Ltd</t>
  </si>
  <si>
    <t>AMARNATH</t>
  </si>
  <si>
    <t>Continental Controls Ltd</t>
  </si>
  <si>
    <t>CONTICON</t>
  </si>
  <si>
    <t>Integrated Proteins Ltd</t>
  </si>
  <si>
    <t>INTEGFD</t>
  </si>
  <si>
    <t>Ramchandra Leasing and Finance Ltd</t>
  </si>
  <si>
    <t>RLFL</t>
  </si>
  <si>
    <t>Bloom Dekor Ltd</t>
  </si>
  <si>
    <t>BLOOM</t>
  </si>
  <si>
    <t>Vision Corporation Ltd</t>
  </si>
  <si>
    <t>VISIONCO</t>
  </si>
  <si>
    <t>Ramgopal Polytex Ltd</t>
  </si>
  <si>
    <t>RAMGOPOLY</t>
  </si>
  <si>
    <t>Milestone Furniture Ltd</t>
  </si>
  <si>
    <t>MILEFUR</t>
  </si>
  <si>
    <t>Shri Niwas Leasing and Finance Ltd</t>
  </si>
  <si>
    <t>SHRINIWAS</t>
  </si>
  <si>
    <t>Amit International Ltd</t>
  </si>
  <si>
    <t>AMITINT</t>
  </si>
  <si>
    <t>NCC Blue Water Products Ltd</t>
  </si>
  <si>
    <t>NCCBLUE</t>
  </si>
  <si>
    <t>Ambassador Intra Holdings Ltd</t>
  </si>
  <si>
    <t>AIHL</t>
  </si>
  <si>
    <t>Kabra Commercial Ltd</t>
  </si>
  <si>
    <t>KCL</t>
  </si>
  <si>
    <t>Triliance Polymers Ltd</t>
  </si>
  <si>
    <t>TRILIANCE</t>
  </si>
  <si>
    <t>Tranway Technologies Ltd</t>
  </si>
  <si>
    <t>TRANWAY</t>
  </si>
  <si>
    <t>GSL Securities Ltd</t>
  </si>
  <si>
    <t>GSLSEC</t>
  </si>
  <si>
    <t>Melstar Information Technologies Ltd</t>
  </si>
  <si>
    <t>MELSTAR</t>
  </si>
  <si>
    <t>Ashram Online.com Ltd</t>
  </si>
  <si>
    <t>ASHRAM</t>
  </si>
  <si>
    <t>Gujarat Cotex Ltd</t>
  </si>
  <si>
    <t>GUJCOTEX</t>
  </si>
  <si>
    <t>Golkonda Aluminium Extrusions Ltd</t>
  </si>
  <si>
    <t>GOLKONDA</t>
  </si>
  <si>
    <t>Jayatma Industries Ltd</t>
  </si>
  <si>
    <t>JAYIND</t>
  </si>
  <si>
    <t>Wherrelz IT Solutions Ltd</t>
  </si>
  <si>
    <t>WITS</t>
  </si>
  <si>
    <t>Foundry Fuel Products Ltd</t>
  </si>
  <si>
    <t>FFPL</t>
  </si>
  <si>
    <t>CMI Ltd</t>
  </si>
  <si>
    <t>CMICABLES</t>
  </si>
  <si>
    <t>Krishna Capital and Securities Ltd</t>
  </si>
  <si>
    <t>KRISHNACAP</t>
  </si>
  <si>
    <t>Trio Mercantile And Trading Ltd</t>
  </si>
  <si>
    <t>TRIOMERC</t>
  </si>
  <si>
    <t>Unishire Urban Infra Ltd</t>
  </si>
  <si>
    <t>UNISHIRE</t>
  </si>
  <si>
    <t>Khandelwal Extractions Ltd</t>
  </si>
  <si>
    <t>ZKHANDEN</t>
  </si>
  <si>
    <t>Vintage Securities Ltd</t>
  </si>
  <si>
    <t>VINTAGES</t>
  </si>
  <si>
    <t>Enterprise International Ltd</t>
  </si>
  <si>
    <t>ENTRINT</t>
  </si>
  <si>
    <t>SDC Techmedia Ltd</t>
  </si>
  <si>
    <t>SDC</t>
  </si>
  <si>
    <t>Beeyu Overseas Ltd</t>
  </si>
  <si>
    <t>BEEYU</t>
  </si>
  <si>
    <t>Jain Marmo Industries Ltd</t>
  </si>
  <si>
    <t>JAINMARMO</t>
  </si>
  <si>
    <t>Rahul Merchandising Ltd</t>
  </si>
  <si>
    <t>RAHME</t>
  </si>
  <si>
    <t>VXL Instruments Ltd</t>
  </si>
  <si>
    <t>VXLINSTR</t>
  </si>
  <si>
    <t>Interactive Financial Services Ltd</t>
  </si>
  <si>
    <t>IFINSER</t>
  </si>
  <si>
    <t>Lexoraa Industries Ltd</t>
  </si>
  <si>
    <t>SERVOTEACH</t>
  </si>
  <si>
    <t>Classic Leasing &amp; Finance Ltd</t>
  </si>
  <si>
    <t>CLFL</t>
  </si>
  <si>
    <t>Thirani Projects Ltd</t>
  </si>
  <si>
    <t>TPROJECT</t>
  </si>
  <si>
    <t>Silver Pearl Hospitality &amp; Luxury Spaces Ltd</t>
  </si>
  <si>
    <t>SILVERPRL</t>
  </si>
  <si>
    <t>Decillion Finance Ltd</t>
  </si>
  <si>
    <t>DFL</t>
  </si>
  <si>
    <t>Svarnim Trade Udyog Ltd</t>
  </si>
  <si>
    <t>SNIM</t>
  </si>
  <si>
    <t>AVI Products India Ltd</t>
  </si>
  <si>
    <t>APIL</t>
  </si>
  <si>
    <t>Brawn Biotech Ltd</t>
  </si>
  <si>
    <t>BRAWN</t>
  </si>
  <si>
    <t>CDG Petchem Ltd</t>
  </si>
  <si>
    <t>CDG</t>
  </si>
  <si>
    <t>Oswal Yarns Ltd</t>
  </si>
  <si>
    <t>OSWAYRN</t>
  </si>
  <si>
    <t>Bijoy Hans Ltd</t>
  </si>
  <si>
    <t>BIJHANS</t>
  </si>
  <si>
    <t>Stanpacks (India) Ltd</t>
  </si>
  <si>
    <t>STANPACK</t>
  </si>
  <si>
    <t>Quasar India Ltd</t>
  </si>
  <si>
    <t>QUASAR</t>
  </si>
  <si>
    <t>Kanungo Financiers Ltd</t>
  </si>
  <si>
    <t>KANUNGO</t>
  </si>
  <si>
    <t>Integrated Hitech Ltd</t>
  </si>
  <si>
    <t>INTEGHIT</t>
  </si>
  <si>
    <t>HDFC Nifty200 Momentum 30 ETF</t>
  </si>
  <si>
    <t>HDFCMOMENT</t>
  </si>
  <si>
    <t>Umiya Tubes Ltd</t>
  </si>
  <si>
    <t>UMIYA</t>
  </si>
  <si>
    <t>Satiate Agri Ltd</t>
  </si>
  <si>
    <t>SATAGRI</t>
  </si>
  <si>
    <t>Sharanam Infraproject and Trading Ltd</t>
  </si>
  <si>
    <t>SIPTL</t>
  </si>
  <si>
    <t>CHD Chemicals Ltd</t>
  </si>
  <si>
    <t>CHDCHEM</t>
  </si>
  <si>
    <t>Vardhman Concrete Ltd</t>
  </si>
  <si>
    <t>VARDHMAN</t>
  </si>
  <si>
    <t>Mathew Easow Research Securities Ltd</t>
  </si>
  <si>
    <t>MATHEWE</t>
  </si>
  <si>
    <t>Oswal Overseas Ltd</t>
  </si>
  <si>
    <t>OSWALOR</t>
  </si>
  <si>
    <t>Omnipotent Industries Ltd</t>
  </si>
  <si>
    <t>OMNIPOTENT</t>
  </si>
  <si>
    <t>TeleCanor Global Ltd</t>
  </si>
  <si>
    <t>TELECANOR</t>
  </si>
  <si>
    <t>Suryo Foods and Industries Ltd</t>
  </si>
  <si>
    <t>SURFI</t>
  </si>
  <si>
    <t>Aryan Share &amp; Stock Brokers Ltd</t>
  </si>
  <si>
    <t>ARYAN</t>
  </si>
  <si>
    <t>Shree Precoated Steels Ltd</t>
  </si>
  <si>
    <t>SPSL</t>
  </si>
  <si>
    <t>Wagend Infra Venture Ltd</t>
  </si>
  <si>
    <t>WAGEND</t>
  </si>
  <si>
    <t>Chandrima Mercantiles Ltd</t>
  </si>
  <si>
    <t>CHANDRIMA</t>
  </si>
  <si>
    <t>Space Incubatrics Technologies Ltd</t>
  </si>
  <si>
    <t>SPACEINCUBA</t>
  </si>
  <si>
    <t>Chambal Breweries and Distilleries Ltd</t>
  </si>
  <si>
    <t>CHMBBRW</t>
  </si>
  <si>
    <t>United Leasing &amp; Industries Ltd</t>
  </si>
  <si>
    <t>UNTTEMI</t>
  </si>
  <si>
    <t>Fone4 Communications(India) Ltd</t>
  </si>
  <si>
    <t>FONE4</t>
  </si>
  <si>
    <t>Ganesh Holdings Ltd</t>
  </si>
  <si>
    <t>GANHOLD</t>
  </si>
  <si>
    <t>Pacheli Industrial Finance Ltd</t>
  </si>
  <si>
    <t>PIFL</t>
  </si>
  <si>
    <t>Sheshadri Industries Ltd</t>
  </si>
  <si>
    <t>SHESHAINDS</t>
  </si>
  <si>
    <t>Sophia Traexpo Ltd</t>
  </si>
  <si>
    <t>STRAEXPO</t>
  </si>
  <si>
    <t>Mercury Trade Links Ltd</t>
  </si>
  <si>
    <t>MERCTRD</t>
  </si>
  <si>
    <t>Modella Woollens Ltd</t>
  </si>
  <si>
    <t>MODWOOL</t>
  </si>
  <si>
    <t>Incon Engineers Ltd</t>
  </si>
  <si>
    <t>INCON</t>
  </si>
  <si>
    <t>Pankaj Polymers Ltd</t>
  </si>
  <si>
    <t>PANKAJPO</t>
  </si>
  <si>
    <t>Omni AX's Software Ltd</t>
  </si>
  <si>
    <t>OMNIAX</t>
  </si>
  <si>
    <t>ICICI Prudential Nifty Infrastructure ETF</t>
  </si>
  <si>
    <t>INFRAIETF</t>
  </si>
  <si>
    <t>Shri Ram Switchgears Ltd</t>
  </si>
  <si>
    <t>SRIRAM</t>
  </si>
  <si>
    <t>Sree Jayalakshmi Autospin Ltd</t>
  </si>
  <si>
    <t>SREEJAYA</t>
  </si>
  <si>
    <t>Looks Health Services Ltd</t>
  </si>
  <si>
    <t>LOOKS</t>
  </si>
  <si>
    <t>Lakshmi Precision Screws Ltd</t>
  </si>
  <si>
    <t>LAKPRE</t>
  </si>
  <si>
    <t>Progrex Ventures Ltd</t>
  </si>
  <si>
    <t>PROGREXV</t>
  </si>
  <si>
    <t>IEC Education Ltd</t>
  </si>
  <si>
    <t>IECEDU</t>
  </si>
  <si>
    <t>Olympic Cards Ltd</t>
  </si>
  <si>
    <t>OLPCL</t>
  </si>
  <si>
    <t>Mega Nirman &amp; Industries Ltd</t>
  </si>
  <si>
    <t>MNIL</t>
  </si>
  <si>
    <t>Motilal Oswal S&amp;P BSE Enhanced Value ETF</t>
  </si>
  <si>
    <t>MOVALUE</t>
  </si>
  <si>
    <t>ADITYA BSL Nifty 200 Momentum 30 ETF</t>
  </si>
  <si>
    <t>MOMENTUM</t>
  </si>
  <si>
    <t>Nihar Info Global Ltd</t>
  </si>
  <si>
    <t>NIHARINF</t>
  </si>
  <si>
    <t>Konndor Industries Ltd</t>
  </si>
  <si>
    <t>KONNDOR</t>
  </si>
  <si>
    <t>Clio Infotech Ltd</t>
  </si>
  <si>
    <t>CLIOINFO</t>
  </si>
  <si>
    <t>Patidar Buildcon Ltd</t>
  </si>
  <si>
    <t>PATIDAR</t>
  </si>
  <si>
    <t>Jainco Projects (India) Ltd</t>
  </si>
  <si>
    <t>JAINCO</t>
  </si>
  <si>
    <t>Mahalaxmi Seamless Ltd</t>
  </si>
  <si>
    <t>MAHALXSE</t>
  </si>
  <si>
    <t>Fabino Enterprises Ltd</t>
  </si>
  <si>
    <t>FABINO</t>
  </si>
  <si>
    <t>Svam Software Ltd</t>
  </si>
  <si>
    <t>SVAMSOF</t>
  </si>
  <si>
    <t>International Data Management Ltd</t>
  </si>
  <si>
    <t>IDM</t>
  </si>
  <si>
    <t>Vas Infrastructure Ltd (cn)</t>
  </si>
  <si>
    <t>VASINFRA</t>
  </si>
  <si>
    <t>Voltaire Leasing and Finance Ltd</t>
  </si>
  <si>
    <t>VOLLF</t>
  </si>
  <si>
    <t>52 Weeks Entertainment Ltd</t>
  </si>
  <si>
    <t>SHAQUAK</t>
  </si>
  <si>
    <t>Epsom Properties Ltd</t>
  </si>
  <si>
    <t>EPSOMPRO</t>
  </si>
  <si>
    <t>Gratex Industries Ltd</t>
  </si>
  <si>
    <t>GRATEXI</t>
  </si>
  <si>
    <t>Sungold Capital Ltd</t>
  </si>
  <si>
    <t>SUNGOLD</t>
  </si>
  <si>
    <t>Prashant India Ltd</t>
  </si>
  <si>
    <t>PRSNTIN</t>
  </si>
  <si>
    <t>SW Investments Ltd</t>
  </si>
  <si>
    <t>SW1</t>
  </si>
  <si>
    <t>Explicit Finance Ltd</t>
  </si>
  <si>
    <t>EXPLICITFIN</t>
  </si>
  <si>
    <t>Aananda Lakshmi Spinning Mills Ltd</t>
  </si>
  <si>
    <t>AANANDALAK</t>
  </si>
  <si>
    <t>Motilal Oswal S&amp;P BSE Quality ETF</t>
  </si>
  <si>
    <t>MOQUALITY</t>
  </si>
  <si>
    <t>Motilal Oswal S&amp;P BSE Healthcare ETF</t>
  </si>
  <si>
    <t>MOHEALTH</t>
  </si>
  <si>
    <t>Typhoon Financial Services Ltd</t>
  </si>
  <si>
    <t>TFSL</t>
  </si>
  <si>
    <t>Brijlaxmi Leasing &amp; Finance Ltd</t>
  </si>
  <si>
    <t>BRIJLEAS</t>
  </si>
  <si>
    <t>Nutech Global Ltd</t>
  </si>
  <si>
    <t>NUTECGLOB</t>
  </si>
  <si>
    <t>Ramasigns Industries Ltd</t>
  </si>
  <si>
    <t>RAMASIGNS</t>
  </si>
  <si>
    <t>HDFC Nifty100 Low Volatility 30 ETF</t>
  </si>
  <si>
    <t>HDFCLOWVOL</t>
  </si>
  <si>
    <t>Saffron Industries Ltd</t>
  </si>
  <si>
    <t>SAFFRON</t>
  </si>
  <si>
    <t>Mayur Floorings Ltd</t>
  </si>
  <si>
    <t>MAYURFL</t>
  </si>
  <si>
    <t>Pradip Overseas Ltd</t>
  </si>
  <si>
    <t>PRADIP</t>
  </si>
  <si>
    <t>Shamrock Industrial Company Ltd</t>
  </si>
  <si>
    <t>SHAMROIN</t>
  </si>
  <si>
    <t>Penta Gold Ltd</t>
  </si>
  <si>
    <t>PENTAGOLD</t>
  </si>
  <si>
    <t>Athena Constructions Ltd</t>
  </si>
  <si>
    <t>ATHCON</t>
  </si>
  <si>
    <t>Shantai Industries Ltd</t>
  </si>
  <si>
    <t>SHANTAI</t>
  </si>
  <si>
    <t>Haria Exports Ltd</t>
  </si>
  <si>
    <t>HARIAEXPO</t>
  </si>
  <si>
    <t>Raghunath International Ltd</t>
  </si>
  <si>
    <t>RAGHUNAT</t>
  </si>
  <si>
    <t>Sunraj Diamond Exports Ltd</t>
  </si>
  <si>
    <t>SUNRAJDI</t>
  </si>
  <si>
    <t>Corporate Merchant Bankers Ltd</t>
  </si>
  <si>
    <t>CMBL</t>
  </si>
  <si>
    <t>Navoday Enterprises Ltd</t>
  </si>
  <si>
    <t>NAVODAYENT</t>
  </si>
  <si>
    <t>Ekam Leasing and Finance Co Ltd</t>
  </si>
  <si>
    <t>EKAMLEA</t>
  </si>
  <si>
    <t>Aditya Ispat Ltd</t>
  </si>
  <si>
    <t>ADITYA</t>
  </si>
  <si>
    <t>Quintegra Solutions Ltd</t>
  </si>
  <si>
    <t>QUINTEGRA</t>
  </si>
  <si>
    <t>Shyama Infosys Ltd</t>
  </si>
  <si>
    <t>SHYAMAINFO</t>
  </si>
  <si>
    <t>Kotak Nifty MNC ETF</t>
  </si>
  <si>
    <t>MNC</t>
  </si>
  <si>
    <t>Ontic Finserve Ltd</t>
  </si>
  <si>
    <t>ONTIC</t>
  </si>
  <si>
    <t>Unitech International Ltd</t>
  </si>
  <si>
    <t>UNITINT</t>
  </si>
  <si>
    <t>Jetmall Spices and Masala Ltd</t>
  </si>
  <si>
    <t>JETMALL</t>
  </si>
  <si>
    <t>Checkpoint Trends Ltd</t>
  </si>
  <si>
    <t>CHECKPOINT</t>
  </si>
  <si>
    <t>Garodia Chemicals Ltd</t>
  </si>
  <si>
    <t>GARODCH</t>
  </si>
  <si>
    <t>Aadi Industries Ltd</t>
  </si>
  <si>
    <t>AADIIND</t>
  </si>
  <si>
    <t>Kotak Nifty India Consumption ETF</t>
  </si>
  <si>
    <t>CONS</t>
  </si>
  <si>
    <t>Sikozy Realtors Ltd</t>
  </si>
  <si>
    <t>SIKOZY</t>
  </si>
  <si>
    <t>ADITYA BSL Nifty 200 Quality 30 ETF</t>
  </si>
  <si>
    <t>NIFTYQLITY</t>
  </si>
  <si>
    <t>Citi Port Financial Services Ltd</t>
  </si>
  <si>
    <t>CITIPOR</t>
  </si>
  <si>
    <t>Ganon Products Ltd</t>
  </si>
  <si>
    <t>GANONPRO</t>
  </si>
  <si>
    <t>Afloat Enterprises Ltd</t>
  </si>
  <si>
    <t>ADISHAKTI</t>
  </si>
  <si>
    <t>P M Telelinnks Ltd</t>
  </si>
  <si>
    <t>PMTELELIN</t>
  </si>
  <si>
    <t>Relic Technologies Ltd</t>
  </si>
  <si>
    <t>RELICTEC</t>
  </si>
  <si>
    <t>Asia Capital Ltd</t>
  </si>
  <si>
    <t>ASIACAP</t>
  </si>
  <si>
    <t>Sashwat Technocrats Ltd</t>
  </si>
  <si>
    <t>SASHWAT</t>
  </si>
  <si>
    <t>JMG Corporation Ltd</t>
  </si>
  <si>
    <t>JMGCORP</t>
  </si>
  <si>
    <t>Scintilla Commercial &amp; Credit Ltd</t>
  </si>
  <si>
    <t>SCC</t>
  </si>
  <si>
    <t>AVI Polymers Ltd</t>
  </si>
  <si>
    <t>AVI</t>
  </si>
  <si>
    <t>Quantum Digital Vision (India) Ltd</t>
  </si>
  <si>
    <t>QUANTDIA</t>
  </si>
  <si>
    <t>Cindrella Financial Services Ltd</t>
  </si>
  <si>
    <t>CINDRELL</t>
  </si>
  <si>
    <t>Sujana Universal Industries Ltd</t>
  </si>
  <si>
    <t>SUJANAUNI</t>
  </si>
  <si>
    <t>Kuber Udyog Ltd</t>
  </si>
  <si>
    <t>KUBERJI</t>
  </si>
  <si>
    <t>Jayatma Enterprises Ltd</t>
  </si>
  <si>
    <t>JAYATMA</t>
  </si>
  <si>
    <t>Pushpanjali Realms and Infratech Ltd</t>
  </si>
  <si>
    <t>PUSHPREALM</t>
  </si>
  <si>
    <t>Bharatiya Global Infomedia Ltd</t>
  </si>
  <si>
    <t>BGLOBAL</t>
  </si>
  <si>
    <t>Simplex Papers Ltd</t>
  </si>
  <si>
    <t>SIMPLXPAP</t>
  </si>
  <si>
    <t>Datiware Maritime Infra Ltd</t>
  </si>
  <si>
    <t>DATIWARE</t>
  </si>
  <si>
    <t>Ishaan Infrastructures and Shelters Ltd</t>
  </si>
  <si>
    <t>IISL</t>
  </si>
  <si>
    <t>Coral Newsprints Ltd</t>
  </si>
  <si>
    <t>CORNE</t>
  </si>
  <si>
    <t>Padmalaya Telefilms Ltd</t>
  </si>
  <si>
    <t>PADMALAYAT</t>
  </si>
  <si>
    <t>Multipurpose Trading and Agencies Ltd</t>
  </si>
  <si>
    <t>ZMULTIPU</t>
  </si>
  <si>
    <t>Vallabh Steels Ltd</t>
  </si>
  <si>
    <t>VALLABHSQ</t>
  </si>
  <si>
    <t>Mahasagar Travels Ltd</t>
  </si>
  <si>
    <t>MHSGRMS</t>
  </si>
  <si>
    <t>Elango Industries Ltd</t>
  </si>
  <si>
    <t>ELANGO</t>
  </si>
  <si>
    <t>Hanman Fit Ltd</t>
  </si>
  <si>
    <t>HANMAN</t>
  </si>
  <si>
    <t>Filmcity Media Ltd</t>
  </si>
  <si>
    <t>FILME</t>
  </si>
  <si>
    <t>IMP Powers Ltd</t>
  </si>
  <si>
    <t>INDLMETER</t>
  </si>
  <si>
    <t>Williamson Financial Services Ltd</t>
  </si>
  <si>
    <t>WILLIMFI</t>
  </si>
  <si>
    <t>Ambitious Plastomac Company Ltd</t>
  </si>
  <si>
    <t>AMBIT</t>
  </si>
  <si>
    <t>Gyan Developers and Builders Ltd</t>
  </si>
  <si>
    <t>GYANDEV</t>
  </si>
  <si>
    <t>Khyati Multimedia Entertainment Ltd</t>
  </si>
  <si>
    <t>KHYATI</t>
  </si>
  <si>
    <t>Kaarya Facilities &amp; Services Ltd</t>
  </si>
  <si>
    <t>KAARYAFSL</t>
  </si>
  <si>
    <t>Jyothi Infraventures Ltd</t>
  </si>
  <si>
    <t>JYOTHI</t>
  </si>
  <si>
    <t>Siddheswari Garments Ltd</t>
  </si>
  <si>
    <t>SIDDHEGA</t>
  </si>
  <si>
    <t>Universal Arts Ltd</t>
  </si>
  <si>
    <t>UNIVARTS</t>
  </si>
  <si>
    <t>Jalan Transolutions (India) Ltd</t>
  </si>
  <si>
    <t>JALAN</t>
  </si>
  <si>
    <t>Jayabharat Credit Ltd</t>
  </si>
  <si>
    <t>JAYBHCR</t>
  </si>
  <si>
    <t>Manor Estates and Industries Ltd</t>
  </si>
  <si>
    <t>KARANWO</t>
  </si>
  <si>
    <t>Ken Financial Services Ltd</t>
  </si>
  <si>
    <t>KENFIN</t>
  </si>
  <si>
    <t>Dhenu Buildcon Infra Ltd</t>
  </si>
  <si>
    <t>DHENUBUILD</t>
  </si>
  <si>
    <t>Futuristic Securities Ltd</t>
  </si>
  <si>
    <t>FUTURSEC</t>
  </si>
  <si>
    <t>Pro Clb Global Ltd</t>
  </si>
  <si>
    <t>PROCLB</t>
  </si>
  <si>
    <t>Ortel Communications Ltd</t>
  </si>
  <si>
    <t>ORTEL</t>
  </si>
  <si>
    <t>Superior Finlease Ltd</t>
  </si>
  <si>
    <t>SUPERIOR</t>
  </si>
  <si>
    <t>Amerise Biosciences Ltd</t>
  </si>
  <si>
    <t>AMERISE</t>
  </si>
  <si>
    <t>Ashoka Refineries Ltd</t>
  </si>
  <si>
    <t>ASHOKRE</t>
  </si>
  <si>
    <t>Desh Rakshak Aushdhalaya Ltd</t>
  </si>
  <si>
    <t>DESHRAK</t>
  </si>
  <si>
    <t>Mideast Portfolio Management Ltd</t>
  </si>
  <si>
    <t>MIDEASTP</t>
  </si>
  <si>
    <t>Rajkot Investment Trust Ltd</t>
  </si>
  <si>
    <t>RAJKOTINV</t>
  </si>
  <si>
    <t>S K S Textiles Ltd</t>
  </si>
  <si>
    <t>SKSTEXTILE</t>
  </si>
  <si>
    <t>Galada Finance Ltd</t>
  </si>
  <si>
    <t>GALADAFIN</t>
  </si>
  <si>
    <t>Priya Ltd</t>
  </si>
  <si>
    <t>PRIYALT</t>
  </si>
  <si>
    <t>Pioneer Agro Extracts Ltd</t>
  </si>
  <si>
    <t>PIONAGR</t>
  </si>
  <si>
    <t>GCM Commodity &amp; Derivatives Ltd</t>
  </si>
  <si>
    <t>GCMCOMM</t>
  </si>
  <si>
    <t>Manipal Finance Corp Ltd</t>
  </si>
  <si>
    <t>MNPLFIN</t>
  </si>
  <si>
    <t>Atharv Enterprises Ltd</t>
  </si>
  <si>
    <t>ATHARVENT</t>
  </si>
  <si>
    <t>Lead Financial Services Ltd</t>
  </si>
  <si>
    <t>LEADFIN</t>
  </si>
  <si>
    <t>Richa Industries Ltd</t>
  </si>
  <si>
    <t>RICHAIND</t>
  </si>
  <si>
    <t>Crimson Metal Engineering Company Ltd</t>
  </si>
  <si>
    <t>CRIMSON</t>
  </si>
  <si>
    <t>Aarcon Facilities Ltd</t>
  </si>
  <si>
    <t>RBGUPTA</t>
  </si>
  <si>
    <t>Gangotri Textiles Ltd</t>
  </si>
  <si>
    <t>GANGOTRI</t>
  </si>
  <si>
    <t>Mahaveer Infoway Ltd</t>
  </si>
  <si>
    <t>MINFY</t>
  </si>
  <si>
    <t>Shelter Infra Projects Ltd</t>
  </si>
  <si>
    <t>SIPL</t>
  </si>
  <si>
    <t>Encode Packaging India Ltd</t>
  </si>
  <si>
    <t>ENCODE</t>
  </si>
  <si>
    <t>Gravity (India) Ltd</t>
  </si>
  <si>
    <t>GRAVITY</t>
  </si>
  <si>
    <t>Innocorp Ltd</t>
  </si>
  <si>
    <t>INNOCORP</t>
  </si>
  <si>
    <t>Tridev Infraestates Ltd</t>
  </si>
  <si>
    <t>ASHUTPM</t>
  </si>
  <si>
    <t>Purple Entertainment Ltd</t>
  </si>
  <si>
    <t>PURPLE</t>
  </si>
  <si>
    <t>Autoriders International Ltd</t>
  </si>
  <si>
    <t>AUTOINT</t>
  </si>
  <si>
    <t>EMA India Ltd</t>
  </si>
  <si>
    <t>EMAINDIA</t>
  </si>
  <si>
    <t>Capricorn Systems Global Solutions Ltd</t>
  </si>
  <si>
    <t>CAPRICORN</t>
  </si>
  <si>
    <t>Dharani Finance Ltd</t>
  </si>
  <si>
    <t>DHARFIN</t>
  </si>
  <si>
    <t>Adjia Technologies Ltd</t>
  </si>
  <si>
    <t>ADJIA</t>
  </si>
  <si>
    <t>Pagaria Energy Ltd</t>
  </si>
  <si>
    <t>WOMENNET</t>
  </si>
  <si>
    <t>CKP Leisure Ltd</t>
  </si>
  <si>
    <t>CKPLEISURE</t>
  </si>
  <si>
    <t>Nippon India ETF Nifty 50 Shariah BeES</t>
  </si>
  <si>
    <t>SHARIABEES</t>
  </si>
  <si>
    <t>Fraser and Co Ltd</t>
  </si>
  <si>
    <t>FRASER</t>
  </si>
  <si>
    <t>Spectra Industries Ltd</t>
  </si>
  <si>
    <t>SPECTRA</t>
  </si>
  <si>
    <t>Jauss Polymers Ltd</t>
  </si>
  <si>
    <t>JAUSPOL</t>
  </si>
  <si>
    <t>B J Duplex Boards Ltd</t>
  </si>
  <si>
    <t>BJDUP</t>
  </si>
  <si>
    <t>T Spiritual World Ltd</t>
  </si>
  <si>
    <t>TSPIRITUAL</t>
  </si>
  <si>
    <t>Ahimsa Industries Ltd</t>
  </si>
  <si>
    <t>AHIMSA</t>
  </si>
  <si>
    <t>Systematix Securities Ltd</t>
  </si>
  <si>
    <t>SYTIXSE</t>
  </si>
  <si>
    <t>Shiva Suitings Ltd</t>
  </si>
  <si>
    <t>SHVSUIT</t>
  </si>
  <si>
    <t>Gopal Iron and Steels Company (Gujarat) Ltd</t>
  </si>
  <si>
    <t>GOPAIST</t>
  </si>
  <si>
    <t>MFS Intercorp Ltd</t>
  </si>
  <si>
    <t>MFSINTRCRP</t>
  </si>
  <si>
    <t>Heera Ispat Ltd</t>
  </si>
  <si>
    <t>HEERAISP</t>
  </si>
  <si>
    <t>SS Infrastructure Development Consultants Ltd</t>
  </si>
  <si>
    <t>SSINFRA</t>
  </si>
  <si>
    <t>Padmanabh Industries Ltd</t>
  </si>
  <si>
    <t>PADMAIND</t>
  </si>
  <si>
    <t>Abhishek Infraventures Ltd</t>
  </si>
  <si>
    <t>ABHIINFRA</t>
  </si>
  <si>
    <t>Diksha Greens Ltd</t>
  </si>
  <si>
    <t>DGL</t>
  </si>
  <si>
    <t>Vasa Retail and Overseas Ltd</t>
  </si>
  <si>
    <t>VASA</t>
  </si>
  <si>
    <t>Jumbo Bag Ltd</t>
  </si>
  <si>
    <t>JUMBO</t>
  </si>
  <si>
    <t>R R Securities Ltd</t>
  </si>
  <si>
    <t>RRSECUR</t>
  </si>
  <si>
    <t>CMM Infraprojects Ltd</t>
  </si>
  <si>
    <t>CMMIPL</t>
  </si>
  <si>
    <t>Natura Hue Chem Ltd</t>
  </si>
  <si>
    <t>NATHUEC</t>
  </si>
  <si>
    <t>Edelweiss Nifty 50 ETF</t>
  </si>
  <si>
    <t>NIFTYEES</t>
  </si>
  <si>
    <t>Regency Trust Ltd</t>
  </si>
  <si>
    <t>REGTRUS</t>
  </si>
  <si>
    <t>Hi-Klass Trading and Investment Ltd</t>
  </si>
  <si>
    <t>HIKLASS</t>
  </si>
  <si>
    <t>Hemo Organic Ltd</t>
  </si>
  <si>
    <t>HEMORGANIC</t>
  </si>
  <si>
    <t>Krishna Filament Industries Ltd</t>
  </si>
  <si>
    <t>KRIFILIND</t>
  </si>
  <si>
    <t>Adarsh Mercantile Ltd</t>
  </si>
  <si>
    <t>ADARSH</t>
  </si>
  <si>
    <t>Gleam Fabmat Ltd</t>
  </si>
  <si>
    <t>GLEAM</t>
  </si>
  <si>
    <t>Invesco India Nifty 50 ETF</t>
  </si>
  <si>
    <t>IVZINNIFTY</t>
  </si>
  <si>
    <t>City Online Services Ltd</t>
  </si>
  <si>
    <t>CITYONLINE</t>
  </si>
  <si>
    <t>Radhagobind Commercial Ltd</t>
  </si>
  <si>
    <t>RCL</t>
  </si>
  <si>
    <t>Kiran Syntex Ltd</t>
  </si>
  <si>
    <t>KIRANSY-B</t>
  </si>
  <si>
    <t>Kuberan Global Edu Solutions Ltd</t>
  </si>
  <si>
    <t>KGES</t>
  </si>
  <si>
    <t>Arcee Industries Ltd</t>
  </si>
  <si>
    <t>ARCEEIN</t>
  </si>
  <si>
    <t>SSPN Finance Ltd</t>
  </si>
  <si>
    <t>SSPNFIN</t>
  </si>
  <si>
    <t>Decorous Investment and Trading Co Ltd</t>
  </si>
  <si>
    <t>DITCO</t>
  </si>
  <si>
    <t>Nippon India ETF Nifty Dividend Opportunities 50</t>
  </si>
  <si>
    <t>DIVOPPBEES</t>
  </si>
  <si>
    <t>Source Industries (India) Ltd</t>
  </si>
  <si>
    <t>SOURCEIND</t>
  </si>
  <si>
    <t>Eureka Industries Ltd</t>
  </si>
  <si>
    <t>EUREKAI</t>
  </si>
  <si>
    <t>Shri Kalyan Holdings Ltd</t>
  </si>
  <si>
    <t>SHKALYN</t>
  </si>
  <si>
    <t>S R Industries Ltd</t>
  </si>
  <si>
    <t>SRIND</t>
  </si>
  <si>
    <t>People's Investment Ltd</t>
  </si>
  <si>
    <t>PEOPLIN</t>
  </si>
  <si>
    <t>Shivansh Finserve Ltd</t>
  </si>
  <si>
    <t>SHIVA</t>
  </si>
  <si>
    <t>Capfin India Ltd</t>
  </si>
  <si>
    <t>CAPFIN</t>
  </si>
  <si>
    <t>SBL Infratech Ltd</t>
  </si>
  <si>
    <t>SBLI</t>
  </si>
  <si>
    <t>Nikki Global Finance Ltd</t>
  </si>
  <si>
    <t>NIKKIGL</t>
  </si>
  <si>
    <t>Kovalam Investment and Trading Co Ltd</t>
  </si>
  <si>
    <t>ZKOVALIN</t>
  </si>
  <si>
    <t>Tiaan Consumer Ltd</t>
  </si>
  <si>
    <t>TIAANC</t>
  </si>
  <si>
    <t>Rajvir Industries Ltd</t>
  </si>
  <si>
    <t>RAJVIR</t>
  </si>
  <si>
    <t>Saptak Chem and Business Ltd</t>
  </si>
  <si>
    <t>SCBL</t>
  </si>
  <si>
    <t>Thakkers Group Limited</t>
  </si>
  <si>
    <t>THAKKERS</t>
  </si>
  <si>
    <t>AAR Shyam India Investment Company Ltd</t>
  </si>
  <si>
    <t>AARSHYAM</t>
  </si>
  <si>
    <t>IDFC Nifty 50 ETF</t>
  </si>
  <si>
    <t>IDFNIFTYET</t>
  </si>
  <si>
    <t>Tricom Fruit Products Ltd</t>
  </si>
  <si>
    <t>TRICOMFRU</t>
  </si>
  <si>
    <t>SPV Global Trading Ltd</t>
  </si>
  <si>
    <t>SPVGLOBAL</t>
  </si>
  <si>
    <t>SVA India Ltd</t>
  </si>
  <si>
    <t>SVAINDIA</t>
  </si>
  <si>
    <t>Kanel Industries Ltd</t>
  </si>
  <si>
    <t>KANELIND</t>
  </si>
  <si>
    <t>Bansisons Tea Industries Ltd</t>
  </si>
  <si>
    <t>BANSTEA</t>
  </si>
  <si>
    <t>JLA Infraville Shoppers Ltd</t>
  </si>
  <si>
    <t>JSHL</t>
  </si>
  <si>
    <t>Euro Asia Exports Ltd</t>
  </si>
  <si>
    <t>EUROASIA</t>
  </si>
  <si>
    <t>G D L Leasing and Finance Ltd</t>
  </si>
  <si>
    <t>GDLLEAS</t>
  </si>
  <si>
    <t>Gaekwar Mills Ltd</t>
  </si>
  <si>
    <t>ZGAEKWAR</t>
  </si>
  <si>
    <t>Pasupati Fincap Ltd</t>
  </si>
  <si>
    <t>PASUFIN</t>
  </si>
  <si>
    <t>Transglobe Foods Ltd</t>
  </si>
  <si>
    <t>TRANSFD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</si>
  <si>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</si>
  <si>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</si>
  <si>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</si>
  <si>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</si>
  <si>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</si>
  <si>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</si>
  <si>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</si>
  <si>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</si>
  <si>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</si>
  <si>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</si>
  <si>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</si>
  <si>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</si>
  <si>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</si>
  <si>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</si>
  <si>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Stellant Securities (India) Ltd</t>
  </si>
  <si>
    <t>STELLANT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</si>
  <si>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</si>
  <si>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</si>
  <si>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</si>
  <si>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</si>
  <si>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</si>
  <si>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</si>
  <si>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</si>
  <si>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</si>
  <si>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</si>
  <si>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</si>
  <si>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</si>
  <si>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</si>
  <si>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</si>
  <si>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</si>
  <si>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</si>
  <si>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</si>
  <si>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</si>
  <si>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</si>
  <si>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</si>
  <si>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</si>
  <si>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</si>
  <si>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</si>
  <si>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</si>
  <si>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</si>
  <si>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</si>
  <si>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</si>
  <si>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</si>
  <si>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</si>
  <si>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</si>
  <si>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</si>
  <si>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</si>
  <si>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</si>
  <si>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</si>
  <si>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</si>
  <si>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</si>
  <si>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</si>
  <si>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</si>
  <si>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</si>
  <si>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</si>
  <si>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</si>
  <si>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</si>
  <si>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</si>
  <si>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</si>
  <si>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</si>
  <si>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</si>
  <si>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</si>
  <si>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</si>
  <si>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</si>
  <si>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</si>
  <si>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</si>
  <si>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</si>
  <si>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</si>
  <si>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</si>
  <si>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</si>
  <si>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</si>
  <si>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</si>
  <si>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</si>
  <si>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</si>
  <si>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</si>
  <si>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</si>
  <si>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</si>
  <si>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</si>
  <si>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</si>
  <si>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</si>
  <si>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</si>
  <si>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</si>
  <si>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</si>
  <si>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</si>
  <si>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</si>
  <si>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</si>
  <si>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</si>
  <si>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</si>
  <si>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</si>
  <si>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</si>
  <si>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</si>
  <si>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</si>
  <si>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</si>
  <si>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</si>
  <si>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</si>
  <si>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</si>
  <si>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</si>
  <si>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</si>
  <si>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</si>
  <si>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</si>
  <si>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</si>
  <si>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</si>
  <si>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</si>
  <si>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</si>
  <si>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</si>
  <si>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</si>
  <si>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</si>
  <si>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</si>
  <si>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</si>
  <si>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</si>
  <si>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</si>
  <si>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</si>
  <si>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</si>
  <si>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</si>
  <si>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</si>
  <si>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</si>
  <si>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</si>
  <si>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</si>
  <si>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</si>
  <si>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</si>
  <si>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</si>
  <si>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</si>
  <si>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</si>
  <si>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</si>
  <si>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</si>
  <si>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</si>
  <si>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</si>
  <si>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</si>
  <si>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</si>
  <si>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</si>
  <si>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</si>
  <si>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</si>
  <si>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</si>
  <si>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</si>
  <si>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</si>
  <si>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</si>
  <si>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</si>
  <si>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</si>
  <si>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</si>
  <si>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</si>
  <si>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</si>
  <si>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</si>
  <si>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</si>
  <si>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</si>
  <si>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</si>
  <si>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</si>
  <si>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</si>
  <si>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</si>
  <si>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</si>
  <si>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</si>
  <si>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</si>
  <si>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</si>
  <si>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</si>
  <si>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</si>
  <si>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</si>
  <si>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</si>
  <si>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</si>
  <si>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</si>
  <si>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</si>
  <si>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</si>
  <si>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</si>
  <si>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</si>
  <si>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</si>
  <si>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</si>
  <si>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</si>
  <si>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</si>
  <si>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</si>
  <si>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</si>
  <si>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</si>
  <si>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</si>
  <si>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</si>
  <si>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</si>
  <si>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</si>
  <si>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</si>
  <si>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</si>
  <si>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</si>
  <si>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</si>
  <si>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</si>
  <si>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</si>
  <si>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</si>
  <si>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</si>
  <si>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</si>
  <si>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</si>
  <si>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</si>
  <si>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</si>
  <si>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</si>
  <si>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</si>
  <si>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</si>
  <si>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</si>
  <si>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</si>
  <si>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</si>
  <si>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</si>
  <si>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</si>
  <si>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</si>
  <si>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</si>
  <si>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</si>
  <si>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</si>
  <si>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</si>
  <si>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</si>
  <si>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</si>
  <si>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</si>
  <si>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</si>
  <si>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</si>
  <si>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</si>
  <si>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</si>
  <si>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</si>
  <si>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</si>
  <si>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</si>
  <si>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</si>
  <si>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</si>
  <si>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</si>
  <si>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</si>
  <si>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</si>
  <si>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</si>
  <si>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</si>
  <si>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</si>
  <si>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</si>
  <si>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</si>
  <si>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</si>
  <si>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</si>
  <si>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</si>
  <si>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</si>
  <si>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</si>
  <si>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</si>
  <si>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</si>
  <si>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</si>
  <si>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</si>
  <si>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</si>
  <si>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</si>
  <si>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</si>
  <si>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</si>
  <si>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</si>
  <si>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</si>
  <si>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</si>
  <si>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</si>
  <si>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</si>
  <si>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</si>
  <si>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</si>
  <si>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</si>
  <si>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</si>
  <si>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</si>
  <si>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</si>
  <si>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</si>
  <si>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</si>
  <si>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</si>
  <si>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</si>
  <si>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</si>
  <si>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</si>
  <si>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</si>
  <si>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</si>
  <si>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</si>
  <si>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</si>
  <si>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</si>
  <si>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</si>
  <si>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</si>
  <si>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</si>
  <si>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</si>
  <si>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</si>
  <si>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</si>
  <si>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</si>
  <si>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</si>
  <si>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</si>
  <si>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</si>
  <si>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</si>
  <si>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</si>
  <si>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</si>
  <si>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</si>
  <si>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</si>
  <si>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</si>
  <si>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</si>
  <si>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</si>
  <si>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</si>
  <si>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</si>
  <si>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</si>
  <si>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</si>
  <si>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</si>
  <si>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</si>
  <si>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</si>
  <si>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</si>
  <si>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</si>
  <si>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</si>
  <si>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</si>
  <si>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</si>
  <si>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</si>
  <si>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</si>
  <si>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</si>
  <si>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</si>
  <si>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</si>
  <si>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</si>
  <si>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</si>
  <si>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</si>
  <si>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</si>
  <si>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</si>
  <si>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</si>
  <si>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</si>
  <si>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</si>
  <si>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</si>
  <si>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</si>
  <si>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</si>
  <si>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</si>
  <si>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</si>
  <si>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</si>
  <si>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</si>
  <si>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</si>
  <si>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</si>
  <si>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</si>
  <si>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</si>
  <si>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</si>
  <si>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</si>
  <si>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</si>
  <si>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</si>
  <si>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</si>
  <si>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</si>
  <si>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</si>
  <si>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</si>
  <si>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</si>
  <si>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</si>
  <si>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</si>
  <si>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</si>
  <si>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</si>
  <si>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</si>
  <si>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</si>
  <si>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</si>
  <si>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</si>
  <si>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</si>
  <si>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</si>
  <si>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</si>
  <si>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</si>
  <si>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</si>
  <si>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</si>
  <si>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</si>
  <si>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</si>
  <si>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</si>
  <si>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</si>
  <si>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</si>
  <si>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</si>
  <si>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</si>
  <si>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</si>
  <si>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</si>
  <si>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</si>
  <si>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</si>
  <si>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</si>
  <si>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</si>
  <si>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</si>
  <si>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</si>
  <si>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</si>
  <si>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</si>
  <si>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</si>
  <si>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</si>
  <si>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</si>
  <si>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</si>
  <si>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</si>
  <si>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</si>
  <si>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</si>
  <si>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</si>
  <si>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</si>
  <si>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</si>
  <si>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</si>
  <si>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</si>
  <si>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</si>
  <si>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</si>
  <si>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</si>
  <si>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</si>
  <si>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</si>
  <si>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</si>
  <si>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</si>
  <si>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</si>
  <si>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</si>
  <si>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</si>
  <si>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</si>
  <si>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</si>
  <si>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</si>
  <si>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</si>
  <si>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</si>
  <si>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</si>
  <si>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</si>
  <si>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</si>
  <si>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</si>
  <si>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</si>
  <si>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</si>
  <si>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</si>
  <si>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</si>
  <si>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</si>
  <si>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</si>
  <si>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</si>
  <si>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</si>
  <si>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</si>
  <si>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</si>
  <si>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</si>
  <si>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</si>
  <si>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</si>
  <si>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</si>
  <si>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</si>
  <si>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</si>
  <si>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</si>
  <si>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</si>
  <si>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</si>
  <si>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</si>
  <si>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</si>
  <si>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</si>
  <si>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</si>
  <si>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</si>
  <si>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</si>
  <si>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</si>
  <si>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</si>
  <si>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</si>
  <si>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</si>
  <si>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</si>
  <si>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</si>
  <si>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</si>
  <si>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</si>
  <si>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</si>
  <si>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</si>
  <si>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</si>
  <si>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</si>
  <si>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</si>
  <si>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</si>
  <si>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</si>
  <si>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</si>
  <si>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</si>
  <si>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</si>
  <si>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</si>
  <si>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</si>
  <si>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</si>
  <si>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</si>
  <si>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</si>
  <si>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</si>
  <si>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</si>
  <si>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</si>
  <si>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</si>
  <si>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</si>
  <si>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</si>
  <si>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</si>
  <si>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</si>
  <si>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</si>
  <si>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</si>
  <si>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</si>
  <si>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</si>
  <si>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</si>
  <si>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</si>
  <si>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</si>
  <si>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</si>
  <si>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</si>
  <si>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</si>
  <si>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</si>
  <si>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</si>
  <si>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</si>
  <si>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</si>
  <si>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</si>
  <si>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</si>
  <si>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</si>
  <si>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</si>
  <si>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</si>
  <si>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</si>
  <si>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</si>
  <si>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</si>
  <si>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</si>
  <si>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</si>
  <si>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</si>
  <si>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</si>
  <si>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</si>
  <si>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</si>
  <si>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</si>
  <si>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</si>
  <si>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</si>
  <si>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</si>
  <si>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</si>
  <si>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</si>
  <si>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</si>
  <si>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</si>
  <si>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</si>
  <si>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</si>
  <si>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</si>
  <si>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</si>
  <si>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</si>
  <si>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</si>
  <si>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</si>
  <si>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</si>
  <si>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</si>
  <si>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</si>
  <si>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</si>
  <si>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</si>
  <si>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</si>
  <si>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</si>
  <si>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</si>
  <si>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</si>
  <si>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</si>
  <si>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</si>
  <si>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</si>
  <si>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</si>
  <si>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</si>
  <si>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</si>
  <si>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</si>
  <si>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</si>
  <si>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</si>
  <si>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Sanstar Ltd</t>
  </si>
  <si>
    <t>SANSTAR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</si>
  <si>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</si>
  <si>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</si>
  <si>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</si>
  <si>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</si>
  <si>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</si>
  <si>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</si>
  <si>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</si>
  <si>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</si>
  <si>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</si>
  <si>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</si>
  <si>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</si>
  <si>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Consumer Services</t>
  </si>
  <si>
    <t>Construction Materials</t>
  </si>
  <si>
    <t>Capital Goods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</si>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</sst>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3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A5226D-E753-4E16-A63F-4A2C73DCFF3E}" name="Table3" displayName="Table3" ref="A1:Z122" totalsRowShown="0">
  <autoFilter ref="A1:Z122" xr:uid="{EFA5226D-E753-4E16-A63F-4A2C73DCFF3E}"/>
  <sortState xmlns:xlrd2="http://schemas.microsoft.com/office/spreadsheetml/2017/richdata2" ref="A2:Z122">
    <sortCondition ref="Z1:Z122"/>
  </sortState>
  <tableColumns count="26">
    <tableColumn id="1" xr3:uid="{8B683182-052D-430A-A049-E9AAF9C11BBB}" name="Sub-Sector"/>
    <tableColumn id="2" xr3:uid="{D2DB105B-C728-4654-B417-3D9504E60541}" name="Count" dataDxfId="56">
      <calculatedColumnFormula>COUNTIFS(Table2[Sub-Sector],Table3[[#This Row],[Sub-Sector]])</calculatedColumnFormula>
    </tableColumn>
    <tableColumn id="3" xr3:uid="{463435B4-99E9-4FF2-B94F-159732D4609F}" name="Uptrend" dataDxfId="55">
      <calculatedColumnFormula>COUNTIFS(Table2[Sub-Sector],Table3[[#This Row],[Sub-Sector]],Table2[Uptrend],"Uptrend")/Table3[[#This Row],[Count]]</calculatedColumnFormula>
    </tableColumn>
    <tableColumn id="4" xr3:uid="{608CB46F-7A00-4395-BB8B-C973AA1087B9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1D348EA3-1AB9-4FF0-8FBB-070F370B3CCC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B6971680-FD0B-45A1-9CC6-06DD1CD33890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A3491754-1611-4A6F-8C4E-2ECF6F7BF715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7E4A97F7-A7A7-490B-9FF5-0D561F178968}" name="RSI" dataDxfId="50">
      <calculatedColumnFormula>COUNTIFS(Table2[Sub-Sector],Table3[[#This Row],[Sub-Sector]],Table2[RSI Exponential â€“ 14D],"&gt;=50")/Table3[[#This Row],[Count]]</calculatedColumnFormula>
    </tableColumn>
    <tableColumn id="9" xr3:uid="{9A2CE7D4-29BF-4829-82B3-8CE0424EF2F9}" name="Relative Volume" dataDxfId="49">
      <calculatedColumnFormula>COUNTIFS(Table2[Sub-Sector],Table3[[#This Row],[Sub-Sector]],Table2[Relative Volume],"&gt;=1")/Table3[[#This Row],[Count]]</calculatedColumnFormula>
    </tableColumn>
    <tableColumn id="10" xr3:uid="{09E5E3E2-0F09-489D-956C-A1261774B1C0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37F2C161-1B43-419B-A993-DDD2E10D1072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9D03FB12-9AE5-4A3F-832D-E85E0BE63CD3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ACDB270E-2605-40C3-BC37-14267066064B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06755CC9-9FF8-4D55-9A24-D2E56B08B30D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08B185C0-553C-4E76-A28F-5A971D650192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1509FDB8-3F74-4351-BE9B-AC8712DF3DF1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B8B15CC1-7CF5-47DB-888D-1E3A799C5FAF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F9B0D1C9-054F-43EA-BD89-4B7A7E1A06CC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86B0E8EF-B4B5-4F59-8777-1D8EF0A6F189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7C4FE897-E4CE-404E-9ED2-207DDCE4316A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6A1E5028-7A19-4C5D-87DA-879438A074B3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5E058593-9921-44BA-A570-5BD72A8717E1}" name="Sharpe Ratio" dataDxfId="36">
      <calculatedColumnFormula>COUNTIFS(Table2[Sub-Sector],Table3[[#This Row],[Sub-Sector]],Table2[Sharpe Ratio],"&gt;=0.10")/Table3[[#This Row],[Count]]</calculatedColumnFormula>
    </tableColumn>
    <tableColumn id="23" xr3:uid="{1D7EACE8-A409-459B-BA15-8867407198FD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6470A41-48E3-4175-9A54-003FF42983D7}" name="Rank" dataDxfId="34">
      <calculatedColumnFormula>_xlfn.RANK.AVG(Table3[[#This Row],[Score]],Table3[Score],1)</calculatedColumnFormula>
    </tableColumn>
    <tableColumn id="25" xr3:uid="{3760FD51-3F0B-4A94-B9A7-F197BFB9F3C6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ADF39A0-72EE-4200-9B00-2C56A91B5ABD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C72A5-736E-43C7-A637-A668D8441CFE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426E1B33-4715-490D-9D2B-C2143882850E}" name="Name"/>
    <tableColumn id="2" xr3:uid="{EF8090E8-2739-4042-9344-0F29860ADA1D}" name="Ticker"/>
    <tableColumn id="3" xr3:uid="{4AF5CEC1-320A-451D-AF69-1D222EE808C0}" name="Industry"/>
    <tableColumn id="4" xr3:uid="{313BA7AF-CA5A-48F9-BB50-D2FB43013C7C}" name="Sub-Sector"/>
    <tableColumn id="5" xr3:uid="{D9AD5780-0DE7-417E-8677-0EA0A166A4B2}" name="Market Cap"/>
    <tableColumn id="6" xr3:uid="{08291709-23A1-4D18-BB3E-082589FFF84A}" name="Close Price"/>
    <tableColumn id="7" xr3:uid="{33766EC2-5DF4-4152-9E03-908B93CE776E}" name="1Y Return vs Nifty"/>
    <tableColumn id="18" xr3:uid="{9C1C1D87-78FC-439C-8417-622156B602B2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520143D6-7206-4F40-80E6-87EE0C93FE0C}" name="1M Return vs Nifty"/>
    <tableColumn id="20" xr3:uid="{DBB5237E-B120-4D1A-9F72-8AF375600849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173FC949-EB77-426C-8211-CB1ACD7FFF52}" name="6M Return vs Nifty"/>
    <tableColumn id="21" xr3:uid="{0F23F4EF-1204-4E7F-8D69-41BBDE8FF900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5130B0C-CC13-4622-94D8-E0C390E4A3B0}" name="1W Return vs Nifty"/>
    <tableColumn id="23" xr3:uid="{C3E2F8FE-A888-412E-A98E-459F297EEEE1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5B4E6CDE-3BCB-4AFD-BB30-9FB93D1243CB}" name="20D EMA" dataDxfId="27"/>
    <tableColumn id="11" xr3:uid="{D3FA9852-2DA7-406B-B6B3-62A28617BC33}" name="50D EMA"/>
    <tableColumn id="12" xr3:uid="{A56C0B39-8FF8-4B3B-B015-CEBD3F3A42B3}" name="200D EMA"/>
    <tableColumn id="13" xr3:uid="{E372A1B0-423A-431F-879B-73A49AE9DDB3}" name="RSI Exponential â€“ 14D"/>
    <tableColumn id="26" xr3:uid="{8EE6B3ED-0BB0-4290-8523-475991AFBFF9}" name="% Price above 20 EMA" dataDxfId="26">
      <calculatedColumnFormula>(Table2[[#This Row],[Close Price]]-Table2[[#This Row],[20D EMA]])/Table2[[#This Row],[20D EMA]]</calculatedColumnFormula>
    </tableColumn>
    <tableColumn id="25" xr3:uid="{B38B6AF2-8BB0-4FDB-9B9E-D8DBFD81D77E}" name="% Price above 50 EMA" dataDxfId="25">
      <calculatedColumnFormula>(Table2[[#This Row],[Close Price]]-Table2[[#This Row],[50D EMA]])/Table2[[#This Row],[50D EMA]]</calculatedColumnFormula>
    </tableColumn>
    <tableColumn id="24" xr3:uid="{4EB65A29-6682-4CBC-9A4E-7BD340F8D9B4}" name="% Price above 200 EMA" dataDxfId="24">
      <calculatedColumnFormula>(Table2[[#This Row],[Close Price]]-Table2[[#This Row],[200D EMA]])/Table2[[#This Row],[200D EMA]]</calculatedColumnFormula>
    </tableColumn>
    <tableColumn id="14" xr3:uid="{D502F926-0FEC-4558-B019-58424943FCF3}" name="Relative Volume"/>
    <tableColumn id="38" xr3:uid="{73D87B66-52E8-4822-A6EB-38F0295D6DC8}" name="Day Low" dataDxfId="23"/>
    <tableColumn id="37" xr3:uid="{3C2423DC-FB1D-4F26-9DA0-B168D92AA02D}" name="Day High" dataDxfId="22"/>
    <tableColumn id="36" xr3:uid="{48C7F19E-6FFC-4FF1-A436-686AA6C95872}" name="Current Week Low" dataDxfId="21"/>
    <tableColumn id="35" xr3:uid="{9E26F8D9-6A79-4BE9-9B48-2025BFCA56AB}" name="Current Week High" dataDxfId="20"/>
    <tableColumn id="34" xr3:uid="{B08F229C-5591-47B0-AAE5-09D5F0C3161E}" name="Current Month Low" dataDxfId="19"/>
    <tableColumn id="33" xr3:uid="{FBF0B117-4539-4D11-BB81-A83BCF57052C}" name="Current Month High" dataDxfId="18"/>
    <tableColumn id="32" xr3:uid="{42635E4F-6FD9-4D11-9A0B-97FF61FFCE95}" name="% Away From Day Low" dataDxfId="17">
      <calculatedColumnFormula>(Table2[[#This Row],[Close Price]]/Table2[[#This Row],[Day Low]])-1</calculatedColumnFormula>
    </tableColumn>
    <tableColumn id="31" xr3:uid="{2E45EEE7-0D60-4E8F-864D-0718CC07B5CE}" name="% Away From Day High" dataDxfId="16">
      <calculatedColumnFormula>(Table2[[#This Row],[Day High]]/Table2[[#This Row],[Close Price]])-1</calculatedColumnFormula>
    </tableColumn>
    <tableColumn id="30" xr3:uid="{18207D33-0072-4E12-9B98-B57D1A748811}" name="% Away From Current Week Low" dataDxfId="15">
      <calculatedColumnFormula>(Table2[[#This Row],[Close Price]]/Table2[[#This Row],[Current Week Low]])-1</calculatedColumnFormula>
    </tableColumn>
    <tableColumn id="29" xr3:uid="{A6733DB5-E597-45D9-8E04-6E0949E2F303}" name="% Away From Current Week High" dataDxfId="14">
      <calculatedColumnFormula>(Table2[[#This Row],[Current Week High]]/Table2[[#This Row],[Close Price]])-1</calculatedColumnFormula>
    </tableColumn>
    <tableColumn id="28" xr3:uid="{A7EACB5F-63F0-4D5A-A896-C91510B54D3B}" name="% Away From Current Month Low" dataDxfId="13">
      <calculatedColumnFormula>(Table2[[#This Row],[Close Price]]/Table2[[#This Row],[Current Month Low]])-1</calculatedColumnFormula>
    </tableColumn>
    <tableColumn id="27" xr3:uid="{01B953D1-5092-4D43-A3F7-4C17B1454E38}" name="% Away From Current Month High" dataDxfId="12">
      <calculatedColumnFormula>(Table2[[#This Row],[Current Month High]]/Table2[[#This Row],[Close Price]])-1</calculatedColumnFormula>
    </tableColumn>
    <tableColumn id="15" xr3:uid="{7A3C212D-3945-4647-89BC-322C7EF82802}" name="% Away From 52W High"/>
    <tableColumn id="16" xr3:uid="{E87375C2-6208-4DBF-92BC-2596156CB9AF}" name="% Away From 52W Low"/>
    <tableColumn id="39" xr3:uid="{5A7DFD74-8F83-428D-9172-0307CB9A5319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BE9F7641-DA5C-4ED8-A36E-74749550F301}" name="Relative Strength Sector Index" dataDxfId="10"/>
    <tableColumn id="42" xr3:uid="{0DDF7B2F-CA30-4F65-88FD-E663F04A06CD}" name="Relative Strength Sector Index - Zone" dataDxfId="9"/>
    <tableColumn id="41" xr3:uid="{1B26EEE3-5147-4A6E-89DF-D03F682EFCE0}" name="Rate of Change" dataDxfId="8"/>
    <tableColumn id="40" xr3:uid="{9366E90C-CB1A-4BBE-939C-4ED5FC966DE6}" name="Rate of Change - Zone" dataDxfId="7"/>
    <tableColumn id="17" xr3:uid="{362D5072-AD8D-4FD4-8955-09CEB2059CA5}" name="Sharpe Ratio"/>
    <tableColumn id="45" xr3:uid="{8A978FC3-96F2-411C-841C-08D266A3A245}" name="Sharpe Ratio Z-Score" dataDxfId="6">
      <calculatedColumnFormula>(Table2[[#This Row],[Sharpe Ratio]]-AVERAGE(Table2[Sharpe Ratio]))/_xlfn.STDEV.P(Table2[Sharpe Ratio])</calculatedColumnFormula>
    </tableColumn>
    <tableColumn id="46" xr3:uid="{75CD6058-5D51-48D5-B2DC-C0C91D1F5AAE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7" xr3:uid="{E0C4C7A9-22A0-4B16-8130-9783BE2E664A}" name="Rank 1Y" dataDxfId="4">
      <calculatedColumnFormula>_xlfn.RANK.AVG(Table2[[#This Row],[1Y Return vs Nifty Z-Score]],Table2[1Y Return vs Nifty Z-Score])</calculatedColumnFormula>
    </tableColumn>
    <tableColumn id="48" xr3:uid="{088C3734-0343-40BD-A1B3-4E09B54D8E3B}" name="Rank 6M" dataDxfId="3">
      <calculatedColumnFormula>_xlfn.RANK.AVG(Table2[[#This Row],[6M Return vs Nifty Z-Score]],Table2[6M Return vs Nifty Z-Score])</calculatedColumnFormula>
    </tableColumn>
    <tableColumn id="49" xr3:uid="{96974090-A556-4316-AFDC-1743F3784D5E}" name="Rank Sharpe" dataDxfId="2">
      <calculatedColumnFormula>_xlfn.RANK.AVG(Table2[[#This Row],[Sharpe Ratio Z-Score]],Table2[Sharpe Ratio Z-Score])</calculatedColumnFormula>
    </tableColumn>
    <tableColumn id="50" xr3:uid="{48FD3F68-BB2A-48FD-B80E-86F12A553C0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D4EEE-1FEA-4998-845C-FBCE0F7E062F}" name="Table1" displayName="Table1" ref="A1:Q4997" totalsRowShown="0">
  <autoFilter ref="A1:Q4997" xr:uid="{641D4EEE-1FEA-4998-845C-FBCE0F7E062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CD563E3-43ED-4A0C-9C0F-6090B3C11214}" name="Name"/>
    <tableColumn id="2" xr3:uid="{2B5AEA5A-0374-46FD-970A-6AD38DC6552A}" name="Ticker"/>
    <tableColumn id="17" xr3:uid="{E67B7793-84E0-40B9-9134-617F4D81615F}" name="Industry" dataDxfId="0">
      <calculatedColumnFormula>IFERROR(VLOOKUP(Table1[[#This Row],[Ticker]],[1]!Table1[[Symbol]:[Industry]],2,FALSE),"-")</calculatedColumnFormula>
    </tableColumn>
    <tableColumn id="3" xr3:uid="{18D6BF6C-B9E2-4FF3-AAFF-952EC9B0ADD6}" name="Sub-Sector"/>
    <tableColumn id="4" xr3:uid="{8AEF7783-AD48-4B5D-94D5-6BF01EB846A7}" name="Market Cap"/>
    <tableColumn id="5" xr3:uid="{436E4583-7839-4D61-B688-75C0BC738297}" name="Close Price"/>
    <tableColumn id="6" xr3:uid="{1CF7E5AA-4C1D-4C10-8E72-C3B4C67F81DC}" name="1Y Return vs Nifty"/>
    <tableColumn id="7" xr3:uid="{C23CA822-1BDB-4BFC-88EC-67A14CB19D84}" name="1M Return vs Nifty"/>
    <tableColumn id="8" xr3:uid="{A3B77F65-E2B3-40D3-8708-032A741053B3}" name="6M Return vs Nifty"/>
    <tableColumn id="9" xr3:uid="{8D5E48D2-9887-4BAA-B80C-D3064DBCF768}" name="1W Return vs Nifty"/>
    <tableColumn id="10" xr3:uid="{70FDE10A-3C7E-48A5-8879-C941D8796533}" name="50D EMA"/>
    <tableColumn id="11" xr3:uid="{D2077C3B-C20D-4963-A904-A02A3B237CC9}" name="200D EMA"/>
    <tableColumn id="12" xr3:uid="{1F9A8041-1CA6-4258-A6F2-4FB0B7918C92}" name="RSI Exponential â€“ 14D"/>
    <tableColumn id="13" xr3:uid="{2C6F5CE1-85CA-412F-A069-21B908C8DC7E}" name="Relative Volume"/>
    <tableColumn id="14" xr3:uid="{C21AAF73-2879-4C85-859B-814C226450E7}" name="% Away From 52W High"/>
    <tableColumn id="15" xr3:uid="{7D313E7C-C864-4851-80BA-45276575C4F8}" name="% Away From 52W Low"/>
    <tableColumn id="16" xr3:uid="{B8D1D3E8-997A-4478-835A-FC700EC5FFA4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3683-BE0B-41C9-83B2-B78FA9CF11E5}">
  <dimension ref="A1:Z122"/>
  <sheetViews>
    <sheetView topLeftCell="P1" workbookViewId="0">
      <selection activeCell="Z16" sqref="Z16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10206</v>
      </c>
      <c r="C1" t="s">
        <v>10192</v>
      </c>
      <c r="D1" t="s">
        <v>10207</v>
      </c>
      <c r="E1" t="s">
        <v>10208</v>
      </c>
      <c r="F1" t="s">
        <v>7</v>
      </c>
      <c r="G1" t="s">
        <v>5</v>
      </c>
      <c r="H1" t="s">
        <v>10209</v>
      </c>
      <c r="I1" t="s">
        <v>12</v>
      </c>
      <c r="J1" t="s">
        <v>10186</v>
      </c>
      <c r="K1" t="s">
        <v>10187</v>
      </c>
      <c r="L1" t="s">
        <v>10188</v>
      </c>
      <c r="M1" t="s">
        <v>10189</v>
      </c>
      <c r="N1" t="s">
        <v>10190</v>
      </c>
      <c r="O1" t="s">
        <v>10191</v>
      </c>
      <c r="P1" t="s">
        <v>13</v>
      </c>
      <c r="Q1" t="s">
        <v>14</v>
      </c>
      <c r="R1" t="s">
        <v>10210</v>
      </c>
      <c r="S1" t="s">
        <v>10178</v>
      </c>
      <c r="T1" t="s">
        <v>10179</v>
      </c>
      <c r="U1" t="s">
        <v>10196</v>
      </c>
      <c r="V1" t="s">
        <v>15</v>
      </c>
      <c r="W1" s="3" t="s">
        <v>10201</v>
      </c>
      <c r="X1" s="3" t="s">
        <v>10211</v>
      </c>
      <c r="Y1" t="s">
        <v>10212</v>
      </c>
      <c r="Z1" t="s">
        <v>10213</v>
      </c>
    </row>
    <row r="2" spans="1:26" x14ac:dyDescent="0.3">
      <c r="A2" t="s">
        <v>1595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0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176.5</v>
      </c>
      <c r="X2" s="4">
        <f>_xlfn.RANK.AVG(Table3[[#This Row],[Score]],Table3[Score],1)</f>
        <v>4</v>
      </c>
      <c r="Y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</v>
      </c>
      <c r="Z2" s="4">
        <f>_xlfn.RANK.AVG(Table3[[#This Row],[Score 2 ]],Table3[[Score 2 ]],1)</f>
        <v>1.5</v>
      </c>
    </row>
    <row r="3" spans="1:26" x14ac:dyDescent="0.3">
      <c r="A3" t="s">
        <v>1093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0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83.5</v>
      </c>
      <c r="X3" s="4">
        <f>_xlfn.RANK.AVG(Table3[[#This Row],[Score]],Table3[Score],1)</f>
        <v>1</v>
      </c>
      <c r="Y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</v>
      </c>
      <c r="Z3" s="4">
        <f>_xlfn.RANK.AVG(Table3[[#This Row],[Score 2 ]],Table3[[Score 2 ]],1)</f>
        <v>1.5</v>
      </c>
    </row>
    <row r="4" spans="1:26" x14ac:dyDescent="0.3">
      <c r="A4" t="s">
        <v>1141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1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0.5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1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0.5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118.5</v>
      </c>
      <c r="X4" s="4">
        <f>_xlfn.RANK.AVG(Table3[[#This Row],[Score]],Table3[Score],1)</f>
        <v>2</v>
      </c>
      <c r="Y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</v>
      </c>
      <c r="Z4" s="4">
        <f>_xlfn.RANK.AVG(Table3[[#This Row],[Score 2 ]],Table3[[Score 2 ]],1)</f>
        <v>3</v>
      </c>
    </row>
    <row r="5" spans="1:26" x14ac:dyDescent="0.3">
      <c r="A5" t="s">
        <v>51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0.33333333333333331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0.66666666666666663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0.66666666666666663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0.66666666666666663</v>
      </c>
      <c r="W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148.5</v>
      </c>
      <c r="X5" s="4">
        <f>_xlfn.RANK.AVG(Table3[[#This Row],[Score]],Table3[Score],1)</f>
        <v>3</v>
      </c>
      <c r="Y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5" s="4">
        <f>_xlfn.RANK.AVG(Table3[[#This Row],[Score 2 ]],Table3[[Score 2 ]],1)</f>
        <v>4</v>
      </c>
    </row>
    <row r="6" spans="1:26" x14ac:dyDescent="0.3">
      <c r="A6" t="s">
        <v>479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0.5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1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0.5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0.5</v>
      </c>
      <c r="V6" s="2">
        <f>COUNTIFS(Table2[Sub-Sector],Table3[[#This Row],[Sub-Sector]],Table2[Sharpe Ratio],"&gt;=0.10")/Table3[[#This Row],[Count]]</f>
        <v>0.5</v>
      </c>
      <c r="W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6" s="4">
        <f>_xlfn.RANK.AVG(Table3[[#This Row],[Score]],Table3[Score],1)</f>
        <v>28</v>
      </c>
      <c r="Y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6" s="4">
        <f>_xlfn.RANK.AVG(Table3[[#This Row],[Score 2 ]],Table3[[Score 2 ]],1)</f>
        <v>5</v>
      </c>
    </row>
    <row r="7" spans="1:26" x14ac:dyDescent="0.3">
      <c r="A7" t="s">
        <v>18</v>
      </c>
      <c r="B7">
        <f>COUNTIFS(Table2[Sub-Sector],Table3[[#This Row],[Sub-Sector]])</f>
        <v>6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0.5</v>
      </c>
      <c r="G7" s="2">
        <f>COUNTIFS(Table2[Sub-Sector],Table3[[#This Row],[Sub-Sector]],Table2[1Y Return vs Nifty],"&gt;=10")/Table3[[#This Row],[Count]]</f>
        <v>0.83333333333333337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0.83333333333333337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0.83333333333333337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0.5</v>
      </c>
      <c r="S7" s="2">
        <f>COUNTIFS(Table2[Sub-Sector],Table3[[#This Row],[Sub-Sector]],Table2[% Price above 50 EMA],"&gt;=0")/Table3[[#This Row],[Count]]</f>
        <v>0.66666666666666663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0.66666666666666663</v>
      </c>
      <c r="V7" s="2">
        <f>COUNTIFS(Table2[Sub-Sector],Table3[[#This Row],[Sub-Sector]],Table2[Sharpe Ratio],"&gt;=0.10")/Table3[[#This Row],[Count]]</f>
        <v>0.5</v>
      </c>
      <c r="W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7" s="4">
        <f>_xlfn.RANK.AVG(Table3[[#This Row],[Score]],Table3[Score],1)</f>
        <v>29.5</v>
      </c>
      <c r="Y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7" s="4">
        <f>_xlfn.RANK.AVG(Table3[[#This Row],[Score 2 ]],Table3[[Score 2 ]],1)</f>
        <v>6</v>
      </c>
    </row>
    <row r="8" spans="1:26" x14ac:dyDescent="0.3">
      <c r="A8" t="s">
        <v>433</v>
      </c>
      <c r="B8">
        <f>COUNTIFS(Table2[Sub-Sector],Table3[[#This Row],[Sub-Sector]])</f>
        <v>3</v>
      </c>
      <c r="C8" s="2">
        <f>COUNTIFS(Table2[Sub-Sector],Table3[[#This Row],[Sub-Sector]],Table2[Uptrend],"Uptrend")/Table3[[#This Row],[Count]]</f>
        <v>0.66666666666666663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0.66666666666666663</v>
      </c>
      <c r="F8" s="2">
        <f>COUNTIFS(Table2[Sub-Sector],Table3[[#This Row],[Sub-Sector]],Table2[6M Return vs Nifty],"&gt;=10")/Table3[[#This Row],[Count]]</f>
        <v>0.66666666666666663</v>
      </c>
      <c r="G8" s="2">
        <f>COUNTIFS(Table2[Sub-Sector],Table3[[#This Row],[Sub-Sector]],Table2[1Y Return vs Nifty],"&gt;=10")/Table3[[#This Row],[Count]]</f>
        <v>0.66666666666666663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1</v>
      </c>
      <c r="J8" s="2">
        <f>COUNTIFS(Table2[Sub-Sector],Table3[[#This Row],[Sub-Sector]],Table2[% Away From Day Low],"&gt;=0.05")/Table3[[#This Row],[Count]]</f>
        <v>0.33333333333333331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1</v>
      </c>
      <c r="M8" s="2">
        <f>COUNTIFS(Table2[Sub-Sector],Table3[[#This Row],[Sub-Sector]],Table2[% Away From Current Week High],"&lt;=0.05")/Table3[[#This Row],[Count]]</f>
        <v>0.66666666666666663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0.66666666666666663</v>
      </c>
      <c r="P8" s="2">
        <f>COUNTIFS(Table2[Sub-Sector],Table3[[#This Row],[Sub-Sector]],Table2[% Away From 52W High],"&lt;=10")/Table3[[#This Row],[Count]]</f>
        <v>0.33333333333333331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0.66666666666666663</v>
      </c>
      <c r="V8" s="2">
        <f>COUNTIFS(Table2[Sub-Sector],Table3[[#This Row],[Sub-Sector]],Table2[Sharpe Ratio],"&gt;=0.10")/Table3[[#This Row],[Count]]</f>
        <v>0.33333333333333331</v>
      </c>
      <c r="W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8" s="4">
        <f>_xlfn.RANK.AVG(Table3[[#This Row],[Score]],Table3[Score],1)</f>
        <v>22</v>
      </c>
      <c r="Y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8" s="4">
        <f>_xlfn.RANK.AVG(Table3[[#This Row],[Score 2 ]],Table3[[Score 2 ]],1)</f>
        <v>7</v>
      </c>
    </row>
    <row r="9" spans="1:26" x14ac:dyDescent="0.3">
      <c r="A9" t="s">
        <v>568</v>
      </c>
      <c r="B9">
        <f>COUNTIFS(Table2[Sub-Sector],Table3[[#This Row],[Sub-Sector]])</f>
        <v>5</v>
      </c>
      <c r="C9" s="2">
        <f>COUNTIFS(Table2[Sub-Sector],Table3[[#This Row],[Sub-Sector]],Table2[Uptrend],"Uptrend")/Table3[[#This Row],[Count]]</f>
        <v>0.4</v>
      </c>
      <c r="D9" s="2">
        <f>COUNTIFS(Table2[Sub-Sector],Table3[[#This Row],[Sub-Sector]],Table2[1W Return vs Nifty],"&gt;=5")/Table3[[#This Row],[Count]]</f>
        <v>0.2</v>
      </c>
      <c r="E9" s="2">
        <f>COUNTIFS(Table2[Sub-Sector],Table3[[#This Row],[Sub-Sector]],Table2[1M Return vs Nifty],"&gt;=5")/Table3[[#This Row],[Count]]</f>
        <v>0.2</v>
      </c>
      <c r="F9" s="2">
        <f>COUNTIFS(Table2[Sub-Sector],Table3[[#This Row],[Sub-Sector]],Table2[6M Return vs Nifty],"&gt;=10")/Table3[[#This Row],[Count]]</f>
        <v>0.4</v>
      </c>
      <c r="G9" s="2">
        <f>COUNTIFS(Table2[Sub-Sector],Table3[[#This Row],[Sub-Sector]],Table2[1Y Return vs Nifty],"&gt;=10")/Table3[[#This Row],[Count]]</f>
        <v>0.8</v>
      </c>
      <c r="H9" s="2">
        <f>COUNTIFS(Table2[Sub-Sector],Table3[[#This Row],[Sub-Sector]],Table2[RSI Exponential â€“ 14D],"&gt;=50")/Table3[[#This Row],[Count]]</f>
        <v>0.6</v>
      </c>
      <c r="I9" s="2">
        <f>COUNTIFS(Table2[Sub-Sector],Table3[[#This Row],[Sub-Sector]],Table2[Relative Volume],"&gt;=1")/Table3[[#This Row],[Count]]</f>
        <v>0.8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0.6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0.6</v>
      </c>
      <c r="O9" s="2">
        <f>COUNTIFS(Table2[Sub-Sector],Table3[[#This Row],[Sub-Sector]],Table2[% Away From Current Month High],"&lt;=0.05")/Table3[[#This Row],[Count]]</f>
        <v>0.2</v>
      </c>
      <c r="P9" s="2">
        <f>COUNTIFS(Table2[Sub-Sector],Table3[[#This Row],[Sub-Sector]],Table2[% Away From 52W High],"&lt;=10")/Table3[[#This Row],[Count]]</f>
        <v>0.4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0.6</v>
      </c>
      <c r="S9" s="2">
        <f>COUNTIFS(Table2[Sub-Sector],Table3[[#This Row],[Sub-Sector]],Table2[% Price above 50 EMA],"&gt;=0")/Table3[[#This Row],[Count]]</f>
        <v>0.4</v>
      </c>
      <c r="T9" s="2">
        <f>COUNTIFS(Table2[Sub-Sector],Table3[[#This Row],[Sub-Sector]],Table2[% Price above 200 EMA],"&gt;=0")/Table3[[#This Row],[Count]]</f>
        <v>0.8</v>
      </c>
      <c r="U9" s="2">
        <f>COUNTIFS(Table2[Sub-Sector],Table3[[#This Row],[Sub-Sector]],Table2[Rate of Change - Zone],"Positive")/Table3[[#This Row],[Count]]</f>
        <v>0.8</v>
      </c>
      <c r="V9" s="2">
        <f>COUNTIFS(Table2[Sub-Sector],Table3[[#This Row],[Sub-Sector]],Table2[Sharpe Ratio],"&gt;=0.10")/Table3[[#This Row],[Count]]</f>
        <v>0.2</v>
      </c>
      <c r="W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9" s="4">
        <f>_xlfn.RANK.AVG(Table3[[#This Row],[Score]],Table3[Score],1)</f>
        <v>33</v>
      </c>
      <c r="Y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9" s="4">
        <f>_xlfn.RANK.AVG(Table3[[#This Row],[Score 2 ]],Table3[[Score 2 ]],1)</f>
        <v>8</v>
      </c>
    </row>
    <row r="10" spans="1:26" x14ac:dyDescent="0.3">
      <c r="A10" t="s">
        <v>1329</v>
      </c>
      <c r="B10">
        <f>COUNTIFS(Table2[Sub-Sector],Table3[[#This Row],[Sub-Sector]])</f>
        <v>1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1</v>
      </c>
      <c r="E10" s="2">
        <f>COUNTIFS(Table2[Sub-Sector],Table3[[#This Row],[Sub-Sector]],Table2[1M Return vs Nifty],"&gt;=5")/Table3[[#This Row],[Count]]</f>
        <v>1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0</v>
      </c>
      <c r="L10" s="2">
        <f>COUNTIFS(Table2[Sub-Sector],Table3[[#This Row],[Sub-Sector]],Table2[% Away From Current Week Low],"&gt;=0.05")/Table3[[#This Row],[Count]]</f>
        <v>1</v>
      </c>
      <c r="M10" s="2">
        <f>COUNTIFS(Table2[Sub-Sector],Table3[[#This Row],[Sub-Sector]],Table2[% Away From Current Week High],"&lt;=0.05")/Table3[[#This Row],[Count]]</f>
        <v>0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181.5</v>
      </c>
      <c r="X10" s="4">
        <f>_xlfn.RANK.AVG(Table3[[#This Row],[Score]],Table3[Score],1)</f>
        <v>5.5</v>
      </c>
      <c r="Y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0" s="4">
        <f>_xlfn.RANK.AVG(Table3[[#This Row],[Score 2 ]],Table3[[Score 2 ]],1)</f>
        <v>12</v>
      </c>
    </row>
    <row r="11" spans="1:26" x14ac:dyDescent="0.3">
      <c r="A11" t="s">
        <v>231</v>
      </c>
      <c r="B11">
        <f>COUNTIFS(Table2[Sub-Sector],Table3[[#This Row],[Sub-Sector]])</f>
        <v>1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1</v>
      </c>
      <c r="E11" s="2">
        <f>COUNTIFS(Table2[Sub-Sector],Table3[[#This Row],[Sub-Sector]],Table2[1M Return vs Nifty],"&gt;=5")/Table3[[#This Row],[Count]]</f>
        <v>1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0</v>
      </c>
      <c r="L11" s="2">
        <f>COUNTIFS(Table2[Sub-Sector],Table3[[#This Row],[Sub-Sector]],Table2[% Away From Current Week Low],"&gt;=0.05")/Table3[[#This Row],[Count]]</f>
        <v>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</v>
      </c>
      <c r="W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181.5</v>
      </c>
      <c r="X11" s="4">
        <f>_xlfn.RANK.AVG(Table3[[#This Row],[Score]],Table3[Score],1)</f>
        <v>5.5</v>
      </c>
      <c r="Y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1" s="4">
        <f>_xlfn.RANK.AVG(Table3[[#This Row],[Score 2 ]],Table3[[Score 2 ]],1)</f>
        <v>12</v>
      </c>
    </row>
    <row r="12" spans="1:26" x14ac:dyDescent="0.3">
      <c r="A12" t="s">
        <v>130</v>
      </c>
      <c r="B12">
        <f>COUNTIFS(Table2[Sub-Sector],Table3[[#This Row],[Sub-Sector]])</f>
        <v>1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1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12" s="4">
        <f>_xlfn.RANK.AVG(Table3[[#This Row],[Score]],Table3[Score],1)</f>
        <v>37.5</v>
      </c>
      <c r="Y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2" s="4">
        <f>_xlfn.RANK.AVG(Table3[[#This Row],[Score 2 ]],Table3[[Score 2 ]],1)</f>
        <v>12</v>
      </c>
    </row>
    <row r="13" spans="1:26" x14ac:dyDescent="0.3">
      <c r="A13" t="s">
        <v>92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1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13" s="4">
        <f>_xlfn.RANK.AVG(Table3[[#This Row],[Score]],Table3[Score],1)</f>
        <v>37.5</v>
      </c>
      <c r="Y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3" s="4">
        <f>_xlfn.RANK.AVG(Table3[[#This Row],[Score 2 ]],Table3[[Score 2 ]],1)</f>
        <v>12</v>
      </c>
    </row>
    <row r="14" spans="1:26" x14ac:dyDescent="0.3">
      <c r="A14" t="s">
        <v>153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14" s="4">
        <f>_xlfn.RANK.AVG(Table3[[#This Row],[Score]],Table3[Score],1)</f>
        <v>37.5</v>
      </c>
      <c r="Y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4" s="4">
        <f>_xlfn.RANK.AVG(Table3[[#This Row],[Score 2 ]],Table3[[Score 2 ]],1)</f>
        <v>12</v>
      </c>
    </row>
    <row r="15" spans="1:26" x14ac:dyDescent="0.3">
      <c r="A15" t="s">
        <v>43</v>
      </c>
      <c r="B15">
        <f>COUNTIFS(Table2[Sub-Sector],Table3[[#This Row],[Sub-Sector]])</f>
        <v>2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0.5</v>
      </c>
      <c r="E15" s="2">
        <f>COUNTIFS(Table2[Sub-Sector],Table3[[#This Row],[Sub-Sector]],Table2[1M Return vs Nifty],"&gt;=5")/Table3[[#This Row],[Count]]</f>
        <v>0.5</v>
      </c>
      <c r="F15" s="2">
        <f>COUNTIFS(Table2[Sub-Sector],Table3[[#This Row],[Sub-Sector]],Table2[6M Return vs Nifty],"&gt;=10")/Table3[[#This Row],[Count]]</f>
        <v>0.5</v>
      </c>
      <c r="G15" s="2">
        <f>COUNTIFS(Table2[Sub-Sector],Table3[[#This Row],[Sub-Sector]],Table2[1Y Return vs Nifty],"&gt;=10")/Table3[[#This Row],[Count]]</f>
        <v>0.5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1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0.5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0.5</v>
      </c>
      <c r="P15" s="2">
        <f>COUNTIFS(Table2[Sub-Sector],Table3[[#This Row],[Sub-Sector]],Table2[% Away From 52W High],"&lt;=10")/Table3[[#This Row],[Count]]</f>
        <v>0.5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208.5</v>
      </c>
      <c r="X15" s="4">
        <f>_xlfn.RANK.AVG(Table3[[#This Row],[Score]],Table3[Score],1)</f>
        <v>8</v>
      </c>
      <c r="Y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5" s="4">
        <f>_xlfn.RANK.AVG(Table3[[#This Row],[Score 2 ]],Table3[[Score 2 ]],1)</f>
        <v>12</v>
      </c>
    </row>
    <row r="16" spans="1:26" x14ac:dyDescent="0.3">
      <c r="A16" t="s">
        <v>915</v>
      </c>
      <c r="B16">
        <f>COUNTIFS(Table2[Sub-Sector],Table3[[#This Row],[Sub-Sector]])</f>
        <v>2</v>
      </c>
      <c r="C16" s="2">
        <f>COUNTIFS(Table2[Sub-Sector],Table3[[#This Row],[Sub-Sector]],Table2[Uptrend],"Uptrend")/Table3[[#This Row],[Count]]</f>
        <v>0.5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0.5</v>
      </c>
      <c r="F16" s="2">
        <f>COUNTIFS(Table2[Sub-Sector],Table3[[#This Row],[Sub-Sector]],Table2[6M Return vs Nifty],"&gt;=10")/Table3[[#This Row],[Count]]</f>
        <v>0.5</v>
      </c>
      <c r="G16" s="2">
        <f>COUNTIFS(Table2[Sub-Sector],Table3[[#This Row],[Sub-Sector]],Table2[1Y Return vs Nifty],"&gt;=10")/Table3[[#This Row],[Count]]</f>
        <v>0.5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1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1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0.5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0.5</v>
      </c>
      <c r="T16" s="2">
        <f>COUNTIFS(Table2[Sub-Sector],Table3[[#This Row],[Sub-Sector]],Table2[% Price above 200 EMA],"&gt;=0")/Table3[[#This Row],[Count]]</f>
        <v>0.5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16" s="4">
        <f>_xlfn.RANK.AVG(Table3[[#This Row],[Score]],Table3[Score],1)</f>
        <v>35</v>
      </c>
      <c r="Y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6" s="4">
        <f>_xlfn.RANK.AVG(Table3[[#This Row],[Score 2 ]],Table3[[Score 2 ]],1)</f>
        <v>12</v>
      </c>
    </row>
    <row r="17" spans="1:26" x14ac:dyDescent="0.3">
      <c r="A17" t="s">
        <v>240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1</v>
      </c>
      <c r="E17" s="2">
        <f>COUNTIFS(Table2[Sub-Sector],Table3[[#This Row],[Sub-Sector]],Table2[1M Return vs Nifty],"&gt;=5")/Table3[[#This Row],[Count]]</f>
        <v>1</v>
      </c>
      <c r="F17" s="2">
        <f>COUNTIFS(Table2[Sub-Sector],Table3[[#This Row],[Sub-Sector]],Table2[6M Return vs Nifty],"&gt;=10")/Table3[[#This Row],[Count]]</f>
        <v>0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1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0</v>
      </c>
      <c r="L17" s="2">
        <f>COUNTIFS(Table2[Sub-Sector],Table3[[#This Row],[Sub-Sector]],Table2[% Away From Current Week Low],"&gt;=0.05")/Table3[[#This Row],[Count]]</f>
        <v>1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17" s="4">
        <f>_xlfn.RANK.AVG(Table3[[#This Row],[Score]],Table3[Score],1)</f>
        <v>7</v>
      </c>
      <c r="Y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7" s="4">
        <f>_xlfn.RANK.AVG(Table3[[#This Row],[Score 2 ]],Table3[[Score 2 ]],1)</f>
        <v>16</v>
      </c>
    </row>
    <row r="18" spans="1:26" x14ac:dyDescent="0.3">
      <c r="A18" t="s">
        <v>77</v>
      </c>
      <c r="B18">
        <f>COUNTIFS(Table2[Sub-Sector],Table3[[#This Row],[Sub-Sector]])</f>
        <v>3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0.33333333333333331</v>
      </c>
      <c r="E18" s="2">
        <f>COUNTIFS(Table2[Sub-Sector],Table3[[#This Row],[Sub-Sector]],Table2[1M Return vs Nifty],"&gt;=5")/Table3[[#This Row],[Count]]</f>
        <v>0.33333333333333331</v>
      </c>
      <c r="F18" s="2">
        <f>COUNTIFS(Table2[Sub-Sector],Table3[[#This Row],[Sub-Sector]],Table2[6M Return vs Nifty],"&gt;=10")/Table3[[#This Row],[Count]]</f>
        <v>0.66666666666666663</v>
      </c>
      <c r="G18" s="2">
        <f>COUNTIFS(Table2[Sub-Sector],Table3[[#This Row],[Sub-Sector]],Table2[1Y Return vs Nifty],"&gt;=10")/Table3[[#This Row],[Count]]</f>
        <v>0.66666666666666663</v>
      </c>
      <c r="H18" s="2">
        <f>COUNTIFS(Table2[Sub-Sector],Table3[[#This Row],[Sub-Sector]],Table2[RSI Exponential â€“ 14D],"&gt;=50")/Table3[[#This Row],[Count]]</f>
        <v>0.66666666666666663</v>
      </c>
      <c r="I18" s="2">
        <f>COUNTIFS(Table2[Sub-Sector],Table3[[#This Row],[Sub-Sector]],Table2[Relative Volume],"&gt;=1")/Table3[[#This Row],[Count]]</f>
        <v>0.66666666666666663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0.66666666666666663</v>
      </c>
      <c r="M18" s="2">
        <f>COUNTIFS(Table2[Sub-Sector],Table3[[#This Row],[Sub-Sector]],Table2[% Away From Current Week High],"&lt;=0.05")/Table3[[#This Row],[Count]]</f>
        <v>0.33333333333333331</v>
      </c>
      <c r="N18" s="2">
        <f>COUNTIFS(Table2[Sub-Sector],Table3[[#This Row],[Sub-Sector]],Table2[% Away From Current Month Low],"&gt;=0.05")/Table3[[#This Row],[Count]]</f>
        <v>0.66666666666666663</v>
      </c>
      <c r="O18" s="2">
        <f>COUNTIFS(Table2[Sub-Sector],Table3[[#This Row],[Sub-Sector]],Table2[% Away From Current Month High],"&lt;=0.05")/Table3[[#This Row],[Count]]</f>
        <v>0.33333333333333331</v>
      </c>
      <c r="P18" s="2">
        <f>COUNTIFS(Table2[Sub-Sector],Table3[[#This Row],[Sub-Sector]],Table2[% Away From 52W High],"&lt;=10")/Table3[[#This Row],[Count]]</f>
        <v>0.66666666666666663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0.66666666666666663</v>
      </c>
      <c r="S18" s="2">
        <f>COUNTIFS(Table2[Sub-Sector],Table3[[#This Row],[Sub-Sector]],Table2[% Price above 50 EMA],"&gt;=0")/Table3[[#This Row],[Count]]</f>
        <v>0.66666666666666663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0.66666666666666663</v>
      </c>
      <c r="V18" s="2">
        <f>COUNTIFS(Table2[Sub-Sector],Table3[[#This Row],[Sub-Sector]],Table2[Sharpe Ratio],"&gt;=0.10")/Table3[[#This Row],[Count]]</f>
        <v>0.33333333333333331</v>
      </c>
      <c r="W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8" s="4">
        <f>_xlfn.RANK.AVG(Table3[[#This Row],[Score]],Table3[Score],1)</f>
        <v>9</v>
      </c>
      <c r="Y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8" s="4">
        <f>_xlfn.RANK.AVG(Table3[[#This Row],[Score 2 ]],Table3[[Score 2 ]],1)</f>
        <v>17</v>
      </c>
    </row>
    <row r="19" spans="1:26" x14ac:dyDescent="0.3">
      <c r="A19" t="s">
        <v>95</v>
      </c>
      <c r="B19">
        <f>COUNTIFS(Table2[Sub-Sector],Table3[[#This Row],[Sub-Sector]])</f>
        <v>5</v>
      </c>
      <c r="C19" s="2">
        <f>COUNTIFS(Table2[Sub-Sector],Table3[[#This Row],[Sub-Sector]],Table2[Uptrend],"Uptrend")/Table3[[#This Row],[Count]]</f>
        <v>0.6</v>
      </c>
      <c r="D19" s="2">
        <f>COUNTIFS(Table2[Sub-Sector],Table3[[#This Row],[Sub-Sector]],Table2[1W Return vs Nifty],"&gt;=5")/Table3[[#This Row],[Count]]</f>
        <v>0.6</v>
      </c>
      <c r="E19" s="2">
        <f>COUNTIFS(Table2[Sub-Sector],Table3[[#This Row],[Sub-Sector]],Table2[1M Return vs Nifty],"&gt;=5")/Table3[[#This Row],[Count]]</f>
        <v>0.6</v>
      </c>
      <c r="F19" s="2">
        <f>COUNTIFS(Table2[Sub-Sector],Table3[[#This Row],[Sub-Sector]],Table2[6M Return vs Nifty],"&gt;=10")/Table3[[#This Row],[Count]]</f>
        <v>0.4</v>
      </c>
      <c r="G19" s="2">
        <f>COUNTIFS(Table2[Sub-Sector],Table3[[#This Row],[Sub-Sector]],Table2[1Y Return vs Nifty],"&gt;=10")/Table3[[#This Row],[Count]]</f>
        <v>0.6</v>
      </c>
      <c r="H19" s="2">
        <f>COUNTIFS(Table2[Sub-Sector],Table3[[#This Row],[Sub-Sector]],Table2[RSI Exponential â€“ 14D],"&gt;=50")/Table3[[#This Row],[Count]]</f>
        <v>0.8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0.8</v>
      </c>
      <c r="L19" s="2">
        <f>COUNTIFS(Table2[Sub-Sector],Table3[[#This Row],[Sub-Sector]],Table2[% Away From Current Week Low],"&gt;=0.05")/Table3[[#This Row],[Count]]</f>
        <v>0.8</v>
      </c>
      <c r="M19" s="2">
        <f>COUNTIFS(Table2[Sub-Sector],Table3[[#This Row],[Sub-Sector]],Table2[% Away From Current Week High],"&lt;=0.05")/Table3[[#This Row],[Count]]</f>
        <v>0.2</v>
      </c>
      <c r="N19" s="2">
        <f>COUNTIFS(Table2[Sub-Sector],Table3[[#This Row],[Sub-Sector]],Table2[% Away From Current Month Low],"&gt;=0.05")/Table3[[#This Row],[Count]]</f>
        <v>0.8</v>
      </c>
      <c r="O19" s="2">
        <f>COUNTIFS(Table2[Sub-Sector],Table3[[#This Row],[Sub-Sector]],Table2[% Away From Current Month High],"&lt;=0.05")/Table3[[#This Row],[Count]]</f>
        <v>0.2</v>
      </c>
      <c r="P19" s="2">
        <f>COUNTIFS(Table2[Sub-Sector],Table3[[#This Row],[Sub-Sector]],Table2[% Away From 52W High],"&lt;=10")/Table3[[#This Row],[Count]]</f>
        <v>0.2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0.8</v>
      </c>
      <c r="S19" s="2">
        <f>COUNTIFS(Table2[Sub-Sector],Table3[[#This Row],[Sub-Sector]],Table2[% Price above 50 EMA],"&gt;=0")/Table3[[#This Row],[Count]]</f>
        <v>0.8</v>
      </c>
      <c r="T19" s="2">
        <f>COUNTIFS(Table2[Sub-Sector],Table3[[#This Row],[Sub-Sector]],Table2[% Price above 200 EMA],"&gt;=0")/Table3[[#This Row],[Count]]</f>
        <v>0.8</v>
      </c>
      <c r="U19" s="2">
        <f>COUNTIFS(Table2[Sub-Sector],Table3[[#This Row],[Sub-Sector]],Table2[Rate of Change - Zone],"Positive")/Table3[[#This Row],[Count]]</f>
        <v>0.8</v>
      </c>
      <c r="V19" s="2">
        <f>COUNTIFS(Table2[Sub-Sector],Table3[[#This Row],[Sub-Sector]],Table2[Sharpe Ratio],"&gt;=0.10")/Table3[[#This Row],[Count]]</f>
        <v>0.4</v>
      </c>
      <c r="W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19" s="4">
        <f>_xlfn.RANK.AVG(Table3[[#This Row],[Score]],Table3[Score],1)</f>
        <v>12</v>
      </c>
      <c r="Y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19" s="4">
        <f>_xlfn.RANK.AVG(Table3[[#This Row],[Score 2 ]],Table3[[Score 2 ]],1)</f>
        <v>18</v>
      </c>
    </row>
    <row r="20" spans="1:26" x14ac:dyDescent="0.3">
      <c r="A20" t="s">
        <v>315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0.5</v>
      </c>
      <c r="D20" s="2">
        <f>COUNTIFS(Table2[Sub-Sector],Table3[[#This Row],[Sub-Sector]],Table2[1W Return vs Nifty],"&gt;=5")/Table3[[#This Row],[Count]]</f>
        <v>0.5</v>
      </c>
      <c r="E20" s="2">
        <f>COUNTIFS(Table2[Sub-Sector],Table3[[#This Row],[Sub-Sector]],Table2[1M Return vs Nifty],"&gt;=5")/Table3[[#This Row],[Count]]</f>
        <v>0.5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0.5</v>
      </c>
      <c r="I20" s="2">
        <f>COUNTIFS(Table2[Sub-Sector],Table3[[#This Row],[Sub-Sector]],Table2[Relative Volume],"&gt;=1")/Table3[[#This Row],[Count]]</f>
        <v>0.5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0.5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0.5</v>
      </c>
      <c r="S20" s="2">
        <f>COUNTIFS(Table2[Sub-Sector],Table3[[#This Row],[Sub-Sector]],Table2[% Price above 50 EMA],"&gt;=0")/Table3[[#This Row],[Count]]</f>
        <v>0.5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0.5</v>
      </c>
      <c r="V20" s="2">
        <f>COUNTIFS(Table2[Sub-Sector],Table3[[#This Row],[Sub-Sector]],Table2[Sharpe Ratio],"&gt;=0.10")/Table3[[#This Row],[Count]]</f>
        <v>0.5</v>
      </c>
      <c r="W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0" s="4">
        <f>_xlfn.RANK.AVG(Table3[[#This Row],[Score]],Table3[Score],1)</f>
        <v>17</v>
      </c>
      <c r="Y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0" s="4">
        <f>_xlfn.RANK.AVG(Table3[[#This Row],[Score 2 ]],Table3[[Score 2 ]],1)</f>
        <v>19</v>
      </c>
    </row>
    <row r="21" spans="1:26" x14ac:dyDescent="0.3">
      <c r="A21" t="s">
        <v>121</v>
      </c>
      <c r="B21">
        <f>COUNTIFS(Table2[Sub-Sector],Table3[[#This Row],[Sub-Sector]])</f>
        <v>7</v>
      </c>
      <c r="C21" s="2">
        <f>COUNTIFS(Table2[Sub-Sector],Table3[[#This Row],[Sub-Sector]],Table2[Uptrend],"Uptrend")/Table3[[#This Row],[Count]]</f>
        <v>0.8571428571428571</v>
      </c>
      <c r="D21" s="2">
        <f>COUNTIFS(Table2[Sub-Sector],Table3[[#This Row],[Sub-Sector]],Table2[1W Return vs Nifty],"&gt;=5")/Table3[[#This Row],[Count]]</f>
        <v>0.14285714285714285</v>
      </c>
      <c r="E21" s="2">
        <f>COUNTIFS(Table2[Sub-Sector],Table3[[#This Row],[Sub-Sector]],Table2[1M Return vs Nifty],"&gt;=5")/Table3[[#This Row],[Count]]</f>
        <v>0.7142857142857143</v>
      </c>
      <c r="F21" s="2">
        <f>COUNTIFS(Table2[Sub-Sector],Table3[[#This Row],[Sub-Sector]],Table2[6M Return vs Nifty],"&gt;=10")/Table3[[#This Row],[Count]]</f>
        <v>0.7142857142857143</v>
      </c>
      <c r="G21" s="2">
        <f>COUNTIFS(Table2[Sub-Sector],Table3[[#This Row],[Sub-Sector]],Table2[1Y Return vs Nifty],"&gt;=10")/Table3[[#This Row],[Count]]</f>
        <v>0.8571428571428571</v>
      </c>
      <c r="H21" s="2">
        <f>COUNTIFS(Table2[Sub-Sector],Table3[[#This Row],[Sub-Sector]],Table2[RSI Exponential â€“ 14D],"&gt;=50")/Table3[[#This Row],[Count]]</f>
        <v>0.42857142857142855</v>
      </c>
      <c r="I21" s="2">
        <f>COUNTIFS(Table2[Sub-Sector],Table3[[#This Row],[Sub-Sector]],Table2[Relative Volume],"&gt;=1")/Table3[[#This Row],[Count]]</f>
        <v>0.5714285714285714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0.8571428571428571</v>
      </c>
      <c r="L21" s="2">
        <f>COUNTIFS(Table2[Sub-Sector],Table3[[#This Row],[Sub-Sector]],Table2[% Away From Current Week Low],"&gt;=0.05")/Table3[[#This Row],[Count]]</f>
        <v>0.5714285714285714</v>
      </c>
      <c r="M21" s="2">
        <f>COUNTIFS(Table2[Sub-Sector],Table3[[#This Row],[Sub-Sector]],Table2[% Away From Current Week High],"&lt;=0.05")/Table3[[#This Row],[Count]]</f>
        <v>0.42857142857142855</v>
      </c>
      <c r="N21" s="2">
        <f>COUNTIFS(Table2[Sub-Sector],Table3[[#This Row],[Sub-Sector]],Table2[% Away From Current Month Low],"&gt;=0.05")/Table3[[#This Row],[Count]]</f>
        <v>0.8571428571428571</v>
      </c>
      <c r="O21" s="2">
        <f>COUNTIFS(Table2[Sub-Sector],Table3[[#This Row],[Sub-Sector]],Table2[% Away From Current Month High],"&lt;=0.05")/Table3[[#This Row],[Count]]</f>
        <v>0.14285714285714285</v>
      </c>
      <c r="P21" s="2">
        <f>COUNTIFS(Table2[Sub-Sector],Table3[[#This Row],[Sub-Sector]],Table2[% Away From 52W High],"&lt;=10")/Table3[[#This Row],[Count]]</f>
        <v>0.2857142857142857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0.5714285714285714</v>
      </c>
      <c r="S21" s="2">
        <f>COUNTIFS(Table2[Sub-Sector],Table3[[#This Row],[Sub-Sector]],Table2[% Price above 50 EMA],"&gt;=0")/Table3[[#This Row],[Count]]</f>
        <v>0.8571428571428571</v>
      </c>
      <c r="T21" s="2">
        <f>COUNTIFS(Table2[Sub-Sector],Table3[[#This Row],[Sub-Sector]],Table2[% Price above 200 EMA],"&gt;=0")/Table3[[#This Row],[Count]]</f>
        <v>0.8571428571428571</v>
      </c>
      <c r="U21" s="2">
        <f>COUNTIFS(Table2[Sub-Sector],Table3[[#This Row],[Sub-Sector]],Table2[Rate of Change - Zone],"Positive")/Table3[[#This Row],[Count]]</f>
        <v>0.42857142857142855</v>
      </c>
      <c r="V21" s="2">
        <f>COUNTIFS(Table2[Sub-Sector],Table3[[#This Row],[Sub-Sector]],Table2[Sharpe Ratio],"&gt;=0.10")/Table3[[#This Row],[Count]]</f>
        <v>0.8571428571428571</v>
      </c>
      <c r="W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21" s="4">
        <f>_xlfn.RANK.AVG(Table3[[#This Row],[Score]],Table3[Score],1)</f>
        <v>14</v>
      </c>
      <c r="Y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1" s="4">
        <f>_xlfn.RANK.AVG(Table3[[#This Row],[Score 2 ]],Table3[[Score 2 ]],1)</f>
        <v>20</v>
      </c>
    </row>
    <row r="22" spans="1:26" x14ac:dyDescent="0.3">
      <c r="A22" t="s">
        <v>57</v>
      </c>
      <c r="B22">
        <f>COUNTIFS(Table2[Sub-Sector],Table3[[#This Row],[Sub-Sector]])</f>
        <v>4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0.25</v>
      </c>
      <c r="F22" s="2">
        <f>COUNTIFS(Table2[Sub-Sector],Table3[[#This Row],[Sub-Sector]],Table2[6M Return vs Nifty],"&gt;=10")/Table3[[#This Row],[Count]]</f>
        <v>1</v>
      </c>
      <c r="G22" s="2">
        <f>COUNTIFS(Table2[Sub-Sector],Table3[[#This Row],[Sub-Sector]],Table2[1Y Return vs Nifty],"&gt;=10")/Table3[[#This Row],[Count]]</f>
        <v>0.75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0.25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0.5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0.75</v>
      </c>
      <c r="P22" s="2">
        <f>COUNTIFS(Table2[Sub-Sector],Table3[[#This Row],[Sub-Sector]],Table2[% Away From 52W High],"&lt;=10")/Table3[[#This Row],[Count]]</f>
        <v>1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0.75</v>
      </c>
      <c r="V22" s="2">
        <f>COUNTIFS(Table2[Sub-Sector],Table3[[#This Row],[Sub-Sector]],Table2[Sharpe Ratio],"&gt;=0.10")/Table3[[#This Row],[Count]]</f>
        <v>0.75</v>
      </c>
      <c r="W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22" s="4">
        <f>_xlfn.RANK.AVG(Table3[[#This Row],[Score]],Table3[Score],1)</f>
        <v>26</v>
      </c>
      <c r="Y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2" s="4">
        <f>_xlfn.RANK.AVG(Table3[[#This Row],[Score 2 ]],Table3[[Score 2 ]],1)</f>
        <v>21</v>
      </c>
    </row>
    <row r="23" spans="1:26" x14ac:dyDescent="0.3">
      <c r="A23" t="s">
        <v>219</v>
      </c>
      <c r="B23">
        <f>COUNTIFS(Table2[Sub-Sector],Table3[[#This Row],[Sub-Sector]])</f>
        <v>3</v>
      </c>
      <c r="C23" s="2">
        <f>COUNTIFS(Table2[Sub-Sector],Table3[[#This Row],[Sub-Sector]],Table2[Uptrend],"Uptrend")/Table3[[#This Row],[Count]]</f>
        <v>0.66666666666666663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0.66666666666666663</v>
      </c>
      <c r="F23" s="2">
        <f>COUNTIFS(Table2[Sub-Sector],Table3[[#This Row],[Sub-Sector]],Table2[6M Return vs Nifty],"&gt;=10")/Table3[[#This Row],[Count]]</f>
        <v>0.33333333333333331</v>
      </c>
      <c r="G23" s="2">
        <f>COUNTIFS(Table2[Sub-Sector],Table3[[#This Row],[Sub-Sector]],Table2[1Y Return vs Nifty],"&gt;=10")/Table3[[#This Row],[Count]]</f>
        <v>0.66666666666666663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Volume],"&gt;=1")/Table3[[#This Row],[Count]]</f>
        <v>0.66666666666666663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0.66666666666666663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1</v>
      </c>
      <c r="O23" s="2">
        <f>COUNTIFS(Table2[Sub-Sector],Table3[[#This Row],[Sub-Sector]],Table2[% Away From Current Month High],"&lt;=0.05")/Table3[[#This Row],[Count]]</f>
        <v>0.66666666666666663</v>
      </c>
      <c r="P23" s="2">
        <f>COUNTIFS(Table2[Sub-Sector],Table3[[#This Row],[Sub-Sector]],Table2[% Away From 52W High],"&lt;=10")/Table3[[#This Row],[Count]]</f>
        <v>0.66666666666666663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1</v>
      </c>
      <c r="V23" s="2">
        <f>COUNTIFS(Table2[Sub-Sector],Table3[[#This Row],[Sub-Sector]],Table2[Sharpe Ratio],"&gt;=0.10")/Table3[[#This Row],[Count]]</f>
        <v>0</v>
      </c>
      <c r="W2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23" s="4">
        <f>_xlfn.RANK.AVG(Table3[[#This Row],[Score]],Table3[Score],1)</f>
        <v>34</v>
      </c>
      <c r="Y2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3" s="4">
        <f>_xlfn.RANK.AVG(Table3[[#This Row],[Score 2 ]],Table3[[Score 2 ]],1)</f>
        <v>22</v>
      </c>
    </row>
    <row r="24" spans="1:26" x14ac:dyDescent="0.3">
      <c r="A24" t="s">
        <v>472</v>
      </c>
      <c r="B24">
        <f>COUNTIFS(Table2[Sub-Sector],Table3[[#This Row],[Sub-Sector]])</f>
        <v>4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0.25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0.75</v>
      </c>
      <c r="G24" s="2">
        <f>COUNTIFS(Table2[Sub-Sector],Table3[[#This Row],[Sub-Sector]],Table2[1Y Return vs Nifty],"&gt;=10")/Table3[[#This Row],[Count]]</f>
        <v>0.75</v>
      </c>
      <c r="H24" s="2">
        <f>COUNTIFS(Table2[Sub-Sector],Table3[[#This Row],[Sub-Sector]],Table2[RSI Exponential â€“ 14D],"&gt;=50")/Table3[[#This Row],[Count]]</f>
        <v>0.5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0.5</v>
      </c>
      <c r="L24" s="2">
        <f>COUNTIFS(Table2[Sub-Sector],Table3[[#This Row],[Sub-Sector]],Table2[% Away From Current Week Low],"&gt;=0.05")/Table3[[#This Row],[Count]]</f>
        <v>0.75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0.75</v>
      </c>
      <c r="O24" s="2">
        <f>COUNTIFS(Table2[Sub-Sector],Table3[[#This Row],[Sub-Sector]],Table2[% Away From Current Month High],"&lt;=0.05")/Table3[[#This Row],[Count]]</f>
        <v>0.25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0.5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0.5</v>
      </c>
      <c r="W2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24" s="4">
        <f>_xlfn.RANK.AVG(Table3[[#This Row],[Score]],Table3[Score],1)</f>
        <v>10</v>
      </c>
      <c r="Y2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4" s="4">
        <f>_xlfn.RANK.AVG(Table3[[#This Row],[Score 2 ]],Table3[[Score 2 ]],1)</f>
        <v>23</v>
      </c>
    </row>
    <row r="25" spans="1:26" x14ac:dyDescent="0.3">
      <c r="A25" t="s">
        <v>86</v>
      </c>
      <c r="B25">
        <f>COUNTIFS(Table2[Sub-Sector],Table3[[#This Row],[Sub-Sector]])</f>
        <v>3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0.66666666666666663</v>
      </c>
      <c r="I25" s="2">
        <f>COUNTIFS(Table2[Sub-Sector],Table3[[#This Row],[Sub-Sector]],Table2[Relative Volume],"&gt;=1")/Table3[[#This Row],[Count]]</f>
        <v>0.33333333333333331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0.66666666666666663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0.66666666666666663</v>
      </c>
      <c r="O25" s="2">
        <f>COUNTIFS(Table2[Sub-Sector],Table3[[#This Row],[Sub-Sector]],Table2[% Away From Current Month High],"&lt;=0.05")/Table3[[#This Row],[Count]]</f>
        <v>0.66666666666666663</v>
      </c>
      <c r="P25" s="2">
        <f>COUNTIFS(Table2[Sub-Sector],Table3[[#This Row],[Sub-Sector]],Table2[% Away From 52W High],"&lt;=10")/Table3[[#This Row],[Count]]</f>
        <v>0.66666666666666663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0.66666666666666663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0.33333333333333331</v>
      </c>
      <c r="V25" s="2">
        <f>COUNTIFS(Table2[Sub-Sector],Table3[[#This Row],[Sub-Sector]],Table2[Sharpe Ratio],"&gt;=0.10")/Table3[[#This Row],[Count]]</f>
        <v>0</v>
      </c>
      <c r="W2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25" s="4">
        <f>_xlfn.RANK.AVG(Table3[[#This Row],[Score]],Table3[Score],1)</f>
        <v>44</v>
      </c>
      <c r="Y2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5" s="4">
        <f>_xlfn.RANK.AVG(Table3[[#This Row],[Score 2 ]],Table3[[Score 2 ]],1)</f>
        <v>24</v>
      </c>
    </row>
    <row r="26" spans="1:26" x14ac:dyDescent="0.3">
      <c r="A26" t="s">
        <v>906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0.5</v>
      </c>
      <c r="D26" s="2">
        <f>COUNTIFS(Table2[Sub-Sector],Table3[[#This Row],[Sub-Sector]],Table2[1W Return vs Nifty],"&gt;=5")/Table3[[#This Row],[Count]]</f>
        <v>0.5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0.5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1</v>
      </c>
      <c r="M26" s="2">
        <f>COUNTIFS(Table2[Sub-Sector],Table3[[#This Row],[Sub-Sector]],Table2[% Away From Current Week High],"&lt;=0.05")/Table3[[#This Row],[Count]]</f>
        <v>0.5</v>
      </c>
      <c r="N26" s="2">
        <f>COUNTIFS(Table2[Sub-Sector],Table3[[#This Row],[Sub-Sector]],Table2[% Away From Current Month Low],"&gt;=0.05")/Table3[[#This Row],[Count]]</f>
        <v>1</v>
      </c>
      <c r="O26" s="2">
        <f>COUNTIFS(Table2[Sub-Sector],Table3[[#This Row],[Sub-Sector]],Table2[% Away From Current Month High],"&lt;=0.05")/Table3[[#This Row],[Count]]</f>
        <v>0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0.5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0</v>
      </c>
      <c r="W2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26" s="4">
        <f>_xlfn.RANK.AVG(Table3[[#This Row],[Score]],Table3[Score],1)</f>
        <v>20</v>
      </c>
      <c r="Y2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6" s="4">
        <f>_xlfn.RANK.AVG(Table3[[#This Row],[Score 2 ]],Table3[[Score 2 ]],1)</f>
        <v>25.5</v>
      </c>
    </row>
    <row r="27" spans="1:26" x14ac:dyDescent="0.3">
      <c r="A27" t="s">
        <v>37</v>
      </c>
      <c r="B27">
        <f>COUNTIFS(Table2[Sub-Sector],Table3[[#This Row],[Sub-Sector]])</f>
        <v>10</v>
      </c>
      <c r="C27" s="2">
        <f>COUNTIFS(Table2[Sub-Sector],Table3[[#This Row],[Sub-Sector]],Table2[Uptrend],"Uptrend")/Table3[[#This Row],[Count]]</f>
        <v>0.9</v>
      </c>
      <c r="D27" s="2">
        <f>COUNTIFS(Table2[Sub-Sector],Table3[[#This Row],[Sub-Sector]],Table2[1W Return vs Nifty],"&gt;=5")/Table3[[#This Row],[Count]]</f>
        <v>0.5</v>
      </c>
      <c r="E27" s="2">
        <f>COUNTIFS(Table2[Sub-Sector],Table3[[#This Row],[Sub-Sector]],Table2[1M Return vs Nifty],"&gt;=5")/Table3[[#This Row],[Count]]</f>
        <v>0.6</v>
      </c>
      <c r="F27" s="2">
        <f>COUNTIFS(Table2[Sub-Sector],Table3[[#This Row],[Sub-Sector]],Table2[6M Return vs Nifty],"&gt;=10")/Table3[[#This Row],[Count]]</f>
        <v>0.4</v>
      </c>
      <c r="G27" s="2">
        <f>COUNTIFS(Table2[Sub-Sector],Table3[[#This Row],[Sub-Sector]],Table2[1Y Return vs Nifty],"&gt;=10")/Table3[[#This Row],[Count]]</f>
        <v>0.5</v>
      </c>
      <c r="H27" s="2">
        <f>COUNTIFS(Table2[Sub-Sector],Table3[[#This Row],[Sub-Sector]],Table2[RSI Exponential â€“ 14D],"&gt;=50")/Table3[[#This Row],[Count]]</f>
        <v>0.7</v>
      </c>
      <c r="I27" s="2">
        <f>COUNTIFS(Table2[Sub-Sector],Table3[[#This Row],[Sub-Sector]],Table2[Relative Volume],"&gt;=1")/Table3[[#This Row],[Count]]</f>
        <v>0.8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0.8</v>
      </c>
      <c r="L27" s="2">
        <f>COUNTIFS(Table2[Sub-Sector],Table3[[#This Row],[Sub-Sector]],Table2[% Away From Current Week Low],"&gt;=0.05")/Table3[[#This Row],[Count]]</f>
        <v>0.8</v>
      </c>
      <c r="M27" s="2">
        <f>COUNTIFS(Table2[Sub-Sector],Table3[[#This Row],[Sub-Sector]],Table2[% Away From Current Week High],"&lt;=0.05")/Table3[[#This Row],[Count]]</f>
        <v>0.7</v>
      </c>
      <c r="N27" s="2">
        <f>COUNTIFS(Table2[Sub-Sector],Table3[[#This Row],[Sub-Sector]],Table2[% Away From Current Month Low],"&gt;=0.05")/Table3[[#This Row],[Count]]</f>
        <v>0.8</v>
      </c>
      <c r="O27" s="2">
        <f>COUNTIFS(Table2[Sub-Sector],Table3[[#This Row],[Sub-Sector]],Table2[% Away From Current Month High],"&lt;=0.05")/Table3[[#This Row],[Count]]</f>
        <v>0.7</v>
      </c>
      <c r="P27" s="2">
        <f>COUNTIFS(Table2[Sub-Sector],Table3[[#This Row],[Sub-Sector]],Table2[% Away From 52W High],"&lt;=10")/Table3[[#This Row],[Count]]</f>
        <v>0.6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0.7</v>
      </c>
      <c r="S27" s="2">
        <f>COUNTIFS(Table2[Sub-Sector],Table3[[#This Row],[Sub-Sector]],Table2[% Price above 50 EMA],"&gt;=0")/Table3[[#This Row],[Count]]</f>
        <v>0.8</v>
      </c>
      <c r="T27" s="2">
        <f>COUNTIFS(Table2[Sub-Sector],Table3[[#This Row],[Sub-Sector]],Table2[% Price above 200 EMA],"&gt;=0")/Table3[[#This Row],[Count]]</f>
        <v>0.9</v>
      </c>
      <c r="U27" s="2">
        <f>COUNTIFS(Table2[Sub-Sector],Table3[[#This Row],[Sub-Sector]],Table2[Rate of Change - Zone],"Positive")/Table3[[#This Row],[Count]]</f>
        <v>0.8</v>
      </c>
      <c r="V27" s="2">
        <f>COUNTIFS(Table2[Sub-Sector],Table3[[#This Row],[Sub-Sector]],Table2[Sharpe Ratio],"&gt;=0.10")/Table3[[#This Row],[Count]]</f>
        <v>0</v>
      </c>
      <c r="W2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263.5</v>
      </c>
      <c r="X27" s="4">
        <f>_xlfn.RANK.AVG(Table3[[#This Row],[Score]],Table3[Score],1)</f>
        <v>11</v>
      </c>
      <c r="Y2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7" s="4">
        <f>_xlfn.RANK.AVG(Table3[[#This Row],[Score 2 ]],Table3[[Score 2 ]],1)</f>
        <v>25.5</v>
      </c>
    </row>
    <row r="28" spans="1:26" x14ac:dyDescent="0.3">
      <c r="A28" t="s">
        <v>65</v>
      </c>
      <c r="B28">
        <f>COUNTIFS(Table2[Sub-Sector],Table3[[#This Row],[Sub-Sector]])</f>
        <v>6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0.16666666666666666</v>
      </c>
      <c r="F28" s="2">
        <f>COUNTIFS(Table2[Sub-Sector],Table3[[#This Row],[Sub-Sector]],Table2[6M Return vs Nifty],"&gt;=10")/Table3[[#This Row],[Count]]</f>
        <v>0.83333333333333337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0.5</v>
      </c>
      <c r="I28" s="2">
        <f>COUNTIFS(Table2[Sub-Sector],Table3[[#This Row],[Sub-Sector]],Table2[Relative Volume],"&gt;=1")/Table3[[#This Row],[Count]]</f>
        <v>0.16666666666666666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0.83333333333333337</v>
      </c>
      <c r="L28" s="2">
        <f>COUNTIFS(Table2[Sub-Sector],Table3[[#This Row],[Sub-Sector]],Table2[% Away From Current Week Low],"&gt;=0.05")/Table3[[#This Row],[Count]]</f>
        <v>0.83333333333333337</v>
      </c>
      <c r="M28" s="2">
        <f>COUNTIFS(Table2[Sub-Sector],Table3[[#This Row],[Sub-Sector]],Table2[% Away From Current Week High],"&lt;=0.05")/Table3[[#This Row],[Count]]</f>
        <v>0.83333333333333337</v>
      </c>
      <c r="N28" s="2">
        <f>COUNTIFS(Table2[Sub-Sector],Table3[[#This Row],[Sub-Sector]],Table2[% Away From Current Month Low],"&gt;=0.05")/Table3[[#This Row],[Count]]</f>
        <v>0.83333333333333337</v>
      </c>
      <c r="O28" s="2">
        <f>COUNTIFS(Table2[Sub-Sector],Table3[[#This Row],[Sub-Sector]],Table2[% Away From Current Month High],"&lt;=0.05")/Table3[[#This Row],[Count]]</f>
        <v>0.33333333333333331</v>
      </c>
      <c r="P28" s="2">
        <f>COUNTIFS(Table2[Sub-Sector],Table3[[#This Row],[Sub-Sector]],Table2[% Away From 52W High],"&lt;=10")/Table3[[#This Row],[Count]]</f>
        <v>0.16666666666666666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0.5</v>
      </c>
      <c r="S28" s="2">
        <f>COUNTIFS(Table2[Sub-Sector],Table3[[#This Row],[Sub-Sector]],Table2[% Price above 50 EMA],"&gt;=0")/Table3[[#This Row],[Count]]</f>
        <v>0.66666666666666663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0.5</v>
      </c>
      <c r="V28" s="2">
        <f>COUNTIFS(Table2[Sub-Sector],Table3[[#This Row],[Sub-Sector]],Table2[Sharpe Ratio],"&gt;=0.10")/Table3[[#This Row],[Count]]</f>
        <v>0.33333333333333331</v>
      </c>
      <c r="W2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28" s="4">
        <f>_xlfn.RANK.AVG(Table3[[#This Row],[Score]],Table3[Score],1)</f>
        <v>42</v>
      </c>
      <c r="Y2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28" s="4">
        <f>_xlfn.RANK.AVG(Table3[[#This Row],[Score 2 ]],Table3[[Score 2 ]],1)</f>
        <v>27</v>
      </c>
    </row>
    <row r="29" spans="1:26" x14ac:dyDescent="0.3">
      <c r="A29" t="s">
        <v>98</v>
      </c>
      <c r="B29">
        <f>COUNTIFS(Table2[Sub-Sector],Table3[[#This Row],[Sub-Sector]])</f>
        <v>5</v>
      </c>
      <c r="C29" s="2">
        <f>COUNTIFS(Table2[Sub-Sector],Table3[[#This Row],[Sub-Sector]],Table2[Uptrend],"Uptrend")/Table3[[#This Row],[Count]]</f>
        <v>0.6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0.2</v>
      </c>
      <c r="F29" s="2">
        <f>COUNTIFS(Table2[Sub-Sector],Table3[[#This Row],[Sub-Sector]],Table2[6M Return vs Nifty],"&gt;=10")/Table3[[#This Row],[Count]]</f>
        <v>0.2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0.4</v>
      </c>
      <c r="I29" s="2">
        <f>COUNTIFS(Table2[Sub-Sector],Table3[[#This Row],[Sub-Sector]],Table2[Relative Volume],"&gt;=1")/Table3[[#This Row],[Count]]</f>
        <v>0.6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0.6</v>
      </c>
      <c r="L29" s="2">
        <f>COUNTIFS(Table2[Sub-Sector],Table3[[#This Row],[Sub-Sector]],Table2[% Away From Current Week Low],"&gt;=0.05")/Table3[[#This Row],[Count]]</f>
        <v>0.8</v>
      </c>
      <c r="M29" s="2">
        <f>COUNTIFS(Table2[Sub-Sector],Table3[[#This Row],[Sub-Sector]],Table2[% Away From Current Week High],"&lt;=0.05")/Table3[[#This Row],[Count]]</f>
        <v>0.4</v>
      </c>
      <c r="N29" s="2">
        <f>COUNTIFS(Table2[Sub-Sector],Table3[[#This Row],[Sub-Sector]],Table2[% Away From Current Month Low],"&gt;=0.05")/Table3[[#This Row],[Count]]</f>
        <v>1</v>
      </c>
      <c r="O29" s="2">
        <f>COUNTIFS(Table2[Sub-Sector],Table3[[#This Row],[Sub-Sector]],Table2[% Away From Current Month High],"&lt;=0.05")/Table3[[#This Row],[Count]]</f>
        <v>0.2</v>
      </c>
      <c r="P29" s="2">
        <f>COUNTIFS(Table2[Sub-Sector],Table3[[#This Row],[Sub-Sector]],Table2[% Away From 52W High],"&lt;=10")/Table3[[#This Row],[Count]]</f>
        <v>0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0.4</v>
      </c>
      <c r="S29" s="2">
        <f>COUNTIFS(Table2[Sub-Sector],Table3[[#This Row],[Sub-Sector]],Table2[% Price above 50 EMA],"&gt;=0")/Table3[[#This Row],[Count]]</f>
        <v>0.8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0.6</v>
      </c>
      <c r="V29" s="2">
        <f>COUNTIFS(Table2[Sub-Sector],Table3[[#This Row],[Sub-Sector]],Table2[Sharpe Ratio],"&gt;=0.10")/Table3[[#This Row],[Count]]</f>
        <v>0.8</v>
      </c>
      <c r="W2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29" s="4">
        <f>_xlfn.RANK.AVG(Table3[[#This Row],[Score]],Table3[Score],1)</f>
        <v>59</v>
      </c>
      <c r="Y2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9" s="4">
        <f>_xlfn.RANK.AVG(Table3[[#This Row],[Score 2 ]],Table3[[Score 2 ]],1)</f>
        <v>28</v>
      </c>
    </row>
    <row r="30" spans="1:26" x14ac:dyDescent="0.3">
      <c r="A30" t="s">
        <v>165</v>
      </c>
      <c r="B30">
        <f>COUNTIFS(Table2[Sub-Sector],Table3[[#This Row],[Sub-Sector]])</f>
        <v>10</v>
      </c>
      <c r="C30" s="2">
        <f>COUNTIFS(Table2[Sub-Sector],Table3[[#This Row],[Sub-Sector]],Table2[Uptrend],"Uptrend")/Table3[[#This Row],[Count]]</f>
        <v>1</v>
      </c>
      <c r="D30" s="2">
        <f>COUNTIFS(Table2[Sub-Sector],Table3[[#This Row],[Sub-Sector]],Table2[1W Return vs Nifty],"&gt;=5")/Table3[[#This Row],[Count]]</f>
        <v>0.1</v>
      </c>
      <c r="E30" s="2">
        <f>COUNTIFS(Table2[Sub-Sector],Table3[[#This Row],[Sub-Sector]],Table2[1M Return vs Nifty],"&gt;=5")/Table3[[#This Row],[Count]]</f>
        <v>0.3</v>
      </c>
      <c r="F30" s="2">
        <f>COUNTIFS(Table2[Sub-Sector],Table3[[#This Row],[Sub-Sector]],Table2[6M Return vs Nifty],"&gt;=10")/Table3[[#This Row],[Count]]</f>
        <v>0.9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0.4</v>
      </c>
      <c r="I30" s="2">
        <f>COUNTIFS(Table2[Sub-Sector],Table3[[#This Row],[Sub-Sector]],Table2[Relative Volume],"&gt;=1")/Table3[[#This Row],[Count]]</f>
        <v>0.4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0.7</v>
      </c>
      <c r="L30" s="2">
        <f>COUNTIFS(Table2[Sub-Sector],Table3[[#This Row],[Sub-Sector]],Table2[% Away From Current Week Low],"&gt;=0.05")/Table3[[#This Row],[Count]]</f>
        <v>0.8</v>
      </c>
      <c r="M30" s="2">
        <f>COUNTIFS(Table2[Sub-Sector],Table3[[#This Row],[Sub-Sector]],Table2[% Away From Current Week High],"&lt;=0.05")/Table3[[#This Row],[Count]]</f>
        <v>0.9</v>
      </c>
      <c r="N30" s="2">
        <f>COUNTIFS(Table2[Sub-Sector],Table3[[#This Row],[Sub-Sector]],Table2[% Away From Current Month Low],"&gt;=0.05")/Table3[[#This Row],[Count]]</f>
        <v>0.9</v>
      </c>
      <c r="O30" s="2">
        <f>COUNTIFS(Table2[Sub-Sector],Table3[[#This Row],[Sub-Sector]],Table2[% Away From Current Month High],"&lt;=0.05")/Table3[[#This Row],[Count]]</f>
        <v>0</v>
      </c>
      <c r="P30" s="2">
        <f>COUNTIFS(Table2[Sub-Sector],Table3[[#This Row],[Sub-Sector]],Table2[% Away From 52W High],"&lt;=10")/Table3[[#This Row],[Count]]</f>
        <v>0.4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0.4</v>
      </c>
      <c r="S30" s="2">
        <f>COUNTIFS(Table2[Sub-Sector],Table3[[#This Row],[Sub-Sector]],Table2[% Price above 50 EMA],"&gt;=0")/Table3[[#This Row],[Count]]</f>
        <v>0.7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0.1</v>
      </c>
      <c r="V30" s="2">
        <f>COUNTIFS(Table2[Sub-Sector],Table3[[#This Row],[Sub-Sector]],Table2[Sharpe Ratio],"&gt;=0.10")/Table3[[#This Row],[Count]]</f>
        <v>1</v>
      </c>
      <c r="W3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30" s="4">
        <f>_xlfn.RANK.AVG(Table3[[#This Row],[Score]],Table3[Score],1)</f>
        <v>19</v>
      </c>
      <c r="Y3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0" s="4">
        <f>_xlfn.RANK.AVG(Table3[[#This Row],[Score 2 ]],Table3[[Score 2 ]],1)</f>
        <v>29</v>
      </c>
    </row>
    <row r="31" spans="1:26" x14ac:dyDescent="0.3">
      <c r="A31" t="s">
        <v>89</v>
      </c>
      <c r="B31">
        <f>COUNTIFS(Table2[Sub-Sector],Table3[[#This Row],[Sub-Sector]])</f>
        <v>3</v>
      </c>
      <c r="C31" s="2">
        <f>COUNTIFS(Table2[Sub-Sector],Table3[[#This Row],[Sub-Sector]],Table2[Uptrend],"Uptrend")/Table3[[#This Row],[Count]]</f>
        <v>0.66666666666666663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0.66666666666666663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0.66666666666666663</v>
      </c>
      <c r="I31" s="2">
        <f>COUNTIFS(Table2[Sub-Sector],Table3[[#This Row],[Sub-Sector]],Table2[Relative Volume],"&gt;=1")/Table3[[#This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0.66666666666666663</v>
      </c>
      <c r="L31" s="2">
        <f>COUNTIFS(Table2[Sub-Sector],Table3[[#This Row],[Sub-Sector]],Table2[% Away From Current Week Low],"&gt;=0.05")/Table3[[#This Row],[Count]]</f>
        <v>1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1</v>
      </c>
      <c r="O31" s="2">
        <f>COUNTIFS(Table2[Sub-Sector],Table3[[#This Row],[Sub-Sector]],Table2[% Away From Current Month High],"&lt;=0.05")/Table3[[#This Row],[Count]]</f>
        <v>0.33333333333333331</v>
      </c>
      <c r="P31" s="2">
        <f>COUNTIFS(Table2[Sub-Sector],Table3[[#This Row],[Sub-Sector]],Table2[% Away From 52W High],"&lt;=10")/Table3[[#This Row],[Count]]</f>
        <v>1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0.66666666666666663</v>
      </c>
      <c r="S31" s="2">
        <f>COUNTIFS(Table2[Sub-Sector],Table3[[#This Row],[Sub-Sector]],Table2[% Price above 50 EMA],"&gt;=0")/Table3[[#This Row],[Count]]</f>
        <v>0.66666666666666663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0.66666666666666663</v>
      </c>
      <c r="V31" s="2">
        <f>COUNTIFS(Table2[Sub-Sector],Table3[[#This Row],[Sub-Sector]],Table2[Sharpe Ratio],"&gt;=0.10")/Table3[[#This Row],[Count]]</f>
        <v>1</v>
      </c>
      <c r="W3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31" s="4">
        <f>_xlfn.RANK.AVG(Table3[[#This Row],[Score]],Table3[Score],1)</f>
        <v>76</v>
      </c>
      <c r="Y3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1" s="4">
        <f>_xlfn.RANK.AVG(Table3[[#This Row],[Score 2 ]],Table3[[Score 2 ]],1)</f>
        <v>30.5</v>
      </c>
    </row>
    <row r="32" spans="1:26" x14ac:dyDescent="0.3">
      <c r="A32" t="s">
        <v>370</v>
      </c>
      <c r="B32">
        <f>COUNTIFS(Table2[Sub-Sector],Table3[[#This Row],[Sub-Sector]])</f>
        <v>10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0.4</v>
      </c>
      <c r="E32" s="2">
        <f>COUNTIFS(Table2[Sub-Sector],Table3[[#This Row],[Sub-Sector]],Table2[1M Return vs Nifty],"&gt;=5")/Table3[[#This Row],[Count]]</f>
        <v>0.3</v>
      </c>
      <c r="F32" s="2">
        <f>COUNTIFS(Table2[Sub-Sector],Table3[[#This Row],[Sub-Sector]],Table2[6M Return vs Nifty],"&gt;=10")/Table3[[#This Row],[Count]]</f>
        <v>0.7</v>
      </c>
      <c r="G32" s="2">
        <f>COUNTIFS(Table2[Sub-Sector],Table3[[#This Row],[Sub-Sector]],Table2[1Y Return vs Nifty],"&gt;=10")/Table3[[#This Row],[Count]]</f>
        <v>0.8</v>
      </c>
      <c r="H32" s="2">
        <f>COUNTIFS(Table2[Sub-Sector],Table3[[#This Row],[Sub-Sector]],Table2[RSI Exponential â€“ 14D],"&gt;=50")/Table3[[#This Row],[Count]]</f>
        <v>0.6</v>
      </c>
      <c r="I32" s="2">
        <f>COUNTIFS(Table2[Sub-Sector],Table3[[#This Row],[Sub-Sector]],Table2[Relative Volume],"&gt;=1")/Table3[[#This Row],[Count]]</f>
        <v>0.1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0.9</v>
      </c>
      <c r="L32" s="2">
        <f>COUNTIFS(Table2[Sub-Sector],Table3[[#This Row],[Sub-Sector]],Table2[% Away From Current Week Low],"&gt;=0.05")/Table3[[#This Row],[Count]]</f>
        <v>0.6</v>
      </c>
      <c r="M32" s="2">
        <f>COUNTIFS(Table2[Sub-Sector],Table3[[#This Row],[Sub-Sector]],Table2[% Away From Current Week High],"&lt;=0.05")/Table3[[#This Row],[Count]]</f>
        <v>0.9</v>
      </c>
      <c r="N32" s="2">
        <f>COUNTIFS(Table2[Sub-Sector],Table3[[#This Row],[Sub-Sector]],Table2[% Away From Current Month Low],"&gt;=0.05")/Table3[[#This Row],[Count]]</f>
        <v>0.8</v>
      </c>
      <c r="O32" s="2">
        <f>COUNTIFS(Table2[Sub-Sector],Table3[[#This Row],[Sub-Sector]],Table2[% Away From Current Month High],"&lt;=0.05")/Table3[[#This Row],[Count]]</f>
        <v>0.4</v>
      </c>
      <c r="P32" s="2">
        <f>COUNTIFS(Table2[Sub-Sector],Table3[[#This Row],[Sub-Sector]],Table2[% Away From 52W High],"&lt;=10")/Table3[[#This Row],[Count]]</f>
        <v>0.6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0.6</v>
      </c>
      <c r="S32" s="2">
        <f>COUNTIFS(Table2[Sub-Sector],Table3[[#This Row],[Sub-Sector]],Table2[% Price above 50 EMA],"&gt;=0")/Table3[[#This Row],[Count]]</f>
        <v>0.9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0.7</v>
      </c>
      <c r="V32" s="2">
        <f>COUNTIFS(Table2[Sub-Sector],Table3[[#This Row],[Sub-Sector]],Table2[Sharpe Ratio],"&gt;=0.10")/Table3[[#This Row],[Count]]</f>
        <v>0.1</v>
      </c>
      <c r="W3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32" s="4">
        <f>_xlfn.RANK.AVG(Table3[[#This Row],[Score]],Table3[Score],1)</f>
        <v>15</v>
      </c>
      <c r="Y3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2" s="4">
        <f>_xlfn.RANK.AVG(Table3[[#This Row],[Score 2 ]],Table3[[Score 2 ]],1)</f>
        <v>30.5</v>
      </c>
    </row>
    <row r="33" spans="1:26" x14ac:dyDescent="0.3">
      <c r="A33" t="s">
        <v>290</v>
      </c>
      <c r="B33">
        <f>COUNTIFS(Table2[Sub-Sector],Table3[[#This Row],[Sub-Sector]])</f>
        <v>21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0.19047619047619047</v>
      </c>
      <c r="E33" s="2">
        <f>COUNTIFS(Table2[Sub-Sector],Table3[[#This Row],[Sub-Sector]],Table2[1M Return vs Nifty],"&gt;=5")/Table3[[#This Row],[Count]]</f>
        <v>0.38095238095238093</v>
      </c>
      <c r="F33" s="2">
        <f>COUNTIFS(Table2[Sub-Sector],Table3[[#This Row],[Sub-Sector]],Table2[6M Return vs Nifty],"&gt;=10")/Table3[[#This Row],[Count]]</f>
        <v>0.5714285714285714</v>
      </c>
      <c r="G33" s="2">
        <f>COUNTIFS(Table2[Sub-Sector],Table3[[#This Row],[Sub-Sector]],Table2[1Y Return vs Nifty],"&gt;=10")/Table3[[#This Row],[Count]]</f>
        <v>0.7142857142857143</v>
      </c>
      <c r="H33" s="2">
        <f>COUNTIFS(Table2[Sub-Sector],Table3[[#This Row],[Sub-Sector]],Table2[RSI Exponential â€“ 14D],"&gt;=50")/Table3[[#This Row],[Count]]</f>
        <v>0.66666666666666663</v>
      </c>
      <c r="I33" s="2">
        <f>COUNTIFS(Table2[Sub-Sector],Table3[[#This Row],[Sub-Sector]],Table2[Relative Volume],"&gt;=1")/Table3[[#This Row],[Count]]</f>
        <v>0.42857142857142855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0.90476190476190477</v>
      </c>
      <c r="L33" s="2">
        <f>COUNTIFS(Table2[Sub-Sector],Table3[[#This Row],[Sub-Sector]],Table2[% Away From Current Week Low],"&gt;=0.05")/Table3[[#This Row],[Count]]</f>
        <v>0.7142857142857143</v>
      </c>
      <c r="M33" s="2">
        <f>COUNTIFS(Table2[Sub-Sector],Table3[[#This Row],[Sub-Sector]],Table2[% Away From Current Week High],"&lt;=0.05")/Table3[[#This Row],[Count]]</f>
        <v>0.8571428571428571</v>
      </c>
      <c r="N33" s="2">
        <f>COUNTIFS(Table2[Sub-Sector],Table3[[#This Row],[Sub-Sector]],Table2[% Away From Current Month Low],"&gt;=0.05")/Table3[[#This Row],[Count]]</f>
        <v>0.7142857142857143</v>
      </c>
      <c r="O33" s="2">
        <f>COUNTIFS(Table2[Sub-Sector],Table3[[#This Row],[Sub-Sector]],Table2[% Away From Current Month High],"&lt;=0.05")/Table3[[#This Row],[Count]]</f>
        <v>0.47619047619047616</v>
      </c>
      <c r="P33" s="2">
        <f>COUNTIFS(Table2[Sub-Sector],Table3[[#This Row],[Sub-Sector]],Table2[% Away From 52W High],"&lt;=10")/Table3[[#This Row],[Count]]</f>
        <v>0.42857142857142855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0.76190476190476186</v>
      </c>
      <c r="S33" s="2">
        <f>COUNTIFS(Table2[Sub-Sector],Table3[[#This Row],[Sub-Sector]],Table2[% Price above 50 EMA],"&gt;=0")/Table3[[#This Row],[Count]]</f>
        <v>0.80952380952380953</v>
      </c>
      <c r="T33" s="2">
        <f>COUNTIFS(Table2[Sub-Sector],Table3[[#This Row],[Sub-Sector]],Table2[% Price above 200 EMA],"&gt;=0")/Table3[[#This Row],[Count]]</f>
        <v>0.95238095238095233</v>
      </c>
      <c r="U33" s="2">
        <f>COUNTIFS(Table2[Sub-Sector],Table3[[#This Row],[Sub-Sector]],Table2[Rate of Change - Zone],"Positive")/Table3[[#This Row],[Count]]</f>
        <v>0.52380952380952384</v>
      </c>
      <c r="V33" s="2">
        <f>COUNTIFS(Table2[Sub-Sector],Table3[[#This Row],[Sub-Sector]],Table2[Sharpe Ratio],"&gt;=0.10")/Table3[[#This Row],[Count]]</f>
        <v>0.23809523809523808</v>
      </c>
      <c r="W3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3" s="4">
        <f>_xlfn.RANK.AVG(Table3[[#This Row],[Score]],Table3[Score],1)</f>
        <v>21</v>
      </c>
      <c r="Y3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3" s="4">
        <f>_xlfn.RANK.AVG(Table3[[#This Row],[Score 2 ]],Table3[[Score 2 ]],1)</f>
        <v>32</v>
      </c>
    </row>
    <row r="34" spans="1:26" x14ac:dyDescent="0.3">
      <c r="A34" t="s">
        <v>899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0.5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0.5</v>
      </c>
      <c r="F34" s="2">
        <f>COUNTIFS(Table2[Sub-Sector],Table3[[#This Row],[Sub-Sector]],Table2[6M Return vs Nifty],"&gt;=10")/Table3[[#This Row],[Count]]</f>
        <v>1</v>
      </c>
      <c r="G34" s="2">
        <f>COUNTIFS(Table2[Sub-Sector],Table3[[#This Row],[Sub-Sector]],Table2[1Y Return vs Nifty],"&gt;=10")/Table3[[#This Row],[Count]]</f>
        <v>1</v>
      </c>
      <c r="H34" s="2">
        <f>COUNTIFS(Table2[Sub-Sector],Table3[[#This Row],[Sub-Sector]],Table2[RSI Exponential â€“ 14D],"&gt;=50")/Table3[[#This Row],[Count]]</f>
        <v>0</v>
      </c>
      <c r="I34" s="2">
        <f>COUNTIFS(Table2[Sub-Sector],Table3[[#This Row],[Sub-Sector]],Table2[Relative Volume],"&gt;=1")/Table3[[#This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0.5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0.5</v>
      </c>
      <c r="O34" s="2">
        <f>COUNTIFS(Table2[Sub-Sector],Table3[[#This Row],[Sub-Sector]],Table2[% Away From Current Month High],"&lt;=0.05")/Table3[[#This Row],[Count]]</f>
        <v>0</v>
      </c>
      <c r="P34" s="2">
        <f>COUNTIFS(Table2[Sub-Sector],Table3[[#This Row],[Sub-Sector]],Table2[% Away From 52W High],"&lt;=10")/Table3[[#This Row],[Count]]</f>
        <v>0.5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0.5</v>
      </c>
      <c r="S34" s="2">
        <f>COUNTIFS(Table2[Sub-Sector],Table3[[#This Row],[Sub-Sector]],Table2[% Price above 50 EMA],"&gt;=0")/Table3[[#This Row],[Count]]</f>
        <v>0.5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</v>
      </c>
      <c r="V34" s="2">
        <f>COUNTIFS(Table2[Sub-Sector],Table3[[#This Row],[Sub-Sector]],Table2[Sharpe Ratio],"&gt;=0.10")/Table3[[#This Row],[Count]]</f>
        <v>0.5</v>
      </c>
      <c r="W3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34" s="4">
        <f>_xlfn.RANK.AVG(Table3[[#This Row],[Score]],Table3[Score],1)</f>
        <v>49</v>
      </c>
      <c r="Y3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4" s="4">
        <f>_xlfn.RANK.AVG(Table3[[#This Row],[Score 2 ]],Table3[[Score 2 ]],1)</f>
        <v>33.5</v>
      </c>
    </row>
    <row r="35" spans="1:26" x14ac:dyDescent="0.3">
      <c r="A35" t="s">
        <v>361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1</v>
      </c>
      <c r="G35" s="2">
        <f>COUNTIFS(Table2[Sub-Sector],Table3[[#This Row],[Sub-Sector]],Table2[1Y Return vs Nifty],"&gt;=10")/Table3[[#This Row],[Count]]</f>
        <v>1</v>
      </c>
      <c r="H35" s="2">
        <f>COUNTIFS(Table2[Sub-Sector],Table3[[#This Row],[Sub-Sector]],Table2[RSI Exponential â€“ 14D],"&gt;=50")/Table3[[#This Row],[Count]]</f>
        <v>0</v>
      </c>
      <c r="I35" s="2">
        <f>COUNTIFS(Table2[Sub-Sector],Table3[[#This Row],[Sub-Sector]],Table2[Relative Volume],"&gt;=1")/Table3[[#This Row],[Count]]</f>
        <v>0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0.5</v>
      </c>
      <c r="L35" s="2">
        <f>COUNTIFS(Table2[Sub-Sector],Table3[[#This Row],[Sub-Sector]],Table2[% Away From Current Week Low],"&gt;=0.05")/Table3[[#This Row],[Count]]</f>
        <v>0.5</v>
      </c>
      <c r="M35" s="2">
        <f>COUNTIFS(Table2[Sub-Sector],Table3[[#This Row],[Sub-Sector]],Table2[% Away From Current Week High],"&lt;=0.05")/Table3[[#This Row],[Count]]</f>
        <v>0</v>
      </c>
      <c r="N35" s="2">
        <f>COUNTIFS(Table2[Sub-Sector],Table3[[#This Row],[Sub-Sector]],Table2[% Away From Current Month Low],"&gt;=0.05")/Table3[[#This Row],[Count]]</f>
        <v>0.5</v>
      </c>
      <c r="O35" s="2">
        <f>COUNTIFS(Table2[Sub-Sector],Table3[[#This Row],[Sub-Sector]],Table2[% Away From Current Month High],"&lt;=0.05")/Table3[[#This Row],[Count]]</f>
        <v>0</v>
      </c>
      <c r="P35" s="2">
        <f>COUNTIFS(Table2[Sub-Sector],Table3[[#This Row],[Sub-Sector]],Table2[% Away From 52W High],"&lt;=10")/Table3[[#This Row],[Count]]</f>
        <v>0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</v>
      </c>
      <c r="S35" s="2">
        <f>COUNTIFS(Table2[Sub-Sector],Table3[[#This Row],[Sub-Sector]],Table2[% Price above 50 EMA],"&gt;=0")/Table3[[#This Row],[Count]]</f>
        <v>0.5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0.5</v>
      </c>
      <c r="V35" s="2">
        <f>COUNTIFS(Table2[Sub-Sector],Table3[[#This Row],[Sub-Sector]],Table2[Sharpe Ratio],"&gt;=0.10")/Table3[[#This Row],[Count]]</f>
        <v>0.5</v>
      </c>
      <c r="W3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35" s="4">
        <f>_xlfn.RANK.AVG(Table3[[#This Row],[Score]],Table3[Score],1)</f>
        <v>50</v>
      </c>
      <c r="Y3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5" s="4">
        <f>_xlfn.RANK.AVG(Table3[[#This Row],[Score 2 ]],Table3[[Score 2 ]],1)</f>
        <v>33.5</v>
      </c>
    </row>
    <row r="36" spans="1:26" x14ac:dyDescent="0.3">
      <c r="A36" t="s">
        <v>46</v>
      </c>
      <c r="B36">
        <f>COUNTIFS(Table2[Sub-Sector],Table3[[#This Row],[Sub-Sector]])</f>
        <v>27</v>
      </c>
      <c r="C36" s="2">
        <f>COUNTIFS(Table2[Sub-Sector],Table3[[#This Row],[Sub-Sector]],Table2[Uptrend],"Uptrend")/Table3[[#This Row],[Count]]</f>
        <v>0.88888888888888884</v>
      </c>
      <c r="D36" s="2">
        <f>COUNTIFS(Table2[Sub-Sector],Table3[[#This Row],[Sub-Sector]],Table2[1W Return vs Nifty],"&gt;=5")/Table3[[#This Row],[Count]]</f>
        <v>0.25925925925925924</v>
      </c>
      <c r="E36" s="2">
        <f>COUNTIFS(Table2[Sub-Sector],Table3[[#This Row],[Sub-Sector]],Table2[1M Return vs Nifty],"&gt;=5")/Table3[[#This Row],[Count]]</f>
        <v>0.25925925925925924</v>
      </c>
      <c r="F36" s="2">
        <f>COUNTIFS(Table2[Sub-Sector],Table3[[#This Row],[Sub-Sector]],Table2[6M Return vs Nifty],"&gt;=10")/Table3[[#This Row],[Count]]</f>
        <v>0.62962962962962965</v>
      </c>
      <c r="G36" s="2">
        <f>COUNTIFS(Table2[Sub-Sector],Table3[[#This Row],[Sub-Sector]],Table2[1Y Return vs Nifty],"&gt;=10")/Table3[[#This Row],[Count]]</f>
        <v>0.92592592592592593</v>
      </c>
      <c r="H36" s="2">
        <f>COUNTIFS(Table2[Sub-Sector],Table3[[#This Row],[Sub-Sector]],Table2[RSI Exponential â€“ 14D],"&gt;=50")/Table3[[#This Row],[Count]]</f>
        <v>0.55555555555555558</v>
      </c>
      <c r="I36" s="2">
        <f>COUNTIFS(Table2[Sub-Sector],Table3[[#This Row],[Sub-Sector]],Table2[Relative Volume],"&gt;=1")/Table3[[#This Row],[Count]]</f>
        <v>0.40740740740740738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0.92592592592592593</v>
      </c>
      <c r="L36" s="2">
        <f>COUNTIFS(Table2[Sub-Sector],Table3[[#This Row],[Sub-Sector]],Table2[% Away From Current Week Low],"&gt;=0.05")/Table3[[#This Row],[Count]]</f>
        <v>0.81481481481481477</v>
      </c>
      <c r="M36" s="2">
        <f>COUNTIFS(Table2[Sub-Sector],Table3[[#This Row],[Sub-Sector]],Table2[% Away From Current Week High],"&lt;=0.05")/Table3[[#This Row],[Count]]</f>
        <v>0.77777777777777779</v>
      </c>
      <c r="N36" s="2">
        <f>COUNTIFS(Table2[Sub-Sector],Table3[[#This Row],[Sub-Sector]],Table2[% Away From Current Month Low],"&gt;=0.05")/Table3[[#This Row],[Count]]</f>
        <v>0.88888888888888884</v>
      </c>
      <c r="O36" s="2">
        <f>COUNTIFS(Table2[Sub-Sector],Table3[[#This Row],[Sub-Sector]],Table2[% Away From Current Month High],"&lt;=0.05")/Table3[[#This Row],[Count]]</f>
        <v>0.29629629629629628</v>
      </c>
      <c r="P36" s="2">
        <f>COUNTIFS(Table2[Sub-Sector],Table3[[#This Row],[Sub-Sector]],Table2[% Away From 52W High],"&lt;=10")/Table3[[#This Row],[Count]]</f>
        <v>0.55555555555555558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0.62962962962962965</v>
      </c>
      <c r="S36" s="2">
        <f>COUNTIFS(Table2[Sub-Sector],Table3[[#This Row],[Sub-Sector]],Table2[% Price above 50 EMA],"&gt;=0")/Table3[[#This Row],[Count]]</f>
        <v>0.81481481481481477</v>
      </c>
      <c r="T36" s="2">
        <f>COUNTIFS(Table2[Sub-Sector],Table3[[#This Row],[Sub-Sector]],Table2[% Price above 200 EMA],"&gt;=0")/Table3[[#This Row],[Count]]</f>
        <v>0.96296296296296291</v>
      </c>
      <c r="U36" s="2">
        <f>COUNTIFS(Table2[Sub-Sector],Table3[[#This Row],[Sub-Sector]],Table2[Rate of Change - Zone],"Positive")/Table3[[#This Row],[Count]]</f>
        <v>0.40740740740740738</v>
      </c>
      <c r="V36" s="2">
        <f>COUNTIFS(Table2[Sub-Sector],Table3[[#This Row],[Sub-Sector]],Table2[Sharpe Ratio],"&gt;=0.10")/Table3[[#This Row],[Count]]</f>
        <v>0.66666666666666663</v>
      </c>
      <c r="W3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36" s="4">
        <f>_xlfn.RANK.AVG(Table3[[#This Row],[Score]],Table3[Score],1)</f>
        <v>24</v>
      </c>
      <c r="Y3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6" s="4">
        <f>_xlfn.RANK.AVG(Table3[[#This Row],[Score 2 ]],Table3[[Score 2 ]],1)</f>
        <v>35</v>
      </c>
    </row>
    <row r="37" spans="1:26" x14ac:dyDescent="0.3">
      <c r="A37" t="s">
        <v>158</v>
      </c>
      <c r="B37">
        <f>COUNTIFS(Table2[Sub-Sector],Table3[[#This Row],[Sub-Sector]])</f>
        <v>3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0.33333333333333331</v>
      </c>
      <c r="F37" s="2">
        <f>COUNTIFS(Table2[Sub-Sector],Table3[[#This Row],[Sub-Sector]],Table2[6M Return vs Nifty],"&gt;=10")/Table3[[#This Row],[Count]]</f>
        <v>0.33333333333333331</v>
      </c>
      <c r="G37" s="2">
        <f>COUNTIFS(Table2[Sub-Sector],Table3[[#This Row],[Sub-Sector]],Table2[1Y Return vs Nifty],"&gt;=10")/Table3[[#This Row],[Count]]</f>
        <v>1</v>
      </c>
      <c r="H37" s="2">
        <f>COUNTIFS(Table2[Sub-Sector],Table3[[#This Row],[Sub-Sector]],Table2[RSI Exponential â€“ 14D],"&gt;=50")/Table3[[#This Row],[Count]]</f>
        <v>0.33333333333333331</v>
      </c>
      <c r="I37" s="2">
        <f>COUNTIFS(Table2[Sub-Sector],Table3[[#This Row],[Sub-Sector]],Table2[Relative Volume],"&gt;=1")/Table3[[#This Row],[Count]]</f>
        <v>0.66666666666666663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0.66666666666666663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0.66666666666666663</v>
      </c>
      <c r="O37" s="2">
        <f>COUNTIFS(Table2[Sub-Sector],Table3[[#This Row],[Sub-Sector]],Table2[% Away From Current Month High],"&lt;=0.05")/Table3[[#This Row],[Count]]</f>
        <v>0</v>
      </c>
      <c r="P37" s="2">
        <f>COUNTIFS(Table2[Sub-Sector],Table3[[#This Row],[Sub-Sector]],Table2[% Away From 52W High],"&lt;=10")/Table3[[#This Row],[Count]]</f>
        <v>0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0.33333333333333331</v>
      </c>
      <c r="S37" s="2">
        <f>COUNTIFS(Table2[Sub-Sector],Table3[[#This Row],[Sub-Sector]],Table2[% Price above 50 EMA],"&gt;=0")/Table3[[#This Row],[Count]]</f>
        <v>0.66666666666666663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0.33333333333333331</v>
      </c>
      <c r="V37" s="2">
        <f>COUNTIFS(Table2[Sub-Sector],Table3[[#This Row],[Sub-Sector]],Table2[Sharpe Ratio],"&gt;=0.10")/Table3[[#This Row],[Count]]</f>
        <v>0.33333333333333331</v>
      </c>
      <c r="W3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37" s="4">
        <f>_xlfn.RANK.AVG(Table3[[#This Row],[Score]],Table3[Score],1)</f>
        <v>32</v>
      </c>
      <c r="Y3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7" s="4">
        <f>_xlfn.RANK.AVG(Table3[[#This Row],[Score 2 ]],Table3[[Score 2 ]],1)</f>
        <v>36</v>
      </c>
    </row>
    <row r="38" spans="1:26" x14ac:dyDescent="0.3">
      <c r="A38" t="s">
        <v>72</v>
      </c>
      <c r="B38">
        <f>COUNTIFS(Table2[Sub-Sector],Table3[[#This Row],[Sub-Sector]])</f>
        <v>3</v>
      </c>
      <c r="C38" s="2">
        <f>COUNTIFS(Table2[Sub-Sector],Table3[[#This Row],[Sub-Sector]],Table2[Uptrend],"Uptrend")/Table3[[#This Row],[Count]]</f>
        <v>0.66666666666666663</v>
      </c>
      <c r="D38" s="2">
        <f>COUNTIFS(Table2[Sub-Sector],Table3[[#This Row],[Sub-Sector]],Table2[1W Return vs Nifty],"&gt;=5")/Table3[[#This Row],[Count]]</f>
        <v>0.33333333333333331</v>
      </c>
      <c r="E38" s="2">
        <f>COUNTIFS(Table2[Sub-Sector],Table3[[#This Row],[Sub-Sector]],Table2[1M Return vs Nifty],"&gt;=5")/Table3[[#This Row],[Count]]</f>
        <v>0.33333333333333331</v>
      </c>
      <c r="F38" s="2">
        <f>COUNTIFS(Table2[Sub-Sector],Table3[[#This Row],[Sub-Sector]],Table2[6M Return vs Nifty],"&gt;=10")/Table3[[#This Row],[Count]]</f>
        <v>0.33333333333333331</v>
      </c>
      <c r="G38" s="2">
        <f>COUNTIFS(Table2[Sub-Sector],Table3[[#This Row],[Sub-Sector]],Table2[1Y Return vs Nifty],"&gt;=10")/Table3[[#This Row],[Count]]</f>
        <v>0.66666666666666663</v>
      </c>
      <c r="H38" s="2">
        <f>COUNTIFS(Table2[Sub-Sector],Table3[[#This Row],[Sub-Sector]],Table2[RSI Exponential â€“ 14D],"&gt;=50")/Table3[[#This Row],[Count]]</f>
        <v>0.66666666666666663</v>
      </c>
      <c r="I38" s="2">
        <f>COUNTIFS(Table2[Sub-Sector],Table3[[#This Row],[Sub-Sector]],Table2[Relative Volume],"&gt;=1")/Table3[[#This Row],[Count]]</f>
        <v>0.66666666666666663</v>
      </c>
      <c r="J38" s="2">
        <f>COUNTIFS(Table2[Sub-Sector],Table3[[#This Row],[Sub-Sector]],Table2[% Away From Day Low],"&gt;=0.05")/Table3[[#This Row],[Count]]</f>
        <v>0.33333333333333331</v>
      </c>
      <c r="K38" s="2">
        <f>COUNTIFS(Table2[Sub-Sector],Table3[[#This Row],[Sub-Sector]],Table2[% Away From Day High],"&lt;=0.05")/Table3[[#This Row],[Count]]</f>
        <v>0.66666666666666663</v>
      </c>
      <c r="L38" s="2">
        <f>COUNTIFS(Table2[Sub-Sector],Table3[[#This Row],[Sub-Sector]],Table2[% Away From Current Week Low],"&gt;=0.05")/Table3[[#This Row],[Count]]</f>
        <v>0.66666666666666663</v>
      </c>
      <c r="M38" s="2">
        <f>COUNTIFS(Table2[Sub-Sector],Table3[[#This Row],[Sub-Sector]],Table2[% Away From Current Week High],"&lt;=0.05")/Table3[[#This Row],[Count]]</f>
        <v>0.66666666666666663</v>
      </c>
      <c r="N38" s="2">
        <f>COUNTIFS(Table2[Sub-Sector],Table3[[#This Row],[Sub-Sector]],Table2[% Away From Current Month Low],"&gt;=0.05")/Table3[[#This Row],[Count]]</f>
        <v>0.66666666666666663</v>
      </c>
      <c r="O38" s="2">
        <f>COUNTIFS(Table2[Sub-Sector],Table3[[#This Row],[Sub-Sector]],Table2[% Away From Current Month High],"&lt;=0.05")/Table3[[#This Row],[Count]]</f>
        <v>0.33333333333333331</v>
      </c>
      <c r="P38" s="2">
        <f>COUNTIFS(Table2[Sub-Sector],Table3[[#This Row],[Sub-Sector]],Table2[% Away From 52W High],"&lt;=10")/Table3[[#This Row],[Count]]</f>
        <v>0.33333333333333331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0.66666666666666663</v>
      </c>
      <c r="S38" s="2">
        <f>COUNTIFS(Table2[Sub-Sector],Table3[[#This Row],[Sub-Sector]],Table2[% Price above 50 EMA],"&gt;=0")/Table3[[#This Row],[Count]]</f>
        <v>0.66666666666666663</v>
      </c>
      <c r="T38" s="2">
        <f>COUNTIFS(Table2[Sub-Sector],Table3[[#This Row],[Sub-Sector]],Table2[% Price above 200 EMA],"&gt;=0")/Table3[[#This Row],[Count]]</f>
        <v>0.66666666666666663</v>
      </c>
      <c r="U38" s="2">
        <f>COUNTIFS(Table2[Sub-Sector],Table3[[#This Row],[Sub-Sector]],Table2[Rate of Change - Zone],"Positive")/Table3[[#This Row],[Count]]</f>
        <v>0.66666666666666663</v>
      </c>
      <c r="V38" s="2">
        <f>COUNTIFS(Table2[Sub-Sector],Table3[[#This Row],[Sub-Sector]],Table2[Sharpe Ratio],"&gt;=0.10")/Table3[[#This Row],[Count]]</f>
        <v>0.33333333333333331</v>
      </c>
      <c r="W3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38" s="4">
        <f>_xlfn.RANK.AVG(Table3[[#This Row],[Score]],Table3[Score],1)</f>
        <v>29.5</v>
      </c>
      <c r="Y3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8" s="4">
        <f>_xlfn.RANK.AVG(Table3[[#This Row],[Score 2 ]],Table3[[Score 2 ]],1)</f>
        <v>37</v>
      </c>
    </row>
    <row r="39" spans="1:26" x14ac:dyDescent="0.3">
      <c r="A39" t="s">
        <v>111</v>
      </c>
      <c r="B39">
        <f>COUNTIFS(Table2[Sub-Sector],Table3[[#This Row],[Sub-Sector]])</f>
        <v>3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0.33333333333333331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0.66666666666666663</v>
      </c>
      <c r="I39" s="2">
        <f>COUNTIFS(Table2[Sub-Sector],Table3[[#This Row],[Sub-Sector]],Table2[Relative Volume],"&gt;=1")/Table3[[#This Row],[Count]]</f>
        <v>0.33333333333333331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0.66666666666666663</v>
      </c>
      <c r="M39" s="2">
        <f>COUNTIFS(Table2[Sub-Sector],Table3[[#This Row],[Sub-Sector]],Table2[% Away From Current Week High],"&lt;=0.05")/Table3[[#This Row],[Count]]</f>
        <v>0.33333333333333331</v>
      </c>
      <c r="N39" s="2">
        <f>COUNTIFS(Table2[Sub-Sector],Table3[[#This Row],[Sub-Sector]],Table2[% Away From Current Month Low],"&gt;=0.05")/Table3[[#This Row],[Count]]</f>
        <v>0.66666666666666663</v>
      </c>
      <c r="O39" s="2">
        <f>COUNTIFS(Table2[Sub-Sector],Table3[[#This Row],[Sub-Sector]],Table2[% Away From Current Month High],"&lt;=0.05")/Table3[[#This Row],[Count]]</f>
        <v>0</v>
      </c>
      <c r="P39" s="2">
        <f>COUNTIFS(Table2[Sub-Sector],Table3[[#This Row],[Sub-Sector]],Table2[% Away From 52W High],"&lt;=10")/Table3[[#This Row],[Count]]</f>
        <v>0.33333333333333331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0.66666666666666663</v>
      </c>
      <c r="S39" s="2">
        <f>COUNTIFS(Table2[Sub-Sector],Table3[[#This Row],[Sub-Sector]],Table2[% Price above 50 EMA],"&gt;=0")/Table3[[#This Row],[Count]]</f>
        <v>0.66666666666666663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0.33333333333333331</v>
      </c>
      <c r="V39" s="2">
        <f>COUNTIFS(Table2[Sub-Sector],Table3[[#This Row],[Sub-Sector]],Table2[Sharpe Ratio],"&gt;=0.10")/Table3[[#This Row],[Count]]</f>
        <v>0.33333333333333331</v>
      </c>
      <c r="W3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39" s="4">
        <f>_xlfn.RANK.AVG(Table3[[#This Row],[Score]],Table3[Score],1)</f>
        <v>16</v>
      </c>
      <c r="Y3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9" s="4">
        <f>_xlfn.RANK.AVG(Table3[[#This Row],[Score 2 ]],Table3[[Score 2 ]],1)</f>
        <v>38.5</v>
      </c>
    </row>
    <row r="40" spans="1:26" x14ac:dyDescent="0.3">
      <c r="A40" t="s">
        <v>1160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0.33333333333333331</v>
      </c>
      <c r="F40" s="2">
        <f>COUNTIFS(Table2[Sub-Sector],Table3[[#This Row],[Sub-Sector]],Table2[6M Return vs Nifty],"&gt;=10")/Table3[[#This Row],[Count]]</f>
        <v>0.66666666666666663</v>
      </c>
      <c r="G40" s="2">
        <f>COUNTIFS(Table2[Sub-Sector],Table3[[#This Row],[Sub-Sector]],Table2[1Y Return vs Nifty],"&gt;=10")/Table3[[#This Row],[Count]]</f>
        <v>0.66666666666666663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Volume],"&gt;=1")/Table3[[#This Row],[Count]]</f>
        <v>0.66666666666666663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0.33333333333333331</v>
      </c>
      <c r="L40" s="2">
        <f>COUNTIFS(Table2[Sub-Sector],Table3[[#This Row],[Sub-Sector]],Table2[% Away From Current Week Low],"&gt;=0.05")/Table3[[#This Row],[Count]]</f>
        <v>0.66666666666666663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0.66666666666666663</v>
      </c>
      <c r="O40" s="2">
        <f>COUNTIFS(Table2[Sub-Sector],Table3[[#This Row],[Sub-Sector]],Table2[% Away From Current Month High],"&lt;=0.05")/Table3[[#This Row],[Count]]</f>
        <v>0.33333333333333331</v>
      </c>
      <c r="P40" s="2">
        <f>COUNTIFS(Table2[Sub-Sector],Table3[[#This Row],[Sub-Sector]],Table2[% Away From 52W High],"&lt;=10")/Table3[[#This Row],[Count]]</f>
        <v>0.66666666666666663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0.66666666666666663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0.66666666666666663</v>
      </c>
      <c r="U40" s="2">
        <f>COUNTIFS(Table2[Sub-Sector],Table3[[#This Row],[Sub-Sector]],Table2[Rate of Change - Zone],"Positive")/Table3[[#This Row],[Count]]</f>
        <v>0.33333333333333331</v>
      </c>
      <c r="V40" s="2">
        <f>COUNTIFS(Table2[Sub-Sector],Table3[[#This Row],[Sub-Sector]],Table2[Sharpe Ratio],"&gt;=0.10")/Table3[[#This Row],[Count]]</f>
        <v>0.33333333333333331</v>
      </c>
      <c r="W4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40" s="4">
        <f>_xlfn.RANK.AVG(Table3[[#This Row],[Score]],Table3[Score],1)</f>
        <v>52</v>
      </c>
      <c r="Y4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40" s="4">
        <f>_xlfn.RANK.AVG(Table3[[#This Row],[Score 2 ]],Table3[[Score 2 ]],1)</f>
        <v>38.5</v>
      </c>
    </row>
    <row r="41" spans="1:26" x14ac:dyDescent="0.3">
      <c r="A41" t="s">
        <v>143</v>
      </c>
      <c r="B41">
        <f>COUNTIFS(Table2[Sub-Sector],Table3[[#This Row],[Sub-Sector]])</f>
        <v>8</v>
      </c>
      <c r="C41" s="2">
        <f>COUNTIFS(Table2[Sub-Sector],Table3[[#This Row],[Sub-Sector]],Table2[Uptrend],"Uptrend")/Table3[[#This Row],[Count]]</f>
        <v>0.75</v>
      </c>
      <c r="D41" s="2">
        <f>COUNTIFS(Table2[Sub-Sector],Table3[[#This Row],[Sub-Sector]],Table2[1W Return vs Nifty],"&gt;=5")/Table3[[#This Row],[Count]]</f>
        <v>0.5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0.75</v>
      </c>
      <c r="H41" s="2">
        <f>COUNTIFS(Table2[Sub-Sector],Table3[[#This Row],[Sub-Sector]],Table2[RSI Exponential â€“ 14D],"&gt;=50")/Table3[[#This Row],[Count]]</f>
        <v>0.875</v>
      </c>
      <c r="I41" s="2">
        <f>COUNTIFS(Table2[Sub-Sector],Table3[[#This Row],[Sub-Sector]],Table2[Relative Volume],"&gt;=1")/Table3[[#This Row],[Count]]</f>
        <v>0.25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0.625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0.75</v>
      </c>
      <c r="O41" s="2">
        <f>COUNTIFS(Table2[Sub-Sector],Table3[[#This Row],[Sub-Sector]],Table2[% Away From Current Month High],"&lt;=0.05")/Table3[[#This Row],[Count]]</f>
        <v>0.75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0.875</v>
      </c>
      <c r="S41" s="2">
        <f>COUNTIFS(Table2[Sub-Sector],Table3[[#This Row],[Sub-Sector]],Table2[% Price above 50 EMA],"&gt;=0")/Table3[[#This Row],[Count]]</f>
        <v>0.75</v>
      </c>
      <c r="T41" s="2">
        <f>COUNTIFS(Table2[Sub-Sector],Table3[[#This Row],[Sub-Sector]],Table2[% Price above 200 EMA],"&gt;=0")/Table3[[#This Row],[Count]]</f>
        <v>0.875</v>
      </c>
      <c r="U41" s="2">
        <f>COUNTIFS(Table2[Sub-Sector],Table3[[#This Row],[Sub-Sector]],Table2[Rate of Change - Zone],"Positive")/Table3[[#This Row],[Count]]</f>
        <v>0.875</v>
      </c>
      <c r="V41" s="2">
        <f>COUNTIFS(Table2[Sub-Sector],Table3[[#This Row],[Sub-Sector]],Table2[Sharpe Ratio],"&gt;=0.10")/Table3[[#This Row],[Count]]</f>
        <v>0</v>
      </c>
      <c r="W4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41" s="4">
        <f>_xlfn.RANK.AVG(Table3[[#This Row],[Score]],Table3[Score],1)</f>
        <v>18</v>
      </c>
      <c r="Y4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41" s="4">
        <f>_xlfn.RANK.AVG(Table3[[#This Row],[Score 2 ]],Table3[[Score 2 ]],1)</f>
        <v>40</v>
      </c>
    </row>
    <row r="42" spans="1:26" x14ac:dyDescent="0.3">
      <c r="A42" t="s">
        <v>60</v>
      </c>
      <c r="B42">
        <f>COUNTIFS(Table2[Sub-Sector],Table3[[#This Row],[Sub-Sector]])</f>
        <v>43</v>
      </c>
      <c r="C42" s="2">
        <f>COUNTIFS(Table2[Sub-Sector],Table3[[#This Row],[Sub-Sector]],Table2[Uptrend],"Uptrend")/Table3[[#This Row],[Count]]</f>
        <v>0.93023255813953487</v>
      </c>
      <c r="D42" s="2">
        <f>COUNTIFS(Table2[Sub-Sector],Table3[[#This Row],[Sub-Sector]],Table2[1W Return vs Nifty],"&gt;=5")/Table3[[#This Row],[Count]]</f>
        <v>0.18604651162790697</v>
      </c>
      <c r="E42" s="2">
        <f>COUNTIFS(Table2[Sub-Sector],Table3[[#This Row],[Sub-Sector]],Table2[1M Return vs Nifty],"&gt;=5")/Table3[[#This Row],[Count]]</f>
        <v>0.48837209302325579</v>
      </c>
      <c r="F42" s="2">
        <f>COUNTIFS(Table2[Sub-Sector],Table3[[#This Row],[Sub-Sector]],Table2[6M Return vs Nifty],"&gt;=10")/Table3[[#This Row],[Count]]</f>
        <v>0.34883720930232559</v>
      </c>
      <c r="G42" s="2">
        <f>COUNTIFS(Table2[Sub-Sector],Table3[[#This Row],[Sub-Sector]],Table2[1Y Return vs Nifty],"&gt;=10")/Table3[[#This Row],[Count]]</f>
        <v>0.76744186046511631</v>
      </c>
      <c r="H42" s="2">
        <f>COUNTIFS(Table2[Sub-Sector],Table3[[#This Row],[Sub-Sector]],Table2[RSI Exponential â€“ 14D],"&gt;=50")/Table3[[#This Row],[Count]]</f>
        <v>0.81395348837209303</v>
      </c>
      <c r="I42" s="2">
        <f>COUNTIFS(Table2[Sub-Sector],Table3[[#This Row],[Sub-Sector]],Table2[Relative Volume],"&gt;=1")/Table3[[#This Row],[Count]]</f>
        <v>0.34883720930232559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0.90697674418604646</v>
      </c>
      <c r="L42" s="2">
        <f>COUNTIFS(Table2[Sub-Sector],Table3[[#This Row],[Sub-Sector]],Table2[% Away From Current Week Low],"&gt;=0.05")/Table3[[#This Row],[Count]]</f>
        <v>0.62790697674418605</v>
      </c>
      <c r="M42" s="2">
        <f>COUNTIFS(Table2[Sub-Sector],Table3[[#This Row],[Sub-Sector]],Table2[% Away From Current Week High],"&lt;=0.05")/Table3[[#This Row],[Count]]</f>
        <v>0.93023255813953487</v>
      </c>
      <c r="N42" s="2">
        <f>COUNTIFS(Table2[Sub-Sector],Table3[[#This Row],[Sub-Sector]],Table2[% Away From Current Month Low],"&gt;=0.05")/Table3[[#This Row],[Count]]</f>
        <v>0.81395348837209303</v>
      </c>
      <c r="O42" s="2">
        <f>COUNTIFS(Table2[Sub-Sector],Table3[[#This Row],[Sub-Sector]],Table2[% Away From Current Month High],"&lt;=0.05")/Table3[[#This Row],[Count]]</f>
        <v>0.58139534883720934</v>
      </c>
      <c r="P42" s="2">
        <f>COUNTIFS(Table2[Sub-Sector],Table3[[#This Row],[Sub-Sector]],Table2[% Away From 52W High],"&lt;=10")/Table3[[#This Row],[Count]]</f>
        <v>0.76744186046511631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0.83720930232558144</v>
      </c>
      <c r="S42" s="2">
        <f>COUNTIFS(Table2[Sub-Sector],Table3[[#This Row],[Sub-Sector]],Table2[% Price above 50 EMA],"&gt;=0")/Table3[[#This Row],[Count]]</f>
        <v>0.88372093023255816</v>
      </c>
      <c r="T42" s="2">
        <f>COUNTIFS(Table2[Sub-Sector],Table3[[#This Row],[Sub-Sector]],Table2[% Price above 200 EMA],"&gt;=0")/Table3[[#This Row],[Count]]</f>
        <v>0.95348837209302328</v>
      </c>
      <c r="U42" s="2">
        <f>COUNTIFS(Table2[Sub-Sector],Table3[[#This Row],[Sub-Sector]],Table2[Rate of Change - Zone],"Positive")/Table3[[#This Row],[Count]]</f>
        <v>0.67441860465116277</v>
      </c>
      <c r="V42" s="2">
        <f>COUNTIFS(Table2[Sub-Sector],Table3[[#This Row],[Sub-Sector]],Table2[Sharpe Ratio],"&gt;=0.10")/Table3[[#This Row],[Count]]</f>
        <v>2.3255813953488372E-2</v>
      </c>
      <c r="W4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42" s="4">
        <f>_xlfn.RANK.AVG(Table3[[#This Row],[Score]],Table3[Score],1)</f>
        <v>23</v>
      </c>
      <c r="Y4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2" s="4">
        <f>_xlfn.RANK.AVG(Table3[[#This Row],[Score 2 ]],Table3[[Score 2 ]],1)</f>
        <v>41</v>
      </c>
    </row>
    <row r="43" spans="1:26" x14ac:dyDescent="0.3">
      <c r="A43" t="s">
        <v>285</v>
      </c>
      <c r="B43">
        <f>COUNTIFS(Table2[Sub-Sector],Table3[[#This Row],[Sub-Sector]])</f>
        <v>14</v>
      </c>
      <c r="C43" s="2">
        <f>COUNTIFS(Table2[Sub-Sector],Table3[[#This Row],[Sub-Sector]],Table2[Uptrend],"Uptrend")/Table3[[#This Row],[Count]]</f>
        <v>0.7857142857142857</v>
      </c>
      <c r="D43" s="2">
        <f>COUNTIFS(Table2[Sub-Sector],Table3[[#This Row],[Sub-Sector]],Table2[1W Return vs Nifty],"&gt;=5")/Table3[[#This Row],[Count]]</f>
        <v>0.2857142857142857</v>
      </c>
      <c r="E43" s="2">
        <f>COUNTIFS(Table2[Sub-Sector],Table3[[#This Row],[Sub-Sector]],Table2[1M Return vs Nifty],"&gt;=5")/Table3[[#This Row],[Count]]</f>
        <v>0.21428571428571427</v>
      </c>
      <c r="F43" s="2">
        <f>COUNTIFS(Table2[Sub-Sector],Table3[[#This Row],[Sub-Sector]],Table2[6M Return vs Nifty],"&gt;=10")/Table3[[#This Row],[Count]]</f>
        <v>0.21428571428571427</v>
      </c>
      <c r="G43" s="2">
        <f>COUNTIFS(Table2[Sub-Sector],Table3[[#This Row],[Sub-Sector]],Table2[1Y Return vs Nifty],"&gt;=10")/Table3[[#This Row],[Count]]</f>
        <v>0.6428571428571429</v>
      </c>
      <c r="H43" s="2">
        <f>COUNTIFS(Table2[Sub-Sector],Table3[[#This Row],[Sub-Sector]],Table2[RSI Exponential â€“ 14D],"&gt;=50")/Table3[[#This Row],[Count]]</f>
        <v>0.7857142857142857</v>
      </c>
      <c r="I43" s="2">
        <f>COUNTIFS(Table2[Sub-Sector],Table3[[#This Row],[Sub-Sector]],Table2[Relative Volume],"&gt;=1")/Table3[[#This Row],[Count]]</f>
        <v>0.7142857142857143</v>
      </c>
      <c r="J43" s="2">
        <f>COUNTIFS(Table2[Sub-Sector],Table3[[#This Row],[Sub-Sector]],Table2[% Away From Day Low],"&gt;=0.05")/Table3[[#This Row],[Count]]</f>
        <v>7.1428571428571425E-2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0.6428571428571429</v>
      </c>
      <c r="M43" s="2">
        <f>COUNTIFS(Table2[Sub-Sector],Table3[[#This Row],[Sub-Sector]],Table2[% Away From Current Week High],"&lt;=0.05")/Table3[[#This Row],[Count]]</f>
        <v>0.7857142857142857</v>
      </c>
      <c r="N43" s="2">
        <f>COUNTIFS(Table2[Sub-Sector],Table3[[#This Row],[Sub-Sector]],Table2[% Away From Current Month Low],"&gt;=0.05")/Table3[[#This Row],[Count]]</f>
        <v>0.7142857142857143</v>
      </c>
      <c r="O43" s="2">
        <f>COUNTIFS(Table2[Sub-Sector],Table3[[#This Row],[Sub-Sector]],Table2[% Away From Current Month High],"&lt;=0.05")/Table3[[#This Row],[Count]]</f>
        <v>0.6428571428571429</v>
      </c>
      <c r="P43" s="2">
        <f>COUNTIFS(Table2[Sub-Sector],Table3[[#This Row],[Sub-Sector]],Table2[% Away From 52W High],"&lt;=10")/Table3[[#This Row],[Count]]</f>
        <v>0.35714285714285715</v>
      </c>
      <c r="Q43" s="2">
        <f>COUNTIFS(Table2[Sub-Sector],Table3[[#This Row],[Sub-Sector]],Table2[% Away From 52W Low],"&gt;=10")/Table3[[#This Row],[Count]]</f>
        <v>0.9285714285714286</v>
      </c>
      <c r="R43" s="2">
        <f>COUNTIFS(Table2[Sub-Sector],Table3[[#This Row],[Sub-Sector]],Table2[% Price above 20 EMA],"&gt;=0")/Table3[[#This Row],[Count]]</f>
        <v>0.7857142857142857</v>
      </c>
      <c r="S43" s="2">
        <f>COUNTIFS(Table2[Sub-Sector],Table3[[#This Row],[Sub-Sector]],Table2[% Price above 50 EMA],"&gt;=0")/Table3[[#This Row],[Count]]</f>
        <v>0.8571428571428571</v>
      </c>
      <c r="T43" s="2">
        <f>COUNTIFS(Table2[Sub-Sector],Table3[[#This Row],[Sub-Sector]],Table2[% Price above 200 EMA],"&gt;=0")/Table3[[#This Row],[Count]]</f>
        <v>0.8571428571428571</v>
      </c>
      <c r="U43" s="2">
        <f>COUNTIFS(Table2[Sub-Sector],Table3[[#This Row],[Sub-Sector]],Table2[Rate of Change - Zone],"Positive")/Table3[[#This Row],[Count]]</f>
        <v>0.7142857142857143</v>
      </c>
      <c r="V43" s="2">
        <f>COUNTIFS(Table2[Sub-Sector],Table3[[#This Row],[Sub-Sector]],Table2[Sharpe Ratio],"&gt;=0.10")/Table3[[#This Row],[Count]]</f>
        <v>0.21428571428571427</v>
      </c>
      <c r="W4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43" s="4">
        <f>_xlfn.RANK.AVG(Table3[[#This Row],[Score]],Table3[Score],1)</f>
        <v>37.5</v>
      </c>
      <c r="Y4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3" s="4">
        <f>_xlfn.RANK.AVG(Table3[[#This Row],[Score 2 ]],Table3[[Score 2 ]],1)</f>
        <v>42</v>
      </c>
    </row>
    <row r="44" spans="1:26" x14ac:dyDescent="0.3">
      <c r="A44" t="s">
        <v>195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1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Volume],"&gt;=1")/Table3[[#This Row],[Count]]</f>
        <v>0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0.5</v>
      </c>
      <c r="L44" s="2">
        <f>COUNTIFS(Table2[Sub-Sector],Table3[[#This Row],[Sub-Sector]],Table2[% Away From Current Week Low],"&gt;=0.05")/Table3[[#This Row],[Count]]</f>
        <v>0.5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1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1</v>
      </c>
      <c r="V44" s="2">
        <f>COUNTIFS(Table2[Sub-Sector],Table3[[#This Row],[Sub-Sector]],Table2[Sharpe Ratio],"&gt;=0.10")/Table3[[#This Row],[Count]]</f>
        <v>0</v>
      </c>
      <c r="W4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44" s="4">
        <f>_xlfn.RANK.AVG(Table3[[#This Row],[Score]],Table3[Score],1)</f>
        <v>56.5</v>
      </c>
      <c r="Y4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4" s="4">
        <f>_xlfn.RANK.AVG(Table3[[#This Row],[Score 2 ]],Table3[[Score 2 ]],1)</f>
        <v>43</v>
      </c>
    </row>
    <row r="45" spans="1:26" x14ac:dyDescent="0.3">
      <c r="A45" t="s">
        <v>40</v>
      </c>
      <c r="B45">
        <f>COUNTIFS(Table2[Sub-Sector],Table3[[#This Row],[Sub-Sector]])</f>
        <v>2</v>
      </c>
      <c r="C45" s="2">
        <f>COUNTIFS(Table2[Sub-Sector],Table3[[#This Row],[Sub-Sector]],Table2[Uptrend],"Uptrend")/Table3[[#This Row],[Count]]</f>
        <v>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1</v>
      </c>
      <c r="F45" s="2">
        <f>COUNTIFS(Table2[Sub-Sector],Table3[[#This Row],[Sub-Sector]],Table2[6M Return vs Nifty],"&gt;=10")/Table3[[#This Row],[Count]]</f>
        <v>0</v>
      </c>
      <c r="G45" s="2">
        <f>COUNTIFS(Table2[Sub-Sector],Table3[[#This Row],[Sub-Sector]],Table2[1Y Return vs Nifty],"&gt;=10")/Table3[[#This Row],[Count]]</f>
        <v>0.5</v>
      </c>
      <c r="H45" s="2">
        <f>COUNTIFS(Table2[Sub-Sector],Table3[[#This Row],[Sub-Sector]],Table2[RSI Exponential â€“ 14D],"&gt;=50")/Table3[[#This Row],[Count]]</f>
        <v>1</v>
      </c>
      <c r="I45" s="2">
        <f>COUNTIFS(Table2[Sub-Sector],Table3[[#This Row],[Sub-Sector]],Table2[Relative Volume],"&gt;=1")/Table3[[#This Row],[Count]]</f>
        <v>1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0.5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1</v>
      </c>
      <c r="O45" s="2">
        <f>COUNTIFS(Table2[Sub-Sector],Table3[[#This Row],[Sub-Sector]],Table2[% Away From Current Month High],"&lt;=0.05")/Table3[[#This Row],[Count]]</f>
        <v>1</v>
      </c>
      <c r="P45" s="2">
        <f>COUNTIFS(Table2[Sub-Sector],Table3[[#This Row],[Sub-Sector]],Table2[% Away From 52W High],"&lt;=10")/Table3[[#This Row],[Count]]</f>
        <v>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1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1</v>
      </c>
      <c r="V45" s="2">
        <f>COUNTIFS(Table2[Sub-Sector],Table3[[#This Row],[Sub-Sector]],Table2[Sharpe Ratio],"&gt;=0.10")/Table3[[#This Row],[Count]]</f>
        <v>0.5</v>
      </c>
      <c r="W4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45" s="4">
        <f>_xlfn.RANK.AVG(Table3[[#This Row],[Score]],Table3[Score],1)</f>
        <v>25</v>
      </c>
      <c r="Y4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5" s="4">
        <f>_xlfn.RANK.AVG(Table3[[#This Row],[Score 2 ]],Table3[[Score 2 ]],1)</f>
        <v>44</v>
      </c>
    </row>
    <row r="46" spans="1:26" x14ac:dyDescent="0.3">
      <c r="A46" t="s">
        <v>138</v>
      </c>
      <c r="B46">
        <f>COUNTIFS(Table2[Sub-Sector],Table3[[#This Row],[Sub-Sector]])</f>
        <v>19</v>
      </c>
      <c r="C46" s="2">
        <f>COUNTIFS(Table2[Sub-Sector],Table3[[#This Row],[Sub-Sector]],Table2[Uptrend],"Uptrend")/Table3[[#This Row],[Count]]</f>
        <v>0.84210526315789469</v>
      </c>
      <c r="D46" s="2">
        <f>COUNTIFS(Table2[Sub-Sector],Table3[[#This Row],[Sub-Sector]],Table2[1W Return vs Nifty],"&gt;=5")/Table3[[#This Row],[Count]]</f>
        <v>5.2631578947368418E-2</v>
      </c>
      <c r="E46" s="2">
        <f>COUNTIFS(Table2[Sub-Sector],Table3[[#This Row],[Sub-Sector]],Table2[1M Return vs Nifty],"&gt;=5")/Table3[[#This Row],[Count]]</f>
        <v>0.10526315789473684</v>
      </c>
      <c r="F46" s="2">
        <f>COUNTIFS(Table2[Sub-Sector],Table3[[#This Row],[Sub-Sector]],Table2[6M Return vs Nifty],"&gt;=10")/Table3[[#This Row],[Count]]</f>
        <v>0.68421052631578949</v>
      </c>
      <c r="G46" s="2">
        <f>COUNTIFS(Table2[Sub-Sector],Table3[[#This Row],[Sub-Sector]],Table2[1Y Return vs Nifty],"&gt;=10")/Table3[[#This Row],[Count]]</f>
        <v>0.89473684210526316</v>
      </c>
      <c r="H46" s="2">
        <f>COUNTIFS(Table2[Sub-Sector],Table3[[#This Row],[Sub-Sector]],Table2[RSI Exponential â€“ 14D],"&gt;=50")/Table3[[#This Row],[Count]]</f>
        <v>0.26315789473684209</v>
      </c>
      <c r="I46" s="2">
        <f>COUNTIFS(Table2[Sub-Sector],Table3[[#This Row],[Sub-Sector]],Table2[Relative Volume],"&gt;=1")/Table3[[#This Row],[Count]]</f>
        <v>0.42105263157894735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0.94736842105263153</v>
      </c>
      <c r="L46" s="2">
        <f>COUNTIFS(Table2[Sub-Sector],Table3[[#This Row],[Sub-Sector]],Table2[% Away From Current Week Low],"&gt;=0.05")/Table3[[#This Row],[Count]]</f>
        <v>0.47368421052631576</v>
      </c>
      <c r="M46" s="2">
        <f>COUNTIFS(Table2[Sub-Sector],Table3[[#This Row],[Sub-Sector]],Table2[% Away From Current Week High],"&lt;=0.05")/Table3[[#This Row],[Count]]</f>
        <v>0.73684210526315785</v>
      </c>
      <c r="N46" s="2">
        <f>COUNTIFS(Table2[Sub-Sector],Table3[[#This Row],[Sub-Sector]],Table2[% Away From Current Month Low],"&gt;=0.05")/Table3[[#This Row],[Count]]</f>
        <v>0.63157894736842102</v>
      </c>
      <c r="O46" s="2">
        <f>COUNTIFS(Table2[Sub-Sector],Table3[[#This Row],[Sub-Sector]],Table2[% Away From Current Month High],"&lt;=0.05")/Table3[[#This Row],[Count]]</f>
        <v>5.2631578947368418E-2</v>
      </c>
      <c r="P46" s="2">
        <f>COUNTIFS(Table2[Sub-Sector],Table3[[#This Row],[Sub-Sector]],Table2[% Away From 52W High],"&lt;=10")/Table3[[#This Row],[Count]]</f>
        <v>0.15789473684210525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0.31578947368421051</v>
      </c>
      <c r="S46" s="2">
        <f>COUNTIFS(Table2[Sub-Sector],Table3[[#This Row],[Sub-Sector]],Table2[% Price above 50 EMA],"&gt;=0")/Table3[[#This Row],[Count]]</f>
        <v>0.52631578947368418</v>
      </c>
      <c r="T46" s="2">
        <f>COUNTIFS(Table2[Sub-Sector],Table3[[#This Row],[Sub-Sector]],Table2[% Price above 200 EMA],"&gt;=0")/Table3[[#This Row],[Count]]</f>
        <v>0.94736842105263153</v>
      </c>
      <c r="U46" s="2">
        <f>COUNTIFS(Table2[Sub-Sector],Table3[[#This Row],[Sub-Sector]],Table2[Rate of Change - Zone],"Positive")/Table3[[#This Row],[Count]]</f>
        <v>0.21052631578947367</v>
      </c>
      <c r="V46" s="2">
        <f>COUNTIFS(Table2[Sub-Sector],Table3[[#This Row],[Sub-Sector]],Table2[Sharpe Ratio],"&gt;=0.10")/Table3[[#This Row],[Count]]</f>
        <v>0.63157894736842102</v>
      </c>
      <c r="W4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</v>
      </c>
      <c r="X46" s="4">
        <f>_xlfn.RANK.AVG(Table3[[#This Row],[Score]],Table3[Score],1)</f>
        <v>46</v>
      </c>
      <c r="Y4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6" s="4">
        <f>_xlfn.RANK.AVG(Table3[[#This Row],[Score 2 ]],Table3[[Score 2 ]],1)</f>
        <v>45</v>
      </c>
    </row>
    <row r="47" spans="1:26" x14ac:dyDescent="0.3">
      <c r="A47" t="s">
        <v>932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</v>
      </c>
      <c r="I47" s="2">
        <f>COUNTIFS(Table2[Sub-Sector],Table3[[#This Row],[Sub-Sector]],Table2[Relative Volume],"&gt;=1")/Table3[[#This Row],[Count]]</f>
        <v>0.5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0.5</v>
      </c>
      <c r="M47" s="2">
        <f>COUNTIFS(Table2[Sub-Sector],Table3[[#This Row],[Sub-Sector]],Table2[% Away From Current Week High],"&lt;=0.05")/Table3[[#This Row],[Count]]</f>
        <v>0.5</v>
      </c>
      <c r="N47" s="2">
        <f>COUNTIFS(Table2[Sub-Sector],Table3[[#This Row],[Sub-Sector]],Table2[% Away From Current Month Low],"&gt;=0.05")/Table3[[#This Row],[Count]]</f>
        <v>0.5</v>
      </c>
      <c r="O47" s="2">
        <f>COUNTIFS(Table2[Sub-Sector],Table3[[#This Row],[Sub-Sector]],Table2[% Away From Current Month High],"&lt;=0.05")/Table3[[#This Row],[Count]]</f>
        <v>0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</v>
      </c>
      <c r="V47" s="2">
        <f>COUNTIFS(Table2[Sub-Sector],Table3[[#This Row],[Sub-Sector]],Table2[Sharpe Ratio],"&gt;=0.10")/Table3[[#This Row],[Count]]</f>
        <v>1</v>
      </c>
      <c r="W4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47" s="4">
        <f>_xlfn.RANK.AVG(Table3[[#This Row],[Score]],Table3[Score],1)</f>
        <v>60</v>
      </c>
      <c r="Y4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7" s="4">
        <f>_xlfn.RANK.AVG(Table3[[#This Row],[Score 2 ]],Table3[[Score 2 ]],1)</f>
        <v>46</v>
      </c>
    </row>
    <row r="48" spans="1:26" x14ac:dyDescent="0.3">
      <c r="A48" t="s">
        <v>833</v>
      </c>
      <c r="B48">
        <f>COUNTIFS(Table2[Sub-Sector],Table3[[#This Row],[Sub-Sector]])</f>
        <v>2</v>
      </c>
      <c r="C48" s="2">
        <f>COUNTIFS(Table2[Sub-Sector],Table3[[#This Row],[Sub-Sector]],Table2[Uptrend],"Uptrend")/Table3[[#This Row],[Count]]</f>
        <v>0.5</v>
      </c>
      <c r="D48" s="2">
        <f>COUNTIFS(Table2[Sub-Sector],Table3[[#This Row],[Sub-Sector]],Table2[1W Return vs Nifty],"&gt;=5")/Table3[[#This Row],[Count]]</f>
        <v>0.5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0.5</v>
      </c>
      <c r="H48" s="2">
        <f>COUNTIFS(Table2[Sub-Sector],Table3[[#This Row],[Sub-Sector]],Table2[RSI Exponential â€“ 14D],"&gt;=50")/Table3[[#This Row],[Count]]</f>
        <v>1</v>
      </c>
      <c r="I48" s="2">
        <f>COUNTIFS(Table2[Sub-Sector],Table3[[#This Row],[Sub-Sector]],Table2[Relative Volume],"&gt;=1")/Table3[[#This Row],[Count]]</f>
        <v>0.5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1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1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1</v>
      </c>
      <c r="S48" s="2">
        <f>COUNTIFS(Table2[Sub-Sector],Table3[[#This Row],[Sub-Sector]],Table2[% Price above 50 EMA],"&gt;=0")/Table3[[#This Row],[Count]]</f>
        <v>0.5</v>
      </c>
      <c r="T48" s="2">
        <f>COUNTIFS(Table2[Sub-Sector],Table3[[#This Row],[Sub-Sector]],Table2[% Price above 200 EMA],"&gt;=0")/Table3[[#This Row],[Count]]</f>
        <v>0.5</v>
      </c>
      <c r="U48" s="2">
        <f>COUNTIFS(Table2[Sub-Sector],Table3[[#This Row],[Sub-Sector]],Table2[Rate of Change - Zone],"Positive")/Table3[[#This Row],[Count]]</f>
        <v>0.5</v>
      </c>
      <c r="V48" s="2">
        <f>COUNTIFS(Table2[Sub-Sector],Table3[[#This Row],[Sub-Sector]],Table2[Sharpe Ratio],"&gt;=0.10")/Table3[[#This Row],[Count]]</f>
        <v>0.5</v>
      </c>
      <c r="W4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48" s="4">
        <f>_xlfn.RANK.AVG(Table3[[#This Row],[Score]],Table3[Score],1)</f>
        <v>63</v>
      </c>
      <c r="Y4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48" s="4">
        <f>_xlfn.RANK.AVG(Table3[[#This Row],[Score 2 ]],Table3[[Score 2 ]],1)</f>
        <v>47</v>
      </c>
    </row>
    <row r="49" spans="1:26" x14ac:dyDescent="0.3">
      <c r="A49" t="s">
        <v>21</v>
      </c>
      <c r="B49">
        <f>COUNTIFS(Table2[Sub-Sector],Table3[[#This Row],[Sub-Sector]])</f>
        <v>20</v>
      </c>
      <c r="C49" s="2">
        <f>COUNTIFS(Table2[Sub-Sector],Table3[[#This Row],[Sub-Sector]],Table2[Uptrend],"Uptrend")/Table3[[#This Row],[Count]]</f>
        <v>0.85</v>
      </c>
      <c r="D49" s="2">
        <f>COUNTIFS(Table2[Sub-Sector],Table3[[#This Row],[Sub-Sector]],Table2[1W Return vs Nifty],"&gt;=5")/Table3[[#This Row],[Count]]</f>
        <v>0.15</v>
      </c>
      <c r="E49" s="2">
        <f>COUNTIFS(Table2[Sub-Sector],Table3[[#This Row],[Sub-Sector]],Table2[1M Return vs Nifty],"&gt;=5")/Table3[[#This Row],[Count]]</f>
        <v>0.45</v>
      </c>
      <c r="F49" s="2">
        <f>COUNTIFS(Table2[Sub-Sector],Table3[[#This Row],[Sub-Sector]],Table2[6M Return vs Nifty],"&gt;=10")/Table3[[#This Row],[Count]]</f>
        <v>0.2</v>
      </c>
      <c r="G49" s="2">
        <f>COUNTIFS(Table2[Sub-Sector],Table3[[#This Row],[Sub-Sector]],Table2[1Y Return vs Nifty],"&gt;=10")/Table3[[#This Row],[Count]]</f>
        <v>0.55000000000000004</v>
      </c>
      <c r="H49" s="2">
        <f>COUNTIFS(Table2[Sub-Sector],Table3[[#This Row],[Sub-Sector]],Table2[RSI Exponential â€“ 14D],"&gt;=50")/Table3[[#This Row],[Count]]</f>
        <v>0.55000000000000004</v>
      </c>
      <c r="I49" s="2">
        <f>COUNTIFS(Table2[Sub-Sector],Table3[[#This Row],[Sub-Sector]],Table2[Relative Volume],"&gt;=1")/Table3[[#This Row],[Count]]</f>
        <v>0.8</v>
      </c>
      <c r="J49" s="2">
        <f>COUNTIFS(Table2[Sub-Sector],Table3[[#This Row],[Sub-Sector]],Table2[% Away From Day Low],"&gt;=0.05")/Table3[[#This Row],[Count]]</f>
        <v>0.1</v>
      </c>
      <c r="K49" s="2">
        <f>COUNTIFS(Table2[Sub-Sector],Table3[[#This Row],[Sub-Sector]],Table2[% Away From Day High],"&lt;=0.05")/Table3[[#This Row],[Count]]</f>
        <v>0.8</v>
      </c>
      <c r="L49" s="2">
        <f>COUNTIFS(Table2[Sub-Sector],Table3[[#This Row],[Sub-Sector]],Table2[% Away From Current Week Low],"&gt;=0.05")/Table3[[#This Row],[Count]]</f>
        <v>0.25</v>
      </c>
      <c r="M49" s="2">
        <f>COUNTIFS(Table2[Sub-Sector],Table3[[#This Row],[Sub-Sector]],Table2[% Away From Current Week High],"&lt;=0.05")/Table3[[#This Row],[Count]]</f>
        <v>0.85</v>
      </c>
      <c r="N49" s="2">
        <f>COUNTIFS(Table2[Sub-Sector],Table3[[#This Row],[Sub-Sector]],Table2[% Away From Current Month Low],"&gt;=0.05")/Table3[[#This Row],[Count]]</f>
        <v>0.65</v>
      </c>
      <c r="O49" s="2">
        <f>COUNTIFS(Table2[Sub-Sector],Table3[[#This Row],[Sub-Sector]],Table2[% Away From Current Month High],"&lt;=0.05")/Table3[[#This Row],[Count]]</f>
        <v>0.4</v>
      </c>
      <c r="P49" s="2">
        <f>COUNTIFS(Table2[Sub-Sector],Table3[[#This Row],[Sub-Sector]],Table2[% Away From 52W High],"&lt;=10")/Table3[[#This Row],[Count]]</f>
        <v>0.5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0.6</v>
      </c>
      <c r="S49" s="2">
        <f>COUNTIFS(Table2[Sub-Sector],Table3[[#This Row],[Sub-Sector]],Table2[% Price above 50 EMA],"&gt;=0")/Table3[[#This Row],[Count]]</f>
        <v>0.85</v>
      </c>
      <c r="T49" s="2">
        <f>COUNTIFS(Table2[Sub-Sector],Table3[[#This Row],[Sub-Sector]],Table2[% Price above 200 EMA],"&gt;=0")/Table3[[#This Row],[Count]]</f>
        <v>0.95</v>
      </c>
      <c r="U49" s="2">
        <f>COUNTIFS(Table2[Sub-Sector],Table3[[#This Row],[Sub-Sector]],Table2[Rate of Change - Zone],"Positive")/Table3[[#This Row],[Count]]</f>
        <v>0.55000000000000004</v>
      </c>
      <c r="V49" s="2">
        <f>COUNTIFS(Table2[Sub-Sector],Table3[[#This Row],[Sub-Sector]],Table2[Sharpe Ratio],"&gt;=0.10")/Table3[[#This Row],[Count]]</f>
        <v>0.1</v>
      </c>
      <c r="W4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49" s="4">
        <f>_xlfn.RANK.AVG(Table3[[#This Row],[Score]],Table3[Score],1)</f>
        <v>40</v>
      </c>
      <c r="Y4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49" s="4">
        <f>_xlfn.RANK.AVG(Table3[[#This Row],[Score 2 ]],Table3[[Score 2 ]],1)</f>
        <v>48</v>
      </c>
    </row>
    <row r="50" spans="1:26" x14ac:dyDescent="0.3">
      <c r="A50" t="s">
        <v>124</v>
      </c>
      <c r="B50">
        <f>COUNTIFS(Table2[Sub-Sector],Table3[[#This Row],[Sub-Sector]])</f>
        <v>8</v>
      </c>
      <c r="C50" s="2">
        <f>COUNTIFS(Table2[Sub-Sector],Table3[[#This Row],[Sub-Sector]],Table2[Uptrend],"Uptrend")/Table3[[#This Row],[Count]]</f>
        <v>0.875</v>
      </c>
      <c r="D50" s="2">
        <f>COUNTIFS(Table2[Sub-Sector],Table3[[#This Row],[Sub-Sector]],Table2[1W Return vs Nifty],"&gt;=5")/Table3[[#This Row],[Count]]</f>
        <v>0.25</v>
      </c>
      <c r="E50" s="2">
        <f>COUNTIFS(Table2[Sub-Sector],Table3[[#This Row],[Sub-Sector]],Table2[1M Return vs Nifty],"&gt;=5")/Table3[[#This Row],[Count]]</f>
        <v>0.5</v>
      </c>
      <c r="F50" s="2">
        <f>COUNTIFS(Table2[Sub-Sector],Table3[[#This Row],[Sub-Sector]],Table2[6M Return vs Nifty],"&gt;=10")/Table3[[#This Row],[Count]]</f>
        <v>0.375</v>
      </c>
      <c r="G50" s="2">
        <f>COUNTIFS(Table2[Sub-Sector],Table3[[#This Row],[Sub-Sector]],Table2[1Y Return vs Nifty],"&gt;=10")/Table3[[#This Row],[Count]]</f>
        <v>0.625</v>
      </c>
      <c r="H50" s="2">
        <f>COUNTIFS(Table2[Sub-Sector],Table3[[#This Row],[Sub-Sector]],Table2[RSI Exponential â€“ 14D],"&gt;=50")/Table3[[#This Row],[Count]]</f>
        <v>0.625</v>
      </c>
      <c r="I50" s="2">
        <f>COUNTIFS(Table2[Sub-Sector],Table3[[#This Row],[Sub-Sector]],Table2[Relative Volume],"&gt;=1")/Table3[[#This Row],[Count]]</f>
        <v>0.375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0.375</v>
      </c>
      <c r="M50" s="2">
        <f>COUNTIFS(Table2[Sub-Sector],Table3[[#This Row],[Sub-Sector]],Table2[% Away From Current Week High],"&lt;=0.05")/Table3[[#This Row],[Count]]</f>
        <v>0.75</v>
      </c>
      <c r="N50" s="2">
        <f>COUNTIFS(Table2[Sub-Sector],Table3[[#This Row],[Sub-Sector]],Table2[% Away From Current Month Low],"&gt;=0.05")/Table3[[#This Row],[Count]]</f>
        <v>0.5</v>
      </c>
      <c r="O50" s="2">
        <f>COUNTIFS(Table2[Sub-Sector],Table3[[#This Row],[Sub-Sector]],Table2[% Away From Current Month High],"&lt;=0.05")/Table3[[#This Row],[Count]]</f>
        <v>0.5</v>
      </c>
      <c r="P50" s="2">
        <f>COUNTIFS(Table2[Sub-Sector],Table3[[#This Row],[Sub-Sector]],Table2[% Away From 52W High],"&lt;=10")/Table3[[#This Row],[Count]]</f>
        <v>0.375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0.625</v>
      </c>
      <c r="S50" s="2">
        <f>COUNTIFS(Table2[Sub-Sector],Table3[[#This Row],[Sub-Sector]],Table2[% Price above 50 EMA],"&gt;=0")/Table3[[#This Row],[Count]]</f>
        <v>0.75</v>
      </c>
      <c r="T50" s="2">
        <f>COUNTIFS(Table2[Sub-Sector],Table3[[#This Row],[Sub-Sector]],Table2[% Price above 200 EMA],"&gt;=0")/Table3[[#This Row],[Count]]</f>
        <v>0.875</v>
      </c>
      <c r="U50" s="2">
        <f>COUNTIFS(Table2[Sub-Sector],Table3[[#This Row],[Sub-Sector]],Table2[Rate of Change - Zone],"Positive")/Table3[[#This Row],[Count]]</f>
        <v>0.625</v>
      </c>
      <c r="V50" s="2">
        <f>COUNTIFS(Table2[Sub-Sector],Table3[[#This Row],[Sub-Sector]],Table2[Sharpe Ratio],"&gt;=0.10")/Table3[[#This Row],[Count]]</f>
        <v>0.125</v>
      </c>
      <c r="W5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50" s="4">
        <f>_xlfn.RANK.AVG(Table3[[#This Row],[Score]],Table3[Score],1)</f>
        <v>27</v>
      </c>
      <c r="Y5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0" s="4">
        <f>_xlfn.RANK.AVG(Table3[[#This Row],[Score 2 ]],Table3[[Score 2 ]],1)</f>
        <v>49</v>
      </c>
    </row>
    <row r="51" spans="1:26" x14ac:dyDescent="0.3">
      <c r="A51" t="s">
        <v>622</v>
      </c>
      <c r="B51">
        <f>COUNTIFS(Table2[Sub-Sector],Table3[[#This Row],[Sub-Sector]])</f>
        <v>14</v>
      </c>
      <c r="C51" s="2">
        <f>COUNTIFS(Table2[Sub-Sector],Table3[[#This Row],[Sub-Sector]],Table2[Uptrend],"Uptrend")/Table3[[#This Row],[Count]]</f>
        <v>0.7142857142857143</v>
      </c>
      <c r="D51" s="2">
        <f>COUNTIFS(Table2[Sub-Sector],Table3[[#This Row],[Sub-Sector]],Table2[1W Return vs Nifty],"&gt;=5")/Table3[[#This Row],[Count]]</f>
        <v>0.14285714285714285</v>
      </c>
      <c r="E51" s="2">
        <f>COUNTIFS(Table2[Sub-Sector],Table3[[#This Row],[Sub-Sector]],Table2[1M Return vs Nifty],"&gt;=5")/Table3[[#This Row],[Count]]</f>
        <v>0.2857142857142857</v>
      </c>
      <c r="F51" s="2">
        <f>COUNTIFS(Table2[Sub-Sector],Table3[[#This Row],[Sub-Sector]],Table2[6M Return vs Nifty],"&gt;=10")/Table3[[#This Row],[Count]]</f>
        <v>0.35714285714285715</v>
      </c>
      <c r="G51" s="2">
        <f>COUNTIFS(Table2[Sub-Sector],Table3[[#This Row],[Sub-Sector]],Table2[1Y Return vs Nifty],"&gt;=10")/Table3[[#This Row],[Count]]</f>
        <v>0.7142857142857143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Volume],"&gt;=1")/Table3[[#This Row],[Count]]</f>
        <v>0.5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0.9285714285714286</v>
      </c>
      <c r="L51" s="2">
        <f>COUNTIFS(Table2[Sub-Sector],Table3[[#This Row],[Sub-Sector]],Table2[% Away From Current Week Low],"&gt;=0.05")/Table3[[#This Row],[Count]]</f>
        <v>0.5714285714285714</v>
      </c>
      <c r="M51" s="2">
        <f>COUNTIFS(Table2[Sub-Sector],Table3[[#This Row],[Sub-Sector]],Table2[% Away From Current Week High],"&lt;=0.05")/Table3[[#This Row],[Count]]</f>
        <v>0.8571428571428571</v>
      </c>
      <c r="N51" s="2">
        <f>COUNTIFS(Table2[Sub-Sector],Table3[[#This Row],[Sub-Sector]],Table2[% Away From Current Month Low],"&gt;=0.05")/Table3[[#This Row],[Count]]</f>
        <v>0.7142857142857143</v>
      </c>
      <c r="O51" s="2">
        <f>COUNTIFS(Table2[Sub-Sector],Table3[[#This Row],[Sub-Sector]],Table2[% Away From Current Month High],"&lt;=0.05")/Table3[[#This Row],[Count]]</f>
        <v>0.21428571428571427</v>
      </c>
      <c r="P51" s="2">
        <f>COUNTIFS(Table2[Sub-Sector],Table3[[#This Row],[Sub-Sector]],Table2[% Away From 52W High],"&lt;=10")/Table3[[#This Row],[Count]]</f>
        <v>0.35714285714285715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0.5</v>
      </c>
      <c r="S51" s="2">
        <f>COUNTIFS(Table2[Sub-Sector],Table3[[#This Row],[Sub-Sector]],Table2[% Price above 50 EMA],"&gt;=0")/Table3[[#This Row],[Count]]</f>
        <v>0.7142857142857143</v>
      </c>
      <c r="T51" s="2">
        <f>COUNTIFS(Table2[Sub-Sector],Table3[[#This Row],[Sub-Sector]],Table2[% Price above 200 EMA],"&gt;=0")/Table3[[#This Row],[Count]]</f>
        <v>0.7857142857142857</v>
      </c>
      <c r="U51" s="2">
        <f>COUNTIFS(Table2[Sub-Sector],Table3[[#This Row],[Sub-Sector]],Table2[Rate of Change - Zone],"Positive")/Table3[[#This Row],[Count]]</f>
        <v>0.35714285714285715</v>
      </c>
      <c r="V51" s="2">
        <f>COUNTIFS(Table2[Sub-Sector],Table3[[#This Row],[Sub-Sector]],Table2[Sharpe Ratio],"&gt;=0.10")/Table3[[#This Row],[Count]]</f>
        <v>0.14285714285714285</v>
      </c>
      <c r="W5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51" s="4">
        <f>_xlfn.RANK.AVG(Table3[[#This Row],[Score]],Table3[Score],1)</f>
        <v>47</v>
      </c>
      <c r="Y5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1" s="4">
        <f>_xlfn.RANK.AVG(Table3[[#This Row],[Score 2 ]],Table3[[Score 2 ]],1)</f>
        <v>50</v>
      </c>
    </row>
    <row r="52" spans="1:26" x14ac:dyDescent="0.3">
      <c r="A52" t="s">
        <v>146</v>
      </c>
      <c r="B52">
        <f>COUNTIFS(Table2[Sub-Sector],Table3[[#This Row],[Sub-Sector]])</f>
        <v>3</v>
      </c>
      <c r="C52" s="2">
        <f>COUNTIFS(Table2[Sub-Sector],Table3[[#This Row],[Sub-Sector]],Table2[Uptrend],"Uptrend")/Table3[[#This Row],[Count]]</f>
        <v>0.66666666666666663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0.66666666666666663</v>
      </c>
      <c r="G52" s="2">
        <f>COUNTIFS(Table2[Sub-Sector],Table3[[#This Row],[Sub-Sector]],Table2[1Y Return vs Nifty],"&gt;=10")/Table3[[#This Row],[Count]]</f>
        <v>1</v>
      </c>
      <c r="H52" s="2">
        <f>COUNTIFS(Table2[Sub-Sector],Table3[[#This Row],[Sub-Sector]],Table2[RSI Exponential â€“ 14D],"&gt;=50")/Table3[[#This Row],[Count]]</f>
        <v>0.33333333333333331</v>
      </c>
      <c r="I52" s="2">
        <f>COUNTIFS(Table2[Sub-Sector],Table3[[#This Row],[Sub-Sector]],Table2[Relative Volume],"&gt;=1")/Table3[[#This Row],[Count]]</f>
        <v>0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0.66666666666666663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0.66666666666666663</v>
      </c>
      <c r="O52" s="2">
        <f>COUNTIFS(Table2[Sub-Sector],Table3[[#This Row],[Sub-Sector]],Table2[% Away From Current Month High],"&lt;=0.05")/Table3[[#This Row],[Count]]</f>
        <v>0.33333333333333331</v>
      </c>
      <c r="P52" s="2">
        <f>COUNTIFS(Table2[Sub-Sector],Table3[[#This Row],[Sub-Sector]],Table2[% Away From 52W High],"&lt;=10")/Table3[[#This Row],[Count]]</f>
        <v>0.66666666666666663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0.33333333333333331</v>
      </c>
      <c r="S52" s="2">
        <f>COUNTIFS(Table2[Sub-Sector],Table3[[#This Row],[Sub-Sector]],Table2[% Price above 50 EMA],"&gt;=0")/Table3[[#This Row],[Count]]</f>
        <v>0.66666666666666663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0.33333333333333331</v>
      </c>
      <c r="V52" s="2">
        <f>COUNTIFS(Table2[Sub-Sector],Table3[[#This Row],[Sub-Sector]],Table2[Sharpe Ratio],"&gt;=0.10")/Table3[[#This Row],[Count]]</f>
        <v>0.33333333333333331</v>
      </c>
      <c r="W5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52" s="4">
        <f>_xlfn.RANK.AVG(Table3[[#This Row],[Score]],Table3[Score],1)</f>
        <v>91.5</v>
      </c>
      <c r="Y5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2" s="4">
        <f>_xlfn.RANK.AVG(Table3[[#This Row],[Score 2 ]],Table3[[Score 2 ]],1)</f>
        <v>51</v>
      </c>
    </row>
    <row r="53" spans="1:26" x14ac:dyDescent="0.3">
      <c r="A53" t="s">
        <v>662</v>
      </c>
      <c r="B53">
        <f>COUNTIFS(Table2[Sub-Sector],Table3[[#This Row],[Sub-Sector]])</f>
        <v>5</v>
      </c>
      <c r="C53" s="2">
        <f>COUNTIFS(Table2[Sub-Sector],Table3[[#This Row],[Sub-Sector]],Table2[Uptrend],"Uptrend")/Table3[[#This Row],[Count]]</f>
        <v>1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0.2</v>
      </c>
      <c r="F53" s="2">
        <f>COUNTIFS(Table2[Sub-Sector],Table3[[#This Row],[Sub-Sector]],Table2[6M Return vs Nifty],"&gt;=10")/Table3[[#This Row],[Count]]</f>
        <v>0.8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0.2</v>
      </c>
      <c r="I53" s="2">
        <f>COUNTIFS(Table2[Sub-Sector],Table3[[#This Row],[Sub-Sector]],Table2[Relative Volume],"&gt;=1")/Table3[[#This Row],[Count]]</f>
        <v>0.2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0.8</v>
      </c>
      <c r="L53" s="2">
        <f>COUNTIFS(Table2[Sub-Sector],Table3[[#This Row],[Sub-Sector]],Table2[% Away From Current Week Low],"&gt;=0.05")/Table3[[#This Row],[Count]]</f>
        <v>0.8</v>
      </c>
      <c r="M53" s="2">
        <f>COUNTIFS(Table2[Sub-Sector],Table3[[#This Row],[Sub-Sector]],Table2[% Away From Current Week High],"&lt;=0.05")/Table3[[#This Row],[Count]]</f>
        <v>0.8</v>
      </c>
      <c r="N53" s="2">
        <f>COUNTIFS(Table2[Sub-Sector],Table3[[#This Row],[Sub-Sector]],Table2[% Away From Current Month Low],"&gt;=0.05")/Table3[[#This Row],[Count]]</f>
        <v>0.8</v>
      </c>
      <c r="O53" s="2">
        <f>COUNTIFS(Table2[Sub-Sector],Table3[[#This Row],[Sub-Sector]],Table2[% Away From Current Month High],"&lt;=0.05")/Table3[[#This Row],[Count]]</f>
        <v>0</v>
      </c>
      <c r="P53" s="2">
        <f>COUNTIFS(Table2[Sub-Sector],Table3[[#This Row],[Sub-Sector]],Table2[% Away From 52W High],"&lt;=10")/Table3[[#This Row],[Count]]</f>
        <v>0.2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0.2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</v>
      </c>
      <c r="V53" s="2">
        <f>COUNTIFS(Table2[Sub-Sector],Table3[[#This Row],[Sub-Sector]],Table2[Sharpe Ratio],"&gt;=0.10")/Table3[[#This Row],[Count]]</f>
        <v>1</v>
      </c>
      <c r="W5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53" s="4">
        <f>_xlfn.RANK.AVG(Table3[[#This Row],[Score]],Table3[Score],1)</f>
        <v>51</v>
      </c>
      <c r="Y5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3" s="4">
        <f>_xlfn.RANK.AVG(Table3[[#This Row],[Score 2 ]],Table3[[Score 2 ]],1)</f>
        <v>52</v>
      </c>
    </row>
    <row r="54" spans="1:26" x14ac:dyDescent="0.3">
      <c r="A54" t="s">
        <v>402</v>
      </c>
      <c r="B54">
        <f>COUNTIFS(Table2[Sub-Sector],Table3[[#This Row],[Sub-Sector]])</f>
        <v>6</v>
      </c>
      <c r="C54" s="2">
        <f>COUNTIFS(Table2[Sub-Sector],Table3[[#This Row],[Sub-Sector]],Table2[Uptrend],"Uptrend")/Table3[[#This Row],[Count]]</f>
        <v>0.66666666666666663</v>
      </c>
      <c r="D54" s="2">
        <f>COUNTIFS(Table2[Sub-Sector],Table3[[#This Row],[Sub-Sector]],Table2[1W Return vs Nifty],"&gt;=5")/Table3[[#This Row],[Count]]</f>
        <v>0.33333333333333331</v>
      </c>
      <c r="E54" s="2">
        <f>COUNTIFS(Table2[Sub-Sector],Table3[[#This Row],[Sub-Sector]],Table2[1M Return vs Nifty],"&gt;=5")/Table3[[#This Row],[Count]]</f>
        <v>0.33333333333333331</v>
      </c>
      <c r="F54" s="2">
        <f>COUNTIFS(Table2[Sub-Sector],Table3[[#This Row],[Sub-Sector]],Table2[6M Return vs Nifty],"&gt;=10")/Table3[[#This Row],[Count]]</f>
        <v>0.33333333333333331</v>
      </c>
      <c r="G54" s="2">
        <f>COUNTIFS(Table2[Sub-Sector],Table3[[#This Row],[Sub-Sector]],Table2[1Y Return vs Nifty],"&gt;=10")/Table3[[#This Row],[Count]]</f>
        <v>0.33333333333333331</v>
      </c>
      <c r="H54" s="2">
        <f>COUNTIFS(Table2[Sub-Sector],Table3[[#This Row],[Sub-Sector]],Table2[RSI Exponential â€“ 14D],"&gt;=50")/Table3[[#This Row],[Count]]</f>
        <v>0.83333333333333337</v>
      </c>
      <c r="I54" s="2">
        <f>COUNTIFS(Table2[Sub-Sector],Table3[[#This Row],[Sub-Sector]],Table2[Relative Volume],"&gt;=1")/Table3[[#This Row],[Count]]</f>
        <v>0.66666666666666663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1</v>
      </c>
      <c r="M54" s="2">
        <f>COUNTIFS(Table2[Sub-Sector],Table3[[#This Row],[Sub-Sector]],Table2[% Away From Current Week High],"&lt;=0.05")/Table3[[#This Row],[Count]]</f>
        <v>0.66666666666666663</v>
      </c>
      <c r="N54" s="2">
        <f>COUNTIFS(Table2[Sub-Sector],Table3[[#This Row],[Sub-Sector]],Table2[% Away From Current Month Low],"&gt;=0.05")/Table3[[#This Row],[Count]]</f>
        <v>1</v>
      </c>
      <c r="O54" s="2">
        <f>COUNTIFS(Table2[Sub-Sector],Table3[[#This Row],[Sub-Sector]],Table2[% Away From Current Month High],"&lt;=0.05")/Table3[[#This Row],[Count]]</f>
        <v>0.5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0.83333333333333337</v>
      </c>
      <c r="S54" s="2">
        <f>COUNTIFS(Table2[Sub-Sector],Table3[[#This Row],[Sub-Sector]],Table2[% Price above 50 EMA],"&gt;=0")/Table3[[#This Row],[Count]]</f>
        <v>0.83333333333333337</v>
      </c>
      <c r="T54" s="2">
        <f>COUNTIFS(Table2[Sub-Sector],Table3[[#This Row],[Sub-Sector]],Table2[% Price above 200 EMA],"&gt;=0")/Table3[[#This Row],[Count]]</f>
        <v>0.66666666666666663</v>
      </c>
      <c r="U54" s="2">
        <f>COUNTIFS(Table2[Sub-Sector],Table3[[#This Row],[Sub-Sector]],Table2[Rate of Change - Zone],"Positive")/Table3[[#This Row],[Count]]</f>
        <v>0.66666666666666663</v>
      </c>
      <c r="V54" s="2">
        <f>COUNTIFS(Table2[Sub-Sector],Table3[[#This Row],[Sub-Sector]],Table2[Sharpe Ratio],"&gt;=0.10")/Table3[[#This Row],[Count]]</f>
        <v>0.16666666666666666</v>
      </c>
      <c r="W5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54" s="4">
        <f>_xlfn.RANK.AVG(Table3[[#This Row],[Score]],Table3[Score],1)</f>
        <v>43</v>
      </c>
      <c r="Y5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4" s="4">
        <f>_xlfn.RANK.AVG(Table3[[#This Row],[Score 2 ]],Table3[[Score 2 ]],1)</f>
        <v>53</v>
      </c>
    </row>
    <row r="55" spans="1:26" x14ac:dyDescent="0.3">
      <c r="A55" t="s">
        <v>1771</v>
      </c>
      <c r="B55">
        <f>COUNTIFS(Table2[Sub-Sector],Table3[[#This Row],[Sub-Sector]])</f>
        <v>3</v>
      </c>
      <c r="C55" s="2">
        <f>COUNTIFS(Table2[Sub-Sector],Table3[[#This Row],[Sub-Sector]],Table2[Uptrend],"Uptrend")/Table3[[#This Row],[Count]]</f>
        <v>0.66666666666666663</v>
      </c>
      <c r="D55" s="2">
        <f>COUNTIFS(Table2[Sub-Sector],Table3[[#This Row],[Sub-Sector]],Table2[1W Return vs Nifty],"&gt;=5")/Table3[[#This Row],[Count]]</f>
        <v>0.33333333333333331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</v>
      </c>
      <c r="G55" s="2">
        <f>COUNTIFS(Table2[Sub-Sector],Table3[[#This Row],[Sub-Sector]],Table2[1Y Return vs Nifty],"&gt;=10")/Table3[[#This Row],[Count]]</f>
        <v>0.66666666666666663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0.66666666666666663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1</v>
      </c>
      <c r="M55" s="2">
        <f>COUNTIFS(Table2[Sub-Sector],Table3[[#This Row],[Sub-Sector]],Table2[% Away From Current Week High],"&lt;=0.05")/Table3[[#This Row],[Count]]</f>
        <v>0.66666666666666663</v>
      </c>
      <c r="N55" s="2">
        <f>COUNTIFS(Table2[Sub-Sector],Table3[[#This Row],[Sub-Sector]],Table2[% Away From Current Month Low],"&gt;=0.05")/Table3[[#This Row],[Count]]</f>
        <v>1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0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0.66666666666666663</v>
      </c>
      <c r="T55" s="2">
        <f>COUNTIFS(Table2[Sub-Sector],Table3[[#This Row],[Sub-Sector]],Table2[% Price above 200 EMA],"&gt;=0")/Table3[[#This Row],[Count]]</f>
        <v>0.66666666666666663</v>
      </c>
      <c r="U55" s="2">
        <f>COUNTIFS(Table2[Sub-Sector],Table3[[#This Row],[Sub-Sector]],Table2[Rate of Change - Zone],"Positive")/Table3[[#This Row],[Count]]</f>
        <v>0.66666666666666663</v>
      </c>
      <c r="V55" s="2">
        <f>COUNTIFS(Table2[Sub-Sector],Table3[[#This Row],[Sub-Sector]],Table2[Sharpe Ratio],"&gt;=0.10")/Table3[[#This Row],[Count]]</f>
        <v>0</v>
      </c>
      <c r="W5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55" s="4">
        <f>_xlfn.RANK.AVG(Table3[[#This Row],[Score]],Table3[Score],1)</f>
        <v>64.5</v>
      </c>
      <c r="Y5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5" s="4">
        <f>_xlfn.RANK.AVG(Table3[[#This Row],[Score 2 ]],Table3[[Score 2 ]],1)</f>
        <v>54</v>
      </c>
    </row>
    <row r="56" spans="1:26" x14ac:dyDescent="0.3">
      <c r="A56" t="s">
        <v>108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0.33333333333333331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0.33333333333333331</v>
      </c>
      <c r="I56" s="2">
        <f>COUNTIFS(Table2[Sub-Sector],Table3[[#This Row],[Sub-Sector]],Table2[Relative Volume],"&gt;=1")/Table3[[#This Row],[Count]]</f>
        <v>0.33333333333333331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0.33333333333333331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0.66666666666666663</v>
      </c>
      <c r="O56" s="2">
        <f>COUNTIFS(Table2[Sub-Sector],Table3[[#This Row],[Sub-Sector]],Table2[% Away From Current Month High],"&lt;=0.05")/Table3[[#This Row],[Count]]</f>
        <v>0.33333333333333331</v>
      </c>
      <c r="P56" s="2">
        <f>COUNTIFS(Table2[Sub-Sector],Table3[[#This Row],[Sub-Sector]],Table2[% Away From 52W High],"&lt;=10")/Table3[[#This Row],[Count]]</f>
        <v>1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0.33333333333333331</v>
      </c>
      <c r="S56" s="2">
        <f>COUNTIFS(Table2[Sub-Sector],Table3[[#This Row],[Sub-Sector]],Table2[% Price above 50 EMA],"&gt;=0")/Table3[[#This Row],[Count]]</f>
        <v>0.66666666666666663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0.33333333333333331</v>
      </c>
      <c r="V56" s="2">
        <f>COUNTIFS(Table2[Sub-Sector],Table3[[#This Row],[Sub-Sector]],Table2[Sharpe Ratio],"&gt;=0.10")/Table3[[#This Row],[Count]]</f>
        <v>0.66666666666666663</v>
      </c>
      <c r="W5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453.5</v>
      </c>
      <c r="X56" s="4">
        <f>_xlfn.RANK.AVG(Table3[[#This Row],[Score]],Table3[Score],1)</f>
        <v>66.5</v>
      </c>
      <c r="Y5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6" s="4">
        <f>_xlfn.RANK.AVG(Table3[[#This Row],[Score 2 ]],Table3[[Score 2 ]],1)</f>
        <v>55.5</v>
      </c>
    </row>
    <row r="57" spans="1:26" x14ac:dyDescent="0.3">
      <c r="A57" t="s">
        <v>939</v>
      </c>
      <c r="B57">
        <f>COUNTIFS(Table2[Sub-Sector],Table3[[#This Row],[Sub-Sector]])</f>
        <v>3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0.33333333333333331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0.66666666666666663</v>
      </c>
      <c r="I57" s="2">
        <f>COUNTIFS(Table2[Sub-Sector],Table3[[#This Row],[Sub-Sector]],Table2[Relative Volume],"&gt;=1")/Table3[[#This Row],[Count]]</f>
        <v>0.33333333333333331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1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0.33333333333333331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0.66666666666666663</v>
      </c>
      <c r="S57" s="2">
        <f>COUNTIFS(Table2[Sub-Sector],Table3[[#This Row],[Sub-Sector]],Table2[% Price above 50 EMA],"&gt;=0")/Table3[[#This Row],[Count]]</f>
        <v>0.66666666666666663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0.33333333333333331</v>
      </c>
      <c r="V57" s="2">
        <f>COUNTIFS(Table2[Sub-Sector],Table3[[#This Row],[Sub-Sector]],Table2[Sharpe Ratio],"&gt;=0.10")/Table3[[#This Row],[Count]]</f>
        <v>0</v>
      </c>
      <c r="W5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453.5</v>
      </c>
      <c r="X57" s="4">
        <f>_xlfn.RANK.AVG(Table3[[#This Row],[Score]],Table3[Score],1)</f>
        <v>66.5</v>
      </c>
      <c r="Y5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7" s="4">
        <f>_xlfn.RANK.AVG(Table3[[#This Row],[Score 2 ]],Table3[[Score 2 ]],1)</f>
        <v>55.5</v>
      </c>
    </row>
    <row r="58" spans="1:26" x14ac:dyDescent="0.3">
      <c r="A58" t="s">
        <v>276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1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0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1</v>
      </c>
      <c r="W5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58" s="4">
        <f>_xlfn.RANK.AVG(Table3[[#This Row],[Score]],Table3[Score],1)</f>
        <v>41</v>
      </c>
      <c r="Y5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58" s="4">
        <f>_xlfn.RANK.AVG(Table3[[#This Row],[Score 2 ]],Table3[[Score 2 ]],1)</f>
        <v>59.5</v>
      </c>
    </row>
    <row r="59" spans="1:26" x14ac:dyDescent="0.3">
      <c r="A59" t="s">
        <v>484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1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</v>
      </c>
      <c r="W5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59" s="4">
        <f>_xlfn.RANK.AVG(Table3[[#This Row],[Score]],Table3[Score],1)</f>
        <v>70.5</v>
      </c>
      <c r="Y5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59" s="4">
        <f>_xlfn.RANK.AVG(Table3[[#This Row],[Score 2 ]],Table3[[Score 2 ]],1)</f>
        <v>59.5</v>
      </c>
    </row>
    <row r="60" spans="1:26" x14ac:dyDescent="0.3">
      <c r="A60" t="s">
        <v>1340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1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</v>
      </c>
      <c r="L60" s="2">
        <f>COUNTIFS(Table2[Sub-Sector],Table3[[#This Row],[Sub-Sector]],Table2[% Away From Current Week Low],"&gt;=0.05")/Table3[[#This Row],[Count]]</f>
        <v>1</v>
      </c>
      <c r="M60" s="2">
        <f>COUNTIFS(Table2[Sub-Sector],Table3[[#This Row],[Sub-Sector]],Table2[% Away From Current Week High],"&lt;=0.05")/Table3[[#This Row],[Count]]</f>
        <v>0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1</v>
      </c>
      <c r="W6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60" s="4">
        <f>_xlfn.RANK.AVG(Table3[[#This Row],[Score]],Table3[Score],1)</f>
        <v>13</v>
      </c>
      <c r="Y6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0" s="4">
        <f>_xlfn.RANK.AVG(Table3[[#This Row],[Score 2 ]],Table3[[Score 2 ]],1)</f>
        <v>59.5</v>
      </c>
    </row>
    <row r="61" spans="1:26" x14ac:dyDescent="0.3">
      <c r="A61" t="s">
        <v>1506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</v>
      </c>
      <c r="W6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61" s="4">
        <f>_xlfn.RANK.AVG(Table3[[#This Row],[Score]],Table3[Score],1)</f>
        <v>70.5</v>
      </c>
      <c r="Y6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1" s="4">
        <f>_xlfn.RANK.AVG(Table3[[#This Row],[Score 2 ]],Table3[[Score 2 ]],1)</f>
        <v>59.5</v>
      </c>
    </row>
    <row r="62" spans="1:26" x14ac:dyDescent="0.3">
      <c r="A62" t="s">
        <v>444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62" s="4">
        <f>_xlfn.RANK.AVG(Table3[[#This Row],[Score]],Table3[Score],1)</f>
        <v>70.5</v>
      </c>
      <c r="Y6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2" s="4">
        <f>_xlfn.RANK.AVG(Table3[[#This Row],[Score 2 ]],Table3[[Score 2 ]],1)</f>
        <v>59.5</v>
      </c>
    </row>
    <row r="63" spans="1:26" x14ac:dyDescent="0.3">
      <c r="A63" t="s">
        <v>968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1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63" s="4">
        <f>_xlfn.RANK.AVG(Table3[[#This Row],[Score]],Table3[Score],1)</f>
        <v>77</v>
      </c>
      <c r="Y6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3" s="4">
        <f>_xlfn.RANK.AVG(Table3[[#This Row],[Score 2 ]],Table3[[Score 2 ]],1)</f>
        <v>59.5</v>
      </c>
    </row>
    <row r="64" spans="1:26" x14ac:dyDescent="0.3">
      <c r="A64" t="s">
        <v>1655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1</v>
      </c>
      <c r="O64" s="2">
        <f>COUNTIFS(Table2[Sub-Sector],Table3[[#This Row],[Sub-Sector]],Table2[% Away From Current Month High],"&lt;=0.05")/Table3[[#This Row],[Count]]</f>
        <v>0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64" s="4">
        <f>_xlfn.RANK.AVG(Table3[[#This Row],[Score]],Table3[Score],1)</f>
        <v>74</v>
      </c>
      <c r="Y6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4" s="4">
        <f>_xlfn.RANK.AVG(Table3[[#This Row],[Score 2 ]],Table3[[Score 2 ]],1)</f>
        <v>64</v>
      </c>
    </row>
    <row r="65" spans="1:26" x14ac:dyDescent="0.3">
      <c r="A65" t="s">
        <v>785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1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65" s="4">
        <f>_xlfn.RANK.AVG(Table3[[#This Row],[Score]],Table3[Score],1)</f>
        <v>74</v>
      </c>
      <c r="Y6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5" s="4">
        <f>_xlfn.RANK.AVG(Table3[[#This Row],[Score 2 ]],Table3[[Score 2 ]],1)</f>
        <v>64</v>
      </c>
    </row>
    <row r="66" spans="1:26" x14ac:dyDescent="0.3">
      <c r="A66" t="s">
        <v>1379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0</v>
      </c>
      <c r="T66" s="2">
        <f>COUNTIFS(Table2[Sub-Sector],Table3[[#This Row],[Sub-Sector]],Table2[% Price above 200 EMA],"&gt;=0")/Table3[[#This Row],[Count]]</f>
        <v>0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</v>
      </c>
      <c r="W6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66" s="4">
        <f>_xlfn.RANK.AVG(Table3[[#This Row],[Score]],Table3[Score],1)</f>
        <v>101</v>
      </c>
      <c r="Y6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6" s="4">
        <f>_xlfn.RANK.AVG(Table3[[#This Row],[Score 2 ]],Table3[[Score 2 ]],1)</f>
        <v>64</v>
      </c>
    </row>
    <row r="67" spans="1:26" x14ac:dyDescent="0.3">
      <c r="A67" t="s">
        <v>174</v>
      </c>
      <c r="B67">
        <f>COUNTIFS(Table2[Sub-Sector],Table3[[#This Row],[Sub-Sector]])</f>
        <v>8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0.25</v>
      </c>
      <c r="F67" s="2">
        <f>COUNTIFS(Table2[Sub-Sector],Table3[[#This Row],[Sub-Sector]],Table2[6M Return vs Nifty],"&gt;=10")/Table3[[#This Row],[Count]]</f>
        <v>0.625</v>
      </c>
      <c r="G67" s="2">
        <f>COUNTIFS(Table2[Sub-Sector],Table3[[#This Row],[Sub-Sector]],Table2[1Y Return vs Nifty],"&gt;=10")/Table3[[#This Row],[Count]]</f>
        <v>0.5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0.25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0.875</v>
      </c>
      <c r="O67" s="2">
        <f>COUNTIFS(Table2[Sub-Sector],Table3[[#This Row],[Sub-Sector]],Table2[% Away From Current Month High],"&lt;=0.05")/Table3[[#This Row],[Count]]</f>
        <v>0.875</v>
      </c>
      <c r="P67" s="2">
        <f>COUNTIFS(Table2[Sub-Sector],Table3[[#This Row],[Sub-Sector]],Table2[% Away From 52W High],"&lt;=10")/Table3[[#This Row],[Count]]</f>
        <v>0.875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0.875</v>
      </c>
      <c r="V67" s="2">
        <f>COUNTIFS(Table2[Sub-Sector],Table3[[#This Row],[Sub-Sector]],Table2[Sharpe Ratio],"&gt;=0.10")/Table3[[#This Row],[Count]]</f>
        <v>0</v>
      </c>
      <c r="W6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67" s="4">
        <f>_xlfn.RANK.AVG(Table3[[#This Row],[Score]],Table3[Score],1)</f>
        <v>53</v>
      </c>
      <c r="Y6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7" s="4">
        <f>_xlfn.RANK.AVG(Table3[[#This Row],[Score 2 ]],Table3[[Score 2 ]],1)</f>
        <v>66</v>
      </c>
    </row>
    <row r="68" spans="1:26" x14ac:dyDescent="0.3">
      <c r="A68" t="s">
        <v>83</v>
      </c>
      <c r="B68">
        <f>COUNTIFS(Table2[Sub-Sector],Table3[[#This Row],[Sub-Sector]])</f>
        <v>5</v>
      </c>
      <c r="C68" s="2">
        <f>COUNTIFS(Table2[Sub-Sector],Table3[[#This Row],[Sub-Sector]],Table2[Uptrend],"Uptrend")/Table3[[#This Row],[Count]]</f>
        <v>0.8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0.8</v>
      </c>
      <c r="G68" s="2">
        <f>COUNTIFS(Table2[Sub-Sector],Table3[[#This Row],[Sub-Sector]],Table2[1Y Return vs Nifty],"&gt;=10")/Table3[[#This Row],[Count]]</f>
        <v>0.8</v>
      </c>
      <c r="H68" s="2">
        <f>COUNTIFS(Table2[Sub-Sector],Table3[[#This Row],[Sub-Sector]],Table2[RSI Exponential â€“ 14D],"&gt;=50")/Table3[[#This Row],[Count]]</f>
        <v>0.2</v>
      </c>
      <c r="I68" s="2">
        <f>COUNTIFS(Table2[Sub-Sector],Table3[[#This Row],[Sub-Sector]],Table2[Relative Volume],"&gt;=1")/Table3[[#This Row],[Count]]</f>
        <v>0.2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0.8</v>
      </c>
      <c r="L68" s="2">
        <f>COUNTIFS(Table2[Sub-Sector],Table3[[#This Row],[Sub-Sector]],Table2[% Away From Current Week Low],"&gt;=0.05")/Table3[[#This Row],[Count]]</f>
        <v>0.4</v>
      </c>
      <c r="M68" s="2">
        <f>COUNTIFS(Table2[Sub-Sector],Table3[[#This Row],[Sub-Sector]],Table2[% Away From Current Week High],"&lt;=0.05")/Table3[[#This Row],[Count]]</f>
        <v>0.4</v>
      </c>
      <c r="N68" s="2">
        <f>COUNTIFS(Table2[Sub-Sector],Table3[[#This Row],[Sub-Sector]],Table2[% Away From Current Month Low],"&gt;=0.05")/Table3[[#This Row],[Count]]</f>
        <v>0.4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0.2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0.2</v>
      </c>
      <c r="S68" s="2">
        <f>COUNTIFS(Table2[Sub-Sector],Table3[[#This Row],[Sub-Sector]],Table2[% Price above 50 EMA],"&gt;=0")/Table3[[#This Row],[Count]]</f>
        <v>0.6</v>
      </c>
      <c r="T68" s="2">
        <f>COUNTIFS(Table2[Sub-Sector],Table3[[#This Row],[Sub-Sector]],Table2[% Price above 200 EMA],"&gt;=0")/Table3[[#This Row],[Count]]</f>
        <v>0.8</v>
      </c>
      <c r="U68" s="2">
        <f>COUNTIFS(Table2[Sub-Sector],Table3[[#This Row],[Sub-Sector]],Table2[Rate of Change - Zone],"Positive")/Table3[[#This Row],[Count]]</f>
        <v>0.2</v>
      </c>
      <c r="V68" s="2">
        <f>COUNTIFS(Table2[Sub-Sector],Table3[[#This Row],[Sub-Sector]],Table2[Sharpe Ratio],"&gt;=0.10")/Table3[[#This Row],[Count]]</f>
        <v>0.6</v>
      </c>
      <c r="W6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68" s="4">
        <f>_xlfn.RANK.AVG(Table3[[#This Row],[Score]],Table3[Score],1)</f>
        <v>89</v>
      </c>
      <c r="Y6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8" s="4">
        <f>_xlfn.RANK.AVG(Table3[[#This Row],[Score 2 ]],Table3[[Score 2 ]],1)</f>
        <v>67</v>
      </c>
    </row>
    <row r="69" spans="1:26" x14ac:dyDescent="0.3">
      <c r="A69" t="s">
        <v>469</v>
      </c>
      <c r="B69">
        <f>COUNTIFS(Table2[Sub-Sector],Table3[[#This Row],[Sub-Sector]])</f>
        <v>11</v>
      </c>
      <c r="C69" s="2">
        <f>COUNTIFS(Table2[Sub-Sector],Table3[[#This Row],[Sub-Sector]],Table2[Uptrend],"Uptrend")/Table3[[#This Row],[Count]]</f>
        <v>0.72727272727272729</v>
      </c>
      <c r="D69" s="2">
        <f>COUNTIFS(Table2[Sub-Sector],Table3[[#This Row],[Sub-Sector]],Table2[1W Return vs Nifty],"&gt;=5")/Table3[[#This Row],[Count]]</f>
        <v>0.18181818181818182</v>
      </c>
      <c r="E69" s="2">
        <f>COUNTIFS(Table2[Sub-Sector],Table3[[#This Row],[Sub-Sector]],Table2[1M Return vs Nifty],"&gt;=5")/Table3[[#This Row],[Count]]</f>
        <v>0.36363636363636365</v>
      </c>
      <c r="F69" s="2">
        <f>COUNTIFS(Table2[Sub-Sector],Table3[[#This Row],[Sub-Sector]],Table2[6M Return vs Nifty],"&gt;=10")/Table3[[#This Row],[Count]]</f>
        <v>0.27272727272727271</v>
      </c>
      <c r="G69" s="2">
        <f>COUNTIFS(Table2[Sub-Sector],Table3[[#This Row],[Sub-Sector]],Table2[1Y Return vs Nifty],"&gt;=10")/Table3[[#This Row],[Count]]</f>
        <v>0.45454545454545453</v>
      </c>
      <c r="H69" s="2">
        <f>COUNTIFS(Table2[Sub-Sector],Table3[[#This Row],[Sub-Sector]],Table2[RSI Exponential â€“ 14D],"&gt;=50")/Table3[[#This Row],[Count]]</f>
        <v>0.81818181818181823</v>
      </c>
      <c r="I69" s="2">
        <f>COUNTIFS(Table2[Sub-Sector],Table3[[#This Row],[Sub-Sector]],Table2[Relative Volume],"&gt;=1")/Table3[[#This Row],[Count]]</f>
        <v>0.54545454545454541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0.90909090909090906</v>
      </c>
      <c r="L69" s="2">
        <f>COUNTIFS(Table2[Sub-Sector],Table3[[#This Row],[Sub-Sector]],Table2[% Away From Current Week Low],"&gt;=0.05")/Table3[[#This Row],[Count]]</f>
        <v>0.81818181818181823</v>
      </c>
      <c r="M69" s="2">
        <f>COUNTIFS(Table2[Sub-Sector],Table3[[#This Row],[Sub-Sector]],Table2[% Away From Current Week High],"&lt;=0.05")/Table3[[#This Row],[Count]]</f>
        <v>0.90909090909090906</v>
      </c>
      <c r="N69" s="2">
        <f>COUNTIFS(Table2[Sub-Sector],Table3[[#This Row],[Sub-Sector]],Table2[% Away From Current Month Low],"&gt;=0.05")/Table3[[#This Row],[Count]]</f>
        <v>0.90909090909090906</v>
      </c>
      <c r="O69" s="2">
        <f>COUNTIFS(Table2[Sub-Sector],Table3[[#This Row],[Sub-Sector]],Table2[% Away From Current Month High],"&lt;=0.05")/Table3[[#This Row],[Count]]</f>
        <v>0.72727272727272729</v>
      </c>
      <c r="P69" s="2">
        <f>COUNTIFS(Table2[Sub-Sector],Table3[[#This Row],[Sub-Sector]],Table2[% Away From 52W High],"&lt;=10")/Table3[[#This Row],[Count]]</f>
        <v>0.54545454545454541</v>
      </c>
      <c r="Q69" s="2">
        <f>COUNTIFS(Table2[Sub-Sector],Table3[[#This Row],[Sub-Sector]],Table2[% Away From 52W Low],"&gt;=10")/Table3[[#This Row],[Count]]</f>
        <v>0.90909090909090906</v>
      </c>
      <c r="R69" s="2">
        <f>COUNTIFS(Table2[Sub-Sector],Table3[[#This Row],[Sub-Sector]],Table2[% Price above 20 EMA],"&gt;=0")/Table3[[#This Row],[Count]]</f>
        <v>0.72727272727272729</v>
      </c>
      <c r="S69" s="2">
        <f>COUNTIFS(Table2[Sub-Sector],Table3[[#This Row],[Sub-Sector]],Table2[% Price above 50 EMA],"&gt;=0")/Table3[[#This Row],[Count]]</f>
        <v>0.81818181818181823</v>
      </c>
      <c r="T69" s="2">
        <f>COUNTIFS(Table2[Sub-Sector],Table3[[#This Row],[Sub-Sector]],Table2[% Price above 200 EMA],"&gt;=0")/Table3[[#This Row],[Count]]</f>
        <v>0.81818181818181823</v>
      </c>
      <c r="U69" s="2">
        <f>COUNTIFS(Table2[Sub-Sector],Table3[[#This Row],[Sub-Sector]],Table2[Rate of Change - Zone],"Positive")/Table3[[#This Row],[Count]]</f>
        <v>0.63636363636363635</v>
      </c>
      <c r="V69" s="2">
        <f>COUNTIFS(Table2[Sub-Sector],Table3[[#This Row],[Sub-Sector]],Table2[Sharpe Ratio],"&gt;=0.10")/Table3[[#This Row],[Count]]</f>
        <v>0.36363636363636365</v>
      </c>
      <c r="W6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69" s="4">
        <f>_xlfn.RANK.AVG(Table3[[#This Row],[Score]],Table3[Score],1)</f>
        <v>45</v>
      </c>
      <c r="Y6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9" s="4">
        <f>_xlfn.RANK.AVG(Table3[[#This Row],[Score 2 ]],Table3[[Score 2 ]],1)</f>
        <v>68.5</v>
      </c>
    </row>
    <row r="70" spans="1:26" x14ac:dyDescent="0.3">
      <c r="A70" t="s">
        <v>541</v>
      </c>
      <c r="B70">
        <f>COUNTIFS(Table2[Sub-Sector],Table3[[#This Row],[Sub-Sector]])</f>
        <v>9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0.1111111111111111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0.33333333333333331</v>
      </c>
      <c r="G70" s="2">
        <f>COUNTIFS(Table2[Sub-Sector],Table3[[#This Row],[Sub-Sector]],Table2[1Y Return vs Nifty],"&gt;=10")/Table3[[#This Row],[Count]]</f>
        <v>0.55555555555555558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Volume],"&gt;=1")/Table3[[#This Row],[Count]]</f>
        <v>0.33333333333333331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0.77777777777777779</v>
      </c>
      <c r="L70" s="2">
        <f>COUNTIFS(Table2[Sub-Sector],Table3[[#This Row],[Sub-Sector]],Table2[% Away From Current Week Low],"&gt;=0.05")/Table3[[#This Row],[Count]]</f>
        <v>0.77777777777777779</v>
      </c>
      <c r="M70" s="2">
        <f>COUNTIFS(Table2[Sub-Sector],Table3[[#This Row],[Sub-Sector]],Table2[% Away From Current Week High],"&lt;=0.05")/Table3[[#This Row],[Count]]</f>
        <v>0.77777777777777779</v>
      </c>
      <c r="N70" s="2">
        <f>COUNTIFS(Table2[Sub-Sector],Table3[[#This Row],[Sub-Sector]],Table2[% Away From Current Month Low],"&gt;=0.05")/Table3[[#This Row],[Count]]</f>
        <v>0.88888888888888884</v>
      </c>
      <c r="O70" s="2">
        <f>COUNTIFS(Table2[Sub-Sector],Table3[[#This Row],[Sub-Sector]],Table2[% Away From Current Month High],"&lt;=0.05")/Table3[[#This Row],[Count]]</f>
        <v>0.66666666666666663</v>
      </c>
      <c r="P70" s="2">
        <f>COUNTIFS(Table2[Sub-Sector],Table3[[#This Row],[Sub-Sector]],Table2[% Away From 52W High],"&lt;=10")/Table3[[#This Row],[Count]]</f>
        <v>0.33333333333333331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0.66666666666666663</v>
      </c>
      <c r="S70" s="2">
        <f>COUNTIFS(Table2[Sub-Sector],Table3[[#This Row],[Sub-Sector]],Table2[% Price above 50 EMA],"&gt;=0")/Table3[[#This Row],[Count]]</f>
        <v>0.77777777777777779</v>
      </c>
      <c r="T70" s="2">
        <f>COUNTIFS(Table2[Sub-Sector],Table3[[#This Row],[Sub-Sector]],Table2[% Price above 200 EMA],"&gt;=0")/Table3[[#This Row],[Count]]</f>
        <v>0.66666666666666663</v>
      </c>
      <c r="U70" s="2">
        <f>COUNTIFS(Table2[Sub-Sector],Table3[[#This Row],[Sub-Sector]],Table2[Rate of Change - Zone],"Positive")/Table3[[#This Row],[Count]]</f>
        <v>0.66666666666666663</v>
      </c>
      <c r="V70" s="2">
        <f>COUNTIFS(Table2[Sub-Sector],Table3[[#This Row],[Sub-Sector]],Table2[Sharpe Ratio],"&gt;=0.10")/Table3[[#This Row],[Count]]</f>
        <v>0.33333333333333331</v>
      </c>
      <c r="W7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70" s="4">
        <f>_xlfn.RANK.AVG(Table3[[#This Row],[Score]],Table3[Score],1)</f>
        <v>55</v>
      </c>
      <c r="Y7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0" s="4">
        <f>_xlfn.RANK.AVG(Table3[[#This Row],[Score 2 ]],Table3[[Score 2 ]],1)</f>
        <v>68.5</v>
      </c>
    </row>
    <row r="71" spans="1:26" x14ac:dyDescent="0.3">
      <c r="A71" t="s">
        <v>32</v>
      </c>
      <c r="B71">
        <f>COUNTIFS(Table2[Sub-Sector],Table3[[#This Row],[Sub-Sector]])</f>
        <v>11</v>
      </c>
      <c r="C71" s="2">
        <f>COUNTIFS(Table2[Sub-Sector],Table3[[#This Row],[Sub-Sector]],Table2[Uptrend],"Uptrend")/Table3[[#This Row],[Count]]</f>
        <v>0.45454545454545453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0.36363636363636365</v>
      </c>
      <c r="G71" s="2">
        <f>COUNTIFS(Table2[Sub-Sector],Table3[[#This Row],[Sub-Sector]],Table2[1Y Return vs Nifty],"&gt;=10")/Table3[[#This Row],[Count]]</f>
        <v>0.90909090909090906</v>
      </c>
      <c r="H71" s="2">
        <f>COUNTIFS(Table2[Sub-Sector],Table3[[#This Row],[Sub-Sector]],Table2[RSI Exponential â€“ 14D],"&gt;=50")/Table3[[#This Row],[Count]]</f>
        <v>0.36363636363636365</v>
      </c>
      <c r="I71" s="2">
        <f>COUNTIFS(Table2[Sub-Sector],Table3[[#This Row],[Sub-Sector]],Table2[Relative Volume],"&gt;=1")/Table3[[#This Row],[Count]]</f>
        <v>0.18181818181818182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0.81818181818181823</v>
      </c>
      <c r="L71" s="2">
        <f>COUNTIFS(Table2[Sub-Sector],Table3[[#This Row],[Sub-Sector]],Table2[% Away From Current Week Low],"&gt;=0.05")/Table3[[#This Row],[Count]]</f>
        <v>0.36363636363636365</v>
      </c>
      <c r="M71" s="2">
        <f>COUNTIFS(Table2[Sub-Sector],Table3[[#This Row],[Sub-Sector]],Table2[% Away From Current Week High],"&lt;=0.05")/Table3[[#This Row],[Count]]</f>
        <v>0.81818181818181823</v>
      </c>
      <c r="N71" s="2">
        <f>COUNTIFS(Table2[Sub-Sector],Table3[[#This Row],[Sub-Sector]],Table2[% Away From Current Month Low],"&gt;=0.05")/Table3[[#This Row],[Count]]</f>
        <v>0.45454545454545453</v>
      </c>
      <c r="O71" s="2">
        <f>COUNTIFS(Table2[Sub-Sector],Table3[[#This Row],[Sub-Sector]],Table2[% Away From Current Month High],"&lt;=0.05")/Table3[[#This Row],[Count]]</f>
        <v>0</v>
      </c>
      <c r="P71" s="2">
        <f>COUNTIFS(Table2[Sub-Sector],Table3[[#This Row],[Sub-Sector]],Table2[% Away From 52W High],"&lt;=10")/Table3[[#This Row],[Count]]</f>
        <v>9.0909090909090912E-2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0.36363636363636365</v>
      </c>
      <c r="S71" s="2">
        <f>COUNTIFS(Table2[Sub-Sector],Table3[[#This Row],[Sub-Sector]],Table2[% Price above 50 EMA],"&gt;=0")/Table3[[#This Row],[Count]]</f>
        <v>0.45454545454545453</v>
      </c>
      <c r="T71" s="2">
        <f>COUNTIFS(Table2[Sub-Sector],Table3[[#This Row],[Sub-Sector]],Table2[% Price above 200 EMA],"&gt;=0")/Table3[[#This Row],[Count]]</f>
        <v>0.81818181818181823</v>
      </c>
      <c r="U71" s="2">
        <f>COUNTIFS(Table2[Sub-Sector],Table3[[#This Row],[Sub-Sector]],Table2[Rate of Change - Zone],"Positive")/Table3[[#This Row],[Count]]</f>
        <v>0.45454545454545453</v>
      </c>
      <c r="V71" s="2">
        <f>COUNTIFS(Table2[Sub-Sector],Table3[[#This Row],[Sub-Sector]],Table2[Sharpe Ratio],"&gt;=0.10")/Table3[[#This Row],[Count]]</f>
        <v>0.63636363636363635</v>
      </c>
      <c r="W7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71" s="4">
        <f>_xlfn.RANK.AVG(Table3[[#This Row],[Score]],Table3[Score],1)</f>
        <v>100</v>
      </c>
      <c r="Y7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1" s="4">
        <f>_xlfn.RANK.AVG(Table3[[#This Row],[Score 2 ]],Table3[[Score 2 ]],1)</f>
        <v>70.5</v>
      </c>
    </row>
    <row r="72" spans="1:26" x14ac:dyDescent="0.3">
      <c r="A72" t="s">
        <v>418</v>
      </c>
      <c r="B72">
        <f>COUNTIFS(Table2[Sub-Sector],Table3[[#This Row],[Sub-Sector]])</f>
        <v>11</v>
      </c>
      <c r="C72" s="2">
        <f>COUNTIFS(Table2[Sub-Sector],Table3[[#This Row],[Sub-Sector]],Table2[Uptrend],"Uptrend")/Table3[[#This Row],[Count]]</f>
        <v>0.45454545454545453</v>
      </c>
      <c r="D72" s="2">
        <f>COUNTIFS(Table2[Sub-Sector],Table3[[#This Row],[Sub-Sector]],Table2[1W Return vs Nifty],"&gt;=5")/Table3[[#This Row],[Count]]</f>
        <v>9.0909090909090912E-2</v>
      </c>
      <c r="E72" s="2">
        <f>COUNTIFS(Table2[Sub-Sector],Table3[[#This Row],[Sub-Sector]],Table2[1M Return vs Nifty],"&gt;=5")/Table3[[#This Row],[Count]]</f>
        <v>0.18181818181818182</v>
      </c>
      <c r="F72" s="2">
        <f>COUNTIFS(Table2[Sub-Sector],Table3[[#This Row],[Sub-Sector]],Table2[6M Return vs Nifty],"&gt;=10")/Table3[[#This Row],[Count]]</f>
        <v>0.45454545454545453</v>
      </c>
      <c r="G72" s="2">
        <f>COUNTIFS(Table2[Sub-Sector],Table3[[#This Row],[Sub-Sector]],Table2[1Y Return vs Nifty],"&gt;=10")/Table3[[#This Row],[Count]]</f>
        <v>0.54545454545454541</v>
      </c>
      <c r="H72" s="2">
        <f>COUNTIFS(Table2[Sub-Sector],Table3[[#This Row],[Sub-Sector]],Table2[RSI Exponential â€“ 14D],"&gt;=50")/Table3[[#This Row],[Count]]</f>
        <v>0.54545454545454541</v>
      </c>
      <c r="I72" s="2">
        <f>COUNTIFS(Table2[Sub-Sector],Table3[[#This Row],[Sub-Sector]],Table2[Relative Volume],"&gt;=1")/Table3[[#This Row],[Count]]</f>
        <v>0.27272727272727271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0.81818181818181823</v>
      </c>
      <c r="L72" s="2">
        <f>COUNTIFS(Table2[Sub-Sector],Table3[[#This Row],[Sub-Sector]],Table2[% Away From Current Week Low],"&gt;=0.05")/Table3[[#This Row],[Count]]</f>
        <v>0.45454545454545453</v>
      </c>
      <c r="M72" s="2">
        <f>COUNTIFS(Table2[Sub-Sector],Table3[[#This Row],[Sub-Sector]],Table2[% Away From Current Week High],"&lt;=0.05")/Table3[[#This Row],[Count]]</f>
        <v>0.90909090909090906</v>
      </c>
      <c r="N72" s="2">
        <f>COUNTIFS(Table2[Sub-Sector],Table3[[#This Row],[Sub-Sector]],Table2[% Away From Current Month Low],"&gt;=0.05")/Table3[[#This Row],[Count]]</f>
        <v>0.45454545454545453</v>
      </c>
      <c r="O72" s="2">
        <f>COUNTIFS(Table2[Sub-Sector],Table3[[#This Row],[Sub-Sector]],Table2[% Away From Current Month High],"&lt;=0.05")/Table3[[#This Row],[Count]]</f>
        <v>0.18181818181818182</v>
      </c>
      <c r="P72" s="2">
        <f>COUNTIFS(Table2[Sub-Sector],Table3[[#This Row],[Sub-Sector]],Table2[% Away From 52W High],"&lt;=10")/Table3[[#This Row],[Count]]</f>
        <v>0.18181818181818182</v>
      </c>
      <c r="Q72" s="2">
        <f>COUNTIFS(Table2[Sub-Sector],Table3[[#This Row],[Sub-Sector]],Table2[% Away From 52W Low],"&gt;=10")/Table3[[#This Row],[Count]]</f>
        <v>0.90909090909090906</v>
      </c>
      <c r="R72" s="2">
        <f>COUNTIFS(Table2[Sub-Sector],Table3[[#This Row],[Sub-Sector]],Table2[% Price above 20 EMA],"&gt;=0")/Table3[[#This Row],[Count]]</f>
        <v>0.45454545454545453</v>
      </c>
      <c r="S72" s="2">
        <f>COUNTIFS(Table2[Sub-Sector],Table3[[#This Row],[Sub-Sector]],Table2[% Price above 50 EMA],"&gt;=0")/Table3[[#This Row],[Count]]</f>
        <v>0.45454545454545453</v>
      </c>
      <c r="T72" s="2">
        <f>COUNTIFS(Table2[Sub-Sector],Table3[[#This Row],[Sub-Sector]],Table2[% Price above 200 EMA],"&gt;=0")/Table3[[#This Row],[Count]]</f>
        <v>0.63636363636363635</v>
      </c>
      <c r="U72" s="2">
        <f>COUNTIFS(Table2[Sub-Sector],Table3[[#This Row],[Sub-Sector]],Table2[Rate of Change - Zone],"Positive")/Table3[[#This Row],[Count]]</f>
        <v>0.54545454545454541</v>
      </c>
      <c r="V72" s="2">
        <f>COUNTIFS(Table2[Sub-Sector],Table3[[#This Row],[Sub-Sector]],Table2[Sharpe Ratio],"&gt;=0.10")/Table3[[#This Row],[Count]]</f>
        <v>0</v>
      </c>
      <c r="W7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72" s="4">
        <f>_xlfn.RANK.AVG(Table3[[#This Row],[Score]],Table3[Score],1)</f>
        <v>80</v>
      </c>
      <c r="Y7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2" s="4">
        <f>_xlfn.RANK.AVG(Table3[[#This Row],[Score 2 ]],Table3[[Score 2 ]],1)</f>
        <v>70.5</v>
      </c>
    </row>
    <row r="73" spans="1:26" x14ac:dyDescent="0.3">
      <c r="A73" t="s">
        <v>373</v>
      </c>
      <c r="B73">
        <f>COUNTIFS(Table2[Sub-Sector],Table3[[#This Row],[Sub-Sector]])</f>
        <v>14</v>
      </c>
      <c r="C73" s="2">
        <f>COUNTIFS(Table2[Sub-Sector],Table3[[#This Row],[Sub-Sector]],Table2[Uptrend],"Uptrend")/Table3[[#This Row],[Count]]</f>
        <v>0.8571428571428571</v>
      </c>
      <c r="D73" s="2">
        <f>COUNTIFS(Table2[Sub-Sector],Table3[[#This Row],[Sub-Sector]],Table2[1W Return vs Nifty],"&gt;=5")/Table3[[#This Row],[Count]]</f>
        <v>7.1428571428571425E-2</v>
      </c>
      <c r="E73" s="2">
        <f>COUNTIFS(Table2[Sub-Sector],Table3[[#This Row],[Sub-Sector]],Table2[1M Return vs Nifty],"&gt;=5")/Table3[[#This Row],[Count]]</f>
        <v>0.21428571428571427</v>
      </c>
      <c r="F73" s="2">
        <f>COUNTIFS(Table2[Sub-Sector],Table3[[#This Row],[Sub-Sector]],Table2[6M Return vs Nifty],"&gt;=10")/Table3[[#This Row],[Count]]</f>
        <v>0.35714285714285715</v>
      </c>
      <c r="G73" s="2">
        <f>COUNTIFS(Table2[Sub-Sector],Table3[[#This Row],[Sub-Sector]],Table2[1Y Return vs Nifty],"&gt;=10")/Table3[[#This Row],[Count]]</f>
        <v>0.7142857142857143</v>
      </c>
      <c r="H73" s="2">
        <f>COUNTIFS(Table2[Sub-Sector],Table3[[#This Row],[Sub-Sector]],Table2[RSI Exponential â€“ 14D],"&gt;=50")/Table3[[#This Row],[Count]]</f>
        <v>0.35714285714285715</v>
      </c>
      <c r="I73" s="2">
        <f>COUNTIFS(Table2[Sub-Sector],Table3[[#This Row],[Sub-Sector]],Table2[Relative Volume],"&gt;=1")/Table3[[#This Row],[Count]]</f>
        <v>0.5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0.35714285714285715</v>
      </c>
      <c r="M73" s="2">
        <f>COUNTIFS(Table2[Sub-Sector],Table3[[#This Row],[Sub-Sector]],Table2[% Away From Current Week High],"&lt;=0.05")/Table3[[#This Row],[Count]]</f>
        <v>0.42857142857142855</v>
      </c>
      <c r="N73" s="2">
        <f>COUNTIFS(Table2[Sub-Sector],Table3[[#This Row],[Sub-Sector]],Table2[% Away From Current Month Low],"&gt;=0.05")/Table3[[#This Row],[Count]]</f>
        <v>0.5</v>
      </c>
      <c r="O73" s="2">
        <f>COUNTIFS(Table2[Sub-Sector],Table3[[#This Row],[Sub-Sector]],Table2[% Away From Current Month High],"&lt;=0.05")/Table3[[#This Row],[Count]]</f>
        <v>0.14285714285714285</v>
      </c>
      <c r="P73" s="2">
        <f>COUNTIFS(Table2[Sub-Sector],Table3[[#This Row],[Sub-Sector]],Table2[% Away From 52W High],"&lt;=10")/Table3[[#This Row],[Count]]</f>
        <v>0.35714285714285715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0.42857142857142855</v>
      </c>
      <c r="S73" s="2">
        <f>COUNTIFS(Table2[Sub-Sector],Table3[[#This Row],[Sub-Sector]],Table2[% Price above 50 EMA],"&gt;=0")/Table3[[#This Row],[Count]]</f>
        <v>0.7142857142857143</v>
      </c>
      <c r="T73" s="2">
        <f>COUNTIFS(Table2[Sub-Sector],Table3[[#This Row],[Sub-Sector]],Table2[% Price above 200 EMA],"&gt;=0")/Table3[[#This Row],[Count]]</f>
        <v>0.7857142857142857</v>
      </c>
      <c r="U73" s="2">
        <f>COUNTIFS(Table2[Sub-Sector],Table3[[#This Row],[Sub-Sector]],Table2[Rate of Change - Zone],"Positive")/Table3[[#This Row],[Count]]</f>
        <v>0.21428571428571427</v>
      </c>
      <c r="V73" s="2">
        <f>COUNTIFS(Table2[Sub-Sector],Table3[[#This Row],[Sub-Sector]],Table2[Sharpe Ratio],"&gt;=0.10")/Table3[[#This Row],[Count]]</f>
        <v>7.1428571428571425E-2</v>
      </c>
      <c r="W7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73" s="4">
        <f>_xlfn.RANK.AVG(Table3[[#This Row],[Score]],Table3[Score],1)</f>
        <v>54</v>
      </c>
      <c r="Y7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3" s="4">
        <f>_xlfn.RANK.AVG(Table3[[#This Row],[Score 2 ]],Table3[[Score 2 ]],1)</f>
        <v>72</v>
      </c>
    </row>
    <row r="74" spans="1:26" x14ac:dyDescent="0.3">
      <c r="A74" t="s">
        <v>101</v>
      </c>
      <c r="B74">
        <f>COUNTIFS(Table2[Sub-Sector],Table3[[#This Row],[Sub-Sector]])</f>
        <v>4</v>
      </c>
      <c r="C74" s="2">
        <f>COUNTIFS(Table2[Sub-Sector],Table3[[#This Row],[Sub-Sector]],Table2[Uptrend],"Uptrend")/Table3[[#This Row],[Count]]</f>
        <v>0.25</v>
      </c>
      <c r="D74" s="2">
        <f>COUNTIFS(Table2[Sub-Sector],Table3[[#This Row],[Sub-Sector]],Table2[1W Return vs Nifty],"&gt;=5")/Table3[[#This Row],[Count]]</f>
        <v>0.25</v>
      </c>
      <c r="E74" s="2">
        <f>COUNTIFS(Table2[Sub-Sector],Table3[[#This Row],[Sub-Sector]],Table2[1M Return vs Nifty],"&gt;=5")/Table3[[#This Row],[Count]]</f>
        <v>0.25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0</v>
      </c>
      <c r="H74" s="2">
        <f>COUNTIFS(Table2[Sub-Sector],Table3[[#This Row],[Sub-Sector]],Table2[RSI Exponential â€“ 14D],"&gt;=50")/Table3[[#This Row],[Count]]</f>
        <v>0.75</v>
      </c>
      <c r="I74" s="2">
        <f>COUNTIFS(Table2[Sub-Sector],Table3[[#This Row],[Sub-Sector]],Table2[Relative Volume],"&gt;=1")/Table3[[#This Row],[Count]]</f>
        <v>0.75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0.5</v>
      </c>
      <c r="O74" s="2">
        <f>COUNTIFS(Table2[Sub-Sector],Table3[[#This Row],[Sub-Sector]],Table2[% Away From Current Month High],"&lt;=0.05")/Table3[[#This Row],[Count]]</f>
        <v>0.5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0.5</v>
      </c>
      <c r="R74" s="2">
        <f>COUNTIFS(Table2[Sub-Sector],Table3[[#This Row],[Sub-Sector]],Table2[% Price above 20 EMA],"&gt;=0")/Table3[[#This Row],[Count]]</f>
        <v>0.75</v>
      </c>
      <c r="S74" s="2">
        <f>COUNTIFS(Table2[Sub-Sector],Table3[[#This Row],[Sub-Sector]],Table2[% Price above 50 EMA],"&gt;=0")/Table3[[#This Row],[Count]]</f>
        <v>0.5</v>
      </c>
      <c r="T74" s="2">
        <f>COUNTIFS(Table2[Sub-Sector],Table3[[#This Row],[Sub-Sector]],Table2[% Price above 200 EMA],"&gt;=0")/Table3[[#This Row],[Count]]</f>
        <v>0.25</v>
      </c>
      <c r="U74" s="2">
        <f>COUNTIFS(Table2[Sub-Sector],Table3[[#This Row],[Sub-Sector]],Table2[Rate of Change - Zone],"Positive")/Table3[[#This Row],[Count]]</f>
        <v>1</v>
      </c>
      <c r="V74" s="2">
        <f>COUNTIFS(Table2[Sub-Sector],Table3[[#This Row],[Sub-Sector]],Table2[Sharpe Ratio],"&gt;=0.10")/Table3[[#This Row],[Count]]</f>
        <v>0</v>
      </c>
      <c r="W7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74" s="4">
        <f>_xlfn.RANK.AVG(Table3[[#This Row],[Score]],Table3[Score],1)</f>
        <v>70.5</v>
      </c>
      <c r="Y7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4" s="4">
        <f>_xlfn.RANK.AVG(Table3[[#This Row],[Score 2 ]],Table3[[Score 2 ]],1)</f>
        <v>73</v>
      </c>
    </row>
    <row r="75" spans="1:26" x14ac:dyDescent="0.3">
      <c r="A75" t="s">
        <v>989</v>
      </c>
      <c r="B75">
        <f>COUNTIFS(Table2[Sub-Sector],Table3[[#This Row],[Sub-Sector]])</f>
        <v>6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0.16666666666666666</v>
      </c>
      <c r="G75" s="2">
        <f>COUNTIFS(Table2[Sub-Sector],Table3[[#This Row],[Sub-Sector]],Table2[1Y Return vs Nifty],"&gt;=10")/Table3[[#This Row],[Count]]</f>
        <v>0.33333333333333331</v>
      </c>
      <c r="H75" s="2">
        <f>COUNTIFS(Table2[Sub-Sector],Table3[[#This Row],[Sub-Sector]],Table2[RSI Exponential â€“ 14D],"&gt;=50")/Table3[[#This Row],[Count]]</f>
        <v>0.66666666666666663</v>
      </c>
      <c r="I75" s="2">
        <f>COUNTIFS(Table2[Sub-Sector],Table3[[#This Row],[Sub-Sector]],Table2[Relative Volume],"&gt;=1")/Table3[[#This Row],[Count]]</f>
        <v>0.66666666666666663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0.5</v>
      </c>
      <c r="M75" s="2">
        <f>COUNTIFS(Table2[Sub-Sector],Table3[[#This Row],[Sub-Sector]],Table2[% Away From Current Week High],"&lt;=0.05")/Table3[[#This Row],[Count]]</f>
        <v>0.83333333333333337</v>
      </c>
      <c r="N75" s="2">
        <f>COUNTIFS(Table2[Sub-Sector],Table3[[#This Row],[Sub-Sector]],Table2[% Away From Current Month Low],"&gt;=0.05")/Table3[[#This Row],[Count]]</f>
        <v>0.66666666666666663</v>
      </c>
      <c r="O75" s="2">
        <f>COUNTIFS(Table2[Sub-Sector],Table3[[#This Row],[Sub-Sector]],Table2[% Away From Current Month High],"&lt;=0.05")/Table3[[#This Row],[Count]]</f>
        <v>0.16666666666666666</v>
      </c>
      <c r="P75" s="2">
        <f>COUNTIFS(Table2[Sub-Sector],Table3[[#This Row],[Sub-Sector]],Table2[% Away From 52W High],"&lt;=10")/Table3[[#This Row],[Count]]</f>
        <v>0.66666666666666663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0.66666666666666663</v>
      </c>
      <c r="S75" s="2">
        <f>COUNTIFS(Table2[Sub-Sector],Table3[[#This Row],[Sub-Sector]],Table2[% Price above 50 EMA],"&gt;=0")/Table3[[#This Row],[Count]]</f>
        <v>0.83333333333333337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</v>
      </c>
      <c r="W7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472.5</v>
      </c>
      <c r="X75" s="4">
        <f>_xlfn.RANK.AVG(Table3[[#This Row],[Score]],Table3[Score],1)</f>
        <v>79</v>
      </c>
      <c r="Y7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5" s="4">
        <f>_xlfn.RANK.AVG(Table3[[#This Row],[Score 2 ]],Table3[[Score 2 ]],1)</f>
        <v>74</v>
      </c>
    </row>
    <row r="76" spans="1:26" x14ac:dyDescent="0.3">
      <c r="A76" t="s">
        <v>395</v>
      </c>
      <c r="B76">
        <f>COUNTIFS(Table2[Sub-Sector],Table3[[#This Row],[Sub-Sector]])</f>
        <v>6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0.16666666666666666</v>
      </c>
      <c r="E76" s="2">
        <f>COUNTIFS(Table2[Sub-Sector],Table3[[#This Row],[Sub-Sector]],Table2[1M Return vs Nifty],"&gt;=5")/Table3[[#This Row],[Count]]</f>
        <v>0.5</v>
      </c>
      <c r="F76" s="2">
        <f>COUNTIFS(Table2[Sub-Sector],Table3[[#This Row],[Sub-Sector]],Table2[6M Return vs Nifty],"&gt;=10")/Table3[[#This Row],[Count]]</f>
        <v>0.33333333333333331</v>
      </c>
      <c r="G76" s="2">
        <f>COUNTIFS(Table2[Sub-Sector],Table3[[#This Row],[Sub-Sector]],Table2[1Y Return vs Nifty],"&gt;=10")/Table3[[#This Row],[Count]]</f>
        <v>0.5</v>
      </c>
      <c r="H76" s="2">
        <f>COUNTIFS(Table2[Sub-Sector],Table3[[#This Row],[Sub-Sector]],Table2[RSI Exponential â€“ 14D],"&gt;=50")/Table3[[#This Row],[Count]]</f>
        <v>0.66666666666666663</v>
      </c>
      <c r="I76" s="2">
        <f>COUNTIFS(Table2[Sub-Sector],Table3[[#This Row],[Sub-Sector]],Table2[Relative Volume],"&gt;=1")/Table3[[#This Row],[Count]]</f>
        <v>0.66666666666666663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0.5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0.5</v>
      </c>
      <c r="O76" s="2">
        <f>COUNTIFS(Table2[Sub-Sector],Table3[[#This Row],[Sub-Sector]],Table2[% Away From Current Month High],"&lt;=0.05")/Table3[[#This Row],[Count]]</f>
        <v>0.66666666666666663</v>
      </c>
      <c r="P76" s="2">
        <f>COUNTIFS(Table2[Sub-Sector],Table3[[#This Row],[Sub-Sector]],Table2[% Away From 52W High],"&lt;=10")/Table3[[#This Row],[Count]]</f>
        <v>0.5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0.66666666666666663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0.33333333333333331</v>
      </c>
      <c r="V76" s="2">
        <f>COUNTIFS(Table2[Sub-Sector],Table3[[#This Row],[Sub-Sector]],Table2[Sharpe Ratio],"&gt;=0.10")/Table3[[#This Row],[Count]]</f>
        <v>0.33333333333333331</v>
      </c>
      <c r="W7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76" s="4">
        <f>_xlfn.RANK.AVG(Table3[[#This Row],[Score]],Table3[Score],1)</f>
        <v>31</v>
      </c>
      <c r="Y7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6" s="4">
        <f>_xlfn.RANK.AVG(Table3[[#This Row],[Score 2 ]],Table3[[Score 2 ]],1)</f>
        <v>75</v>
      </c>
    </row>
    <row r="77" spans="1:26" x14ac:dyDescent="0.3">
      <c r="A77" t="s">
        <v>198</v>
      </c>
      <c r="B77">
        <f>COUNTIFS(Table2[Sub-Sector],Table3[[#This Row],[Sub-Sector]])</f>
        <v>25</v>
      </c>
      <c r="C77" s="2">
        <f>COUNTIFS(Table2[Sub-Sector],Table3[[#This Row],[Sub-Sector]],Table2[Uptrend],"Uptrend")/Table3[[#This Row],[Count]]</f>
        <v>0.88</v>
      </c>
      <c r="D77" s="2">
        <f>COUNTIFS(Table2[Sub-Sector],Table3[[#This Row],[Sub-Sector]],Table2[1W Return vs Nifty],"&gt;=5")/Table3[[#This Row],[Count]]</f>
        <v>0.08</v>
      </c>
      <c r="E77" s="2">
        <f>COUNTIFS(Table2[Sub-Sector],Table3[[#This Row],[Sub-Sector]],Table2[1M Return vs Nifty],"&gt;=5")/Table3[[#This Row],[Count]]</f>
        <v>0.12</v>
      </c>
      <c r="F77" s="2">
        <f>COUNTIFS(Table2[Sub-Sector],Table3[[#This Row],[Sub-Sector]],Table2[6M Return vs Nifty],"&gt;=10")/Table3[[#This Row],[Count]]</f>
        <v>0.52</v>
      </c>
      <c r="G77" s="2">
        <f>COUNTIFS(Table2[Sub-Sector],Table3[[#This Row],[Sub-Sector]],Table2[1Y Return vs Nifty],"&gt;=10")/Table3[[#This Row],[Count]]</f>
        <v>0.6</v>
      </c>
      <c r="H77" s="2">
        <f>COUNTIFS(Table2[Sub-Sector],Table3[[#This Row],[Sub-Sector]],Table2[RSI Exponential â€“ 14D],"&gt;=50")/Table3[[#This Row],[Count]]</f>
        <v>0.56000000000000005</v>
      </c>
      <c r="I77" s="2">
        <f>COUNTIFS(Table2[Sub-Sector],Table3[[#This Row],[Sub-Sector]],Table2[Relative Volume],"&gt;=1")/Table3[[#This Row],[Count]]</f>
        <v>0.24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0.92</v>
      </c>
      <c r="L77" s="2">
        <f>COUNTIFS(Table2[Sub-Sector],Table3[[#This Row],[Sub-Sector]],Table2[% Away From Current Week Low],"&gt;=0.05")/Table3[[#This Row],[Count]]</f>
        <v>0.68</v>
      </c>
      <c r="M77" s="2">
        <f>COUNTIFS(Table2[Sub-Sector],Table3[[#This Row],[Sub-Sector]],Table2[% Away From Current Week High],"&lt;=0.05")/Table3[[#This Row],[Count]]</f>
        <v>0.96</v>
      </c>
      <c r="N77" s="2">
        <f>COUNTIFS(Table2[Sub-Sector],Table3[[#This Row],[Sub-Sector]],Table2[% Away From Current Month Low],"&gt;=0.05")/Table3[[#This Row],[Count]]</f>
        <v>0.8</v>
      </c>
      <c r="O77" s="2">
        <f>COUNTIFS(Table2[Sub-Sector],Table3[[#This Row],[Sub-Sector]],Table2[% Away From Current Month High],"&lt;=0.05")/Table3[[#This Row],[Count]]</f>
        <v>0.28000000000000003</v>
      </c>
      <c r="P77" s="2">
        <f>COUNTIFS(Table2[Sub-Sector],Table3[[#This Row],[Sub-Sector]],Table2[% Away From 52W High],"&lt;=10")/Table3[[#This Row],[Count]]</f>
        <v>0.64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0.6</v>
      </c>
      <c r="S77" s="2">
        <f>COUNTIFS(Table2[Sub-Sector],Table3[[#This Row],[Sub-Sector]],Table2[% Price above 50 EMA],"&gt;=0")/Table3[[#This Row],[Count]]</f>
        <v>0.88</v>
      </c>
      <c r="T77" s="2">
        <f>COUNTIFS(Table2[Sub-Sector],Table3[[#This Row],[Sub-Sector]],Table2[% Price above 200 EMA],"&gt;=0")/Table3[[#This Row],[Count]]</f>
        <v>0.96</v>
      </c>
      <c r="U77" s="2">
        <f>COUNTIFS(Table2[Sub-Sector],Table3[[#This Row],[Sub-Sector]],Table2[Rate of Change - Zone],"Positive")/Table3[[#This Row],[Count]]</f>
        <v>0.36</v>
      </c>
      <c r="V77" s="2">
        <f>COUNTIFS(Table2[Sub-Sector],Table3[[#This Row],[Sub-Sector]],Table2[Sharpe Ratio],"&gt;=0.10")/Table3[[#This Row],[Count]]</f>
        <v>0.44</v>
      </c>
      <c r="W7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77" s="4">
        <f>_xlfn.RANK.AVG(Table3[[#This Row],[Score]],Table3[Score],1)</f>
        <v>62</v>
      </c>
      <c r="Y7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7" s="4">
        <f>_xlfn.RANK.AVG(Table3[[#This Row],[Score 2 ]],Table3[[Score 2 ]],1)</f>
        <v>76.5</v>
      </c>
    </row>
    <row r="78" spans="1:26" x14ac:dyDescent="0.3">
      <c r="A78" t="s">
        <v>302</v>
      </c>
      <c r="B78">
        <f>COUNTIFS(Table2[Sub-Sector],Table3[[#This Row],[Sub-Sector]])</f>
        <v>6</v>
      </c>
      <c r="C78" s="2">
        <f>COUNTIFS(Table2[Sub-Sector],Table3[[#This Row],[Sub-Sector]],Table2[Uptrend],"Uptrend")/Table3[[#This Row],[Count]]</f>
        <v>0.66666666666666663</v>
      </c>
      <c r="D78" s="2">
        <f>COUNTIFS(Table2[Sub-Sector],Table3[[#This Row],[Sub-Sector]],Table2[1W Return vs Nifty],"&gt;=5")/Table3[[#This Row],[Count]]</f>
        <v>0.5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0.33333333333333331</v>
      </c>
      <c r="G78" s="2">
        <f>COUNTIFS(Table2[Sub-Sector],Table3[[#This Row],[Sub-Sector]],Table2[1Y Return vs Nifty],"&gt;=10")/Table3[[#This Row],[Count]]</f>
        <v>0.83333333333333337</v>
      </c>
      <c r="H78" s="2">
        <f>COUNTIFS(Table2[Sub-Sector],Table3[[#This Row],[Sub-Sector]],Table2[RSI Exponential â€“ 14D],"&gt;=50")/Table3[[#This Row],[Count]]</f>
        <v>0.83333333333333337</v>
      </c>
      <c r="I78" s="2">
        <f>COUNTIFS(Table2[Sub-Sector],Table3[[#This Row],[Sub-Sector]],Table2[Relative Volume],"&gt;=1")/Table3[[#This Row],[Count]]</f>
        <v>0.33333333333333331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0.83333333333333337</v>
      </c>
      <c r="L78" s="2">
        <f>COUNTIFS(Table2[Sub-Sector],Table3[[#This Row],[Sub-Sector]],Table2[% Away From Current Week Low],"&gt;=0.05")/Table3[[#This Row],[Count]]</f>
        <v>0.83333333333333337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0.83333333333333337</v>
      </c>
      <c r="O78" s="2">
        <f>COUNTIFS(Table2[Sub-Sector],Table3[[#This Row],[Sub-Sector]],Table2[% Away From Current Month High],"&lt;=0.05")/Table3[[#This Row],[Count]]</f>
        <v>0.66666666666666663</v>
      </c>
      <c r="P78" s="2">
        <f>COUNTIFS(Table2[Sub-Sector],Table3[[#This Row],[Sub-Sector]],Table2[% Away From 52W High],"&lt;=10")/Table3[[#This Row],[Count]]</f>
        <v>0.5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0.66666666666666663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0.83333333333333337</v>
      </c>
      <c r="U78" s="2">
        <f>COUNTIFS(Table2[Sub-Sector],Table3[[#This Row],[Sub-Sector]],Table2[Rate of Change - Zone],"Positive")/Table3[[#This Row],[Count]]</f>
        <v>0.33333333333333331</v>
      </c>
      <c r="V78" s="2">
        <f>COUNTIFS(Table2[Sub-Sector],Table3[[#This Row],[Sub-Sector]],Table2[Sharpe Ratio],"&gt;=0.10")/Table3[[#This Row],[Count]]</f>
        <v>0.66666666666666663</v>
      </c>
      <c r="W7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8" s="4">
        <f>_xlfn.RANK.AVG(Table3[[#This Row],[Score]],Table3[Score],1)</f>
        <v>68</v>
      </c>
      <c r="Y7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8" s="4">
        <f>_xlfn.RANK.AVG(Table3[[#This Row],[Score 2 ]],Table3[[Score 2 ]],1)</f>
        <v>76.5</v>
      </c>
    </row>
    <row r="79" spans="1:26" x14ac:dyDescent="0.3">
      <c r="A79" t="s">
        <v>619</v>
      </c>
      <c r="B79">
        <f>COUNTIFS(Table2[Sub-Sector],Table3[[#This Row],[Sub-Sector]])</f>
        <v>4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0.25</v>
      </c>
      <c r="F79" s="2">
        <f>COUNTIFS(Table2[Sub-Sector],Table3[[#This Row],[Sub-Sector]],Table2[6M Return vs Nifty],"&gt;=10")/Table3[[#This Row],[Count]]</f>
        <v>0.5</v>
      </c>
      <c r="G79" s="2">
        <f>COUNTIFS(Table2[Sub-Sector],Table3[[#This Row],[Sub-Sector]],Table2[1Y Return vs Nifty],"&gt;=10")/Table3[[#This Row],[Count]]</f>
        <v>0.75</v>
      </c>
      <c r="H79" s="2">
        <f>COUNTIFS(Table2[Sub-Sector],Table3[[#This Row],[Sub-Sector]],Table2[RSI Exponential â€“ 14D],"&gt;=50")/Table3[[#This Row],[Count]]</f>
        <v>0.75</v>
      </c>
      <c r="I79" s="2">
        <f>COUNTIFS(Table2[Sub-Sector],Table3[[#This Row],[Sub-Sector]],Table2[Relative Volume],"&gt;=1")/Table3[[#This Row],[Count]]</f>
        <v>0.25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0.75</v>
      </c>
      <c r="L79" s="2">
        <f>COUNTIFS(Table2[Sub-Sector],Table3[[#This Row],[Sub-Sector]],Table2[% Away From Current Week Low],"&gt;=0.05")/Table3[[#This Row],[Count]]</f>
        <v>0.75</v>
      </c>
      <c r="M79" s="2">
        <f>COUNTIFS(Table2[Sub-Sector],Table3[[#This Row],[Sub-Sector]],Table2[% Away From Current Week High],"&lt;=0.05")/Table3[[#This Row],[Count]]</f>
        <v>0.75</v>
      </c>
      <c r="N79" s="2">
        <f>COUNTIFS(Table2[Sub-Sector],Table3[[#This Row],[Sub-Sector]],Table2[% Away From Current Month Low],"&gt;=0.05")/Table3[[#This Row],[Count]]</f>
        <v>0.75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0.25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0.75</v>
      </c>
      <c r="S79" s="2">
        <f>COUNTIFS(Table2[Sub-Sector],Table3[[#This Row],[Sub-Sector]],Table2[% Price above 50 EMA],"&gt;=0")/Table3[[#This Row],[Count]]</f>
        <v>0.5</v>
      </c>
      <c r="T79" s="2">
        <f>COUNTIFS(Table2[Sub-Sector],Table3[[#This Row],[Sub-Sector]],Table2[% Price above 200 EMA],"&gt;=0")/Table3[[#This Row],[Count]]</f>
        <v>0.75</v>
      </c>
      <c r="U79" s="2">
        <f>COUNTIFS(Table2[Sub-Sector],Table3[[#This Row],[Sub-Sector]],Table2[Rate of Change - Zone],"Positive")/Table3[[#This Row],[Count]]</f>
        <v>0.25</v>
      </c>
      <c r="V79" s="2">
        <f>COUNTIFS(Table2[Sub-Sector],Table3[[#This Row],[Sub-Sector]],Table2[Sharpe Ratio],"&gt;=0.10")/Table3[[#This Row],[Count]]</f>
        <v>0.25</v>
      </c>
      <c r="W7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79" s="4">
        <f>_xlfn.RANK.AVG(Table3[[#This Row],[Score]],Table3[Score],1)</f>
        <v>91.5</v>
      </c>
      <c r="Y7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9" s="4">
        <f>_xlfn.RANK.AVG(Table3[[#This Row],[Score 2 ]],Table3[[Score 2 ]],1)</f>
        <v>78</v>
      </c>
    </row>
    <row r="80" spans="1:26" x14ac:dyDescent="0.3">
      <c r="A80" t="s">
        <v>625</v>
      </c>
      <c r="B80">
        <f>COUNTIFS(Table2[Sub-Sector],Table3[[#This Row],[Sub-Sector]])</f>
        <v>4</v>
      </c>
      <c r="C80" s="2">
        <f>COUNTIFS(Table2[Sub-Sector],Table3[[#This Row],[Sub-Sector]],Table2[Uptrend],"Uptrend")/Table3[[#This Row],[Count]]</f>
        <v>0.75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0.25</v>
      </c>
      <c r="G80" s="2">
        <f>COUNTIFS(Table2[Sub-Sector],Table3[[#This Row],[Sub-Sector]],Table2[1Y Return vs Nifty],"&gt;=10")/Table3[[#This Row],[Count]]</f>
        <v>0.75</v>
      </c>
      <c r="H80" s="2">
        <f>COUNTIFS(Table2[Sub-Sector],Table3[[#This Row],[Sub-Sector]],Table2[RSI Exponential â€“ 14D],"&gt;=50")/Table3[[#This Row],[Count]]</f>
        <v>0.25</v>
      </c>
      <c r="I80" s="2">
        <f>COUNTIFS(Table2[Sub-Sector],Table3[[#This Row],[Sub-Sector]],Table2[Relative Volume],"&gt;=1")/Table3[[#This Row],[Count]]</f>
        <v>0.5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0.75</v>
      </c>
      <c r="L80" s="2">
        <f>COUNTIFS(Table2[Sub-Sector],Table3[[#This Row],[Sub-Sector]],Table2[% Away From Current Week Low],"&gt;=0.05")/Table3[[#This Row],[Count]]</f>
        <v>1</v>
      </c>
      <c r="M80" s="2">
        <f>COUNTIFS(Table2[Sub-Sector],Table3[[#This Row],[Sub-Sector]],Table2[% Away From Current Week High],"&lt;=0.05")/Table3[[#This Row],[Count]]</f>
        <v>0.5</v>
      </c>
      <c r="N80" s="2">
        <f>COUNTIFS(Table2[Sub-Sector],Table3[[#This Row],[Sub-Sector]],Table2[% Away From Current Month Low],"&gt;=0.05")/Table3[[#This Row],[Count]]</f>
        <v>1</v>
      </c>
      <c r="O80" s="2">
        <f>COUNTIFS(Table2[Sub-Sector],Table3[[#This Row],[Sub-Sector]],Table2[% Away From Current Month High],"&lt;=0.05")/Table3[[#This Row],[Count]]</f>
        <v>0</v>
      </c>
      <c r="P80" s="2">
        <f>COUNTIFS(Table2[Sub-Sector],Table3[[#This Row],[Sub-Sector]],Table2[% Away From 52W High],"&lt;=10")/Table3[[#This Row],[Count]]</f>
        <v>0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0.5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0.25</v>
      </c>
      <c r="V80" s="2">
        <f>COUNTIFS(Table2[Sub-Sector],Table3[[#This Row],[Sub-Sector]],Table2[Sharpe Ratio],"&gt;=0.10")/Table3[[#This Row],[Count]]</f>
        <v>0.25</v>
      </c>
      <c r="W8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80" s="4">
        <f>_xlfn.RANK.AVG(Table3[[#This Row],[Score]],Table3[Score],1)</f>
        <v>97</v>
      </c>
      <c r="Y8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80" s="4">
        <f>_xlfn.RANK.AVG(Table3[[#This Row],[Score 2 ]],Table3[[Score 2 ]],1)</f>
        <v>79</v>
      </c>
    </row>
    <row r="81" spans="1:26" x14ac:dyDescent="0.3">
      <c r="A81" t="s">
        <v>27</v>
      </c>
      <c r="B81">
        <f>COUNTIFS(Table2[Sub-Sector],Table3[[#This Row],[Sub-Sector]])</f>
        <v>4</v>
      </c>
      <c r="C81" s="2">
        <f>COUNTIFS(Table2[Sub-Sector],Table3[[#This Row],[Sub-Sector]],Table2[Uptrend],"Uptrend")/Table3[[#This Row],[Count]]</f>
        <v>0.75</v>
      </c>
      <c r="D81" s="2">
        <f>COUNTIFS(Table2[Sub-Sector],Table3[[#This Row],[Sub-Sector]],Table2[1W Return vs Nifty],"&gt;=5")/Table3[[#This Row],[Count]]</f>
        <v>0.25</v>
      </c>
      <c r="E81" s="2">
        <f>COUNTIFS(Table2[Sub-Sector],Table3[[#This Row],[Sub-Sector]],Table2[1M Return vs Nifty],"&gt;=5")/Table3[[#This Row],[Count]]</f>
        <v>0.25</v>
      </c>
      <c r="F81" s="2">
        <f>COUNTIFS(Table2[Sub-Sector],Table3[[#This Row],[Sub-Sector]],Table2[6M Return vs Nifty],"&gt;=10")/Table3[[#This Row],[Count]]</f>
        <v>0.25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0.25</v>
      </c>
      <c r="I81" s="2">
        <f>COUNTIFS(Table2[Sub-Sector],Table3[[#This Row],[Sub-Sector]],Table2[Relative Volume],"&gt;=1")/Table3[[#This Row],[Count]]</f>
        <v>0.5</v>
      </c>
      <c r="J81" s="2">
        <f>COUNTIFS(Table2[Sub-Sector],Table3[[#This Row],[Sub-Sector]],Table2[% Away From Day Low],"&gt;=0.05")/Table3[[#This Row],[Count]]</f>
        <v>0.25</v>
      </c>
      <c r="K81" s="2">
        <f>COUNTIFS(Table2[Sub-Sector],Table3[[#This Row],[Sub-Sector]],Table2[% Away From Day High],"&lt;=0.05")/Table3[[#This Row],[Count]]</f>
        <v>0.75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0.75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0.5</v>
      </c>
      <c r="S81" s="2">
        <f>COUNTIFS(Table2[Sub-Sector],Table3[[#This Row],[Sub-Sector]],Table2[% Price above 50 EMA],"&gt;=0")/Table3[[#This Row],[Count]]</f>
        <v>0.5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0.25</v>
      </c>
      <c r="W8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81" s="4">
        <f>_xlfn.RANK.AVG(Table3[[#This Row],[Score]],Table3[Score],1)</f>
        <v>58</v>
      </c>
      <c r="Y8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1" s="4">
        <f>_xlfn.RANK.AVG(Table3[[#This Row],[Score 2 ]],Table3[[Score 2 ]],1)</f>
        <v>80</v>
      </c>
    </row>
    <row r="82" spans="1:26" x14ac:dyDescent="0.3">
      <c r="A82" t="s">
        <v>890</v>
      </c>
      <c r="B82">
        <f>COUNTIFS(Table2[Sub-Sector],Table3[[#This Row],[Sub-Sector]])</f>
        <v>3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0.33333333333333331</v>
      </c>
      <c r="F82" s="2">
        <f>COUNTIFS(Table2[Sub-Sector],Table3[[#This Row],[Sub-Sector]],Table2[6M Return vs Nifty],"&gt;=10")/Table3[[#This Row],[Count]]</f>
        <v>0.33333333333333331</v>
      </c>
      <c r="G82" s="2">
        <f>COUNTIFS(Table2[Sub-Sector],Table3[[#This Row],[Sub-Sector]],Table2[1Y Return vs Nifty],"&gt;=10")/Table3[[#This Row],[Count]]</f>
        <v>1</v>
      </c>
      <c r="H82" s="2">
        <f>COUNTIFS(Table2[Sub-Sector],Table3[[#This Row],[Sub-Sector]],Table2[RSI Exponential â€“ 14D],"&gt;=50")/Table3[[#This Row],[Count]]</f>
        <v>0.33333333333333331</v>
      </c>
      <c r="I82" s="2">
        <f>COUNTIFS(Table2[Sub-Sector],Table3[[#This Row],[Sub-Sector]],Table2[Relative Volume],"&gt;=1")/Table3[[#This Row],[Count]]</f>
        <v>0.33333333333333331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0.33333333333333331</v>
      </c>
      <c r="L82" s="2">
        <f>COUNTIFS(Table2[Sub-Sector],Table3[[#This Row],[Sub-Sector]],Table2[% Away From Current Week Low],"&gt;=0.05")/Table3[[#This Row],[Count]]</f>
        <v>0.33333333333333331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0.33333333333333331</v>
      </c>
      <c r="O82" s="2">
        <f>COUNTIFS(Table2[Sub-Sector],Table3[[#This Row],[Sub-Sector]],Table2[% Away From Current Month High],"&lt;=0.05")/Table3[[#This Row],[Count]]</f>
        <v>0.33333333333333331</v>
      </c>
      <c r="P82" s="2">
        <f>COUNTIFS(Table2[Sub-Sector],Table3[[#This Row],[Sub-Sector]],Table2[% Away From 52W High],"&lt;=10")/Table3[[#This Row],[Count]]</f>
        <v>0.33333333333333331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0.33333333333333331</v>
      </c>
      <c r="S82" s="2">
        <f>COUNTIFS(Table2[Sub-Sector],Table3[[#This Row],[Sub-Sector]],Table2[% Price above 50 EMA],"&gt;=0")/Table3[[#This Row],[Count]]</f>
        <v>0.33333333333333331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</v>
      </c>
      <c r="V82" s="2">
        <f>COUNTIFS(Table2[Sub-Sector],Table3[[#This Row],[Sub-Sector]],Table2[Sharpe Ratio],"&gt;=0.10")/Table3[[#This Row],[Count]]</f>
        <v>0.33333333333333331</v>
      </c>
      <c r="W8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82" s="4">
        <f>_xlfn.RANK.AVG(Table3[[#This Row],[Score]],Table3[Score],1)</f>
        <v>56.5</v>
      </c>
      <c r="Y8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82" s="4">
        <f>_xlfn.RANK.AVG(Table3[[#This Row],[Score 2 ]],Table3[[Score 2 ]],1)</f>
        <v>81</v>
      </c>
    </row>
    <row r="83" spans="1:26" x14ac:dyDescent="0.3">
      <c r="A83" t="s">
        <v>177</v>
      </c>
      <c r="B83">
        <f>COUNTIFS(Table2[Sub-Sector],Table3[[#This Row],[Sub-Sector]])</f>
        <v>6</v>
      </c>
      <c r="C83" s="2">
        <f>COUNTIFS(Table2[Sub-Sector],Table3[[#This Row],[Sub-Sector]],Table2[Uptrend],"Uptrend")/Table3[[#This Row],[Count]]</f>
        <v>0.66666666666666663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0.33333333333333331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0.83333333333333337</v>
      </c>
      <c r="I83" s="2">
        <f>COUNTIFS(Table2[Sub-Sector],Table3[[#This Row],[Sub-Sector]],Table2[Relative Volume],"&gt;=1")/Table3[[#This Row],[Count]]</f>
        <v>0.16666666666666666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0.83333333333333337</v>
      </c>
      <c r="L83" s="2">
        <f>COUNTIFS(Table2[Sub-Sector],Table3[[#This Row],[Sub-Sector]],Table2[% Away From Current Week Low],"&gt;=0.05")/Table3[[#This Row],[Count]]</f>
        <v>0.66666666666666663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0.83333333333333337</v>
      </c>
      <c r="O83" s="2">
        <f>COUNTIFS(Table2[Sub-Sector],Table3[[#This Row],[Sub-Sector]],Table2[% Away From Current Month High],"&lt;=0.05")/Table3[[#This Row],[Count]]</f>
        <v>0.66666666666666663</v>
      </c>
      <c r="P83" s="2">
        <f>COUNTIFS(Table2[Sub-Sector],Table3[[#This Row],[Sub-Sector]],Table2[% Away From 52W High],"&lt;=10")/Table3[[#This Row],[Count]]</f>
        <v>0.66666666666666663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0.83333333333333337</v>
      </c>
      <c r="S83" s="2">
        <f>COUNTIFS(Table2[Sub-Sector],Table3[[#This Row],[Sub-Sector]],Table2[% Price above 50 EMA],"&gt;=0")/Table3[[#This Row],[Count]]</f>
        <v>0.83333333333333337</v>
      </c>
      <c r="T83" s="2">
        <f>COUNTIFS(Table2[Sub-Sector],Table3[[#This Row],[Sub-Sector]],Table2[% Price above 200 EMA],"&gt;=0")/Table3[[#This Row],[Count]]</f>
        <v>0.83333333333333337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</v>
      </c>
      <c r="W8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83" s="4">
        <f>_xlfn.RANK.AVG(Table3[[#This Row],[Score]],Table3[Score],1)</f>
        <v>86</v>
      </c>
      <c r="Y8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3" s="4">
        <f>_xlfn.RANK.AVG(Table3[[#This Row],[Score 2 ]],Table3[[Score 2 ]],1)</f>
        <v>82</v>
      </c>
    </row>
    <row r="84" spans="1:26" x14ac:dyDescent="0.3">
      <c r="A84" t="s">
        <v>295</v>
      </c>
      <c r="B84">
        <f>COUNTIFS(Table2[Sub-Sector],Table3[[#This Row],[Sub-Sector]])</f>
        <v>14</v>
      </c>
      <c r="C84" s="2">
        <f>COUNTIFS(Table2[Sub-Sector],Table3[[#This Row],[Sub-Sector]],Table2[Uptrend],"Uptrend")/Table3[[#This Row],[Count]]</f>
        <v>0.7857142857142857</v>
      </c>
      <c r="D84" s="2">
        <f>COUNTIFS(Table2[Sub-Sector],Table3[[#This Row],[Sub-Sector]],Table2[1W Return vs Nifty],"&gt;=5")/Table3[[#This Row],[Count]]</f>
        <v>7.1428571428571425E-2</v>
      </c>
      <c r="E84" s="2">
        <f>COUNTIFS(Table2[Sub-Sector],Table3[[#This Row],[Sub-Sector]],Table2[1M Return vs Nifty],"&gt;=5")/Table3[[#This Row],[Count]]</f>
        <v>0.14285714285714285</v>
      </c>
      <c r="F84" s="2">
        <f>COUNTIFS(Table2[Sub-Sector],Table3[[#This Row],[Sub-Sector]],Table2[6M Return vs Nifty],"&gt;=10")/Table3[[#This Row],[Count]]</f>
        <v>0.21428571428571427</v>
      </c>
      <c r="G84" s="2">
        <f>COUNTIFS(Table2[Sub-Sector],Table3[[#This Row],[Sub-Sector]],Table2[1Y Return vs Nifty],"&gt;=10")/Table3[[#This Row],[Count]]</f>
        <v>0.42857142857142855</v>
      </c>
      <c r="H84" s="2">
        <f>COUNTIFS(Table2[Sub-Sector],Table3[[#This Row],[Sub-Sector]],Table2[RSI Exponential â€“ 14D],"&gt;=50")/Table3[[#This Row],[Count]]</f>
        <v>0.7142857142857143</v>
      </c>
      <c r="I84" s="2">
        <f>COUNTIFS(Table2[Sub-Sector],Table3[[#This Row],[Sub-Sector]],Table2[Relative Volume],"&gt;=1")/Table3[[#This Row],[Count]]</f>
        <v>0.42857142857142855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0.9285714285714286</v>
      </c>
      <c r="L84" s="2">
        <f>COUNTIFS(Table2[Sub-Sector],Table3[[#This Row],[Sub-Sector]],Table2[% Away From Current Week Low],"&gt;=0.05")/Table3[[#This Row],[Count]]</f>
        <v>0.2857142857142857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0.6428571428571429</v>
      </c>
      <c r="P84" s="2">
        <f>COUNTIFS(Table2[Sub-Sector],Table3[[#This Row],[Sub-Sector]],Table2[% Away From 52W High],"&lt;=10")/Table3[[#This Row],[Count]]</f>
        <v>0.35714285714285715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0.7142857142857143</v>
      </c>
      <c r="S84" s="2">
        <f>COUNTIFS(Table2[Sub-Sector],Table3[[#This Row],[Sub-Sector]],Table2[% Price above 50 EMA],"&gt;=0")/Table3[[#This Row],[Count]]</f>
        <v>0.7857142857142857</v>
      </c>
      <c r="T84" s="2">
        <f>COUNTIFS(Table2[Sub-Sector],Table3[[#This Row],[Sub-Sector]],Table2[% Price above 200 EMA],"&gt;=0")/Table3[[#This Row],[Count]]</f>
        <v>0.8571428571428571</v>
      </c>
      <c r="U84" s="2">
        <f>COUNTIFS(Table2[Sub-Sector],Table3[[#This Row],[Sub-Sector]],Table2[Rate of Change - Zone],"Positive")/Table3[[#This Row],[Count]]</f>
        <v>0.6428571428571429</v>
      </c>
      <c r="V84" s="2">
        <f>COUNTIFS(Table2[Sub-Sector],Table3[[#This Row],[Sub-Sector]],Table2[Sharpe Ratio],"&gt;=0.10")/Table3[[#This Row],[Count]]</f>
        <v>0.14285714285714285</v>
      </c>
      <c r="W8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84" s="4">
        <f>_xlfn.RANK.AVG(Table3[[#This Row],[Score]],Table3[Score],1)</f>
        <v>74</v>
      </c>
      <c r="Y8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4" s="4">
        <f>_xlfn.RANK.AVG(Table3[[#This Row],[Score 2 ]],Table3[[Score 2 ]],1)</f>
        <v>84</v>
      </c>
    </row>
    <row r="85" spans="1:26" x14ac:dyDescent="0.3">
      <c r="A85" t="s">
        <v>254</v>
      </c>
      <c r="B85">
        <f>COUNTIFS(Table2[Sub-Sector],Table3[[#This Row],[Sub-Sector]])</f>
        <v>7</v>
      </c>
      <c r="C85" s="2">
        <f>COUNTIFS(Table2[Sub-Sector],Table3[[#This Row],[Sub-Sector]],Table2[Uptrend],"Uptrend")/Table3[[#This Row],[Count]]</f>
        <v>0.7142857142857143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0.14285714285714285</v>
      </c>
      <c r="F85" s="2">
        <f>COUNTIFS(Table2[Sub-Sector],Table3[[#This Row],[Sub-Sector]],Table2[6M Return vs Nifty],"&gt;=10")/Table3[[#This Row],[Count]]</f>
        <v>0.2857142857142857</v>
      </c>
      <c r="G85" s="2">
        <f>COUNTIFS(Table2[Sub-Sector],Table3[[#This Row],[Sub-Sector]],Table2[1Y Return vs Nifty],"&gt;=10")/Table3[[#This Row],[Count]]</f>
        <v>0.7142857142857143</v>
      </c>
      <c r="H85" s="2">
        <f>COUNTIFS(Table2[Sub-Sector],Table3[[#This Row],[Sub-Sector]],Table2[RSI Exponential â€“ 14D],"&gt;=50")/Table3[[#This Row],[Count]]</f>
        <v>0.14285714285714285</v>
      </c>
      <c r="I85" s="2">
        <f>COUNTIFS(Table2[Sub-Sector],Table3[[#This Row],[Sub-Sector]],Table2[Relative Volume],"&gt;=1")/Table3[[#This Row],[Count]]</f>
        <v>0.5714285714285714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0.8571428571428571</v>
      </c>
      <c r="L85" s="2">
        <f>COUNTIFS(Table2[Sub-Sector],Table3[[#This Row],[Sub-Sector]],Table2[% Away From Current Week Low],"&gt;=0.05")/Table3[[#This Row],[Count]]</f>
        <v>0.5714285714285714</v>
      </c>
      <c r="M85" s="2">
        <f>COUNTIFS(Table2[Sub-Sector],Table3[[#This Row],[Sub-Sector]],Table2[% Away From Current Week High],"&lt;=0.05")/Table3[[#This Row],[Count]]</f>
        <v>0.5714285714285714</v>
      </c>
      <c r="N85" s="2">
        <f>COUNTIFS(Table2[Sub-Sector],Table3[[#This Row],[Sub-Sector]],Table2[% Away From Current Month Low],"&gt;=0.05")/Table3[[#This Row],[Count]]</f>
        <v>0.7142857142857143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0.5714285714285714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0.14285714285714285</v>
      </c>
      <c r="S85" s="2">
        <f>COUNTIFS(Table2[Sub-Sector],Table3[[#This Row],[Sub-Sector]],Table2[% Price above 50 EMA],"&gt;=0")/Table3[[#This Row],[Count]]</f>
        <v>0.7142857142857143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</v>
      </c>
      <c r="V85" s="2">
        <f>COUNTIFS(Table2[Sub-Sector],Table3[[#This Row],[Sub-Sector]],Table2[Sharpe Ratio],"&gt;=0.10")/Table3[[#This Row],[Count]]</f>
        <v>0.2857142857142857</v>
      </c>
      <c r="W8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85" s="4">
        <f>_xlfn.RANK.AVG(Table3[[#This Row],[Score]],Table3[Score],1)</f>
        <v>93</v>
      </c>
      <c r="Y8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5" s="4">
        <f>_xlfn.RANK.AVG(Table3[[#This Row],[Score 2 ]],Table3[[Score 2 ]],1)</f>
        <v>84</v>
      </c>
    </row>
    <row r="86" spans="1:26" x14ac:dyDescent="0.3">
      <c r="A86" t="s">
        <v>585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0.33333333333333331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0.33333333333333331</v>
      </c>
      <c r="G86" s="2">
        <f>COUNTIFS(Table2[Sub-Sector],Table3[[#This Row],[Sub-Sector]],Table2[1Y Return vs Nifty],"&gt;=10")/Table3[[#This Row],[Count]]</f>
        <v>0.33333333333333331</v>
      </c>
      <c r="H86" s="2">
        <f>COUNTIFS(Table2[Sub-Sector],Table3[[#This Row],[Sub-Sector]],Table2[RSI Exponential â€“ 14D],"&gt;=50")/Table3[[#This Row],[Count]]</f>
        <v>0.33333333333333331</v>
      </c>
      <c r="I86" s="2">
        <f>COUNTIFS(Table2[Sub-Sector],Table3[[#This Row],[Sub-Sector]],Table2[Relative Volume],"&gt;=1")/Table3[[#This Row],[Count]]</f>
        <v>0.66666666666666663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0.66666666666666663</v>
      </c>
      <c r="L86" s="2">
        <f>COUNTIFS(Table2[Sub-Sector],Table3[[#This Row],[Sub-Sector]],Table2[% Away From Current Week Low],"&gt;=0.05")/Table3[[#This Row],[Count]]</f>
        <v>1</v>
      </c>
      <c r="M86" s="2">
        <f>COUNTIFS(Table2[Sub-Sector],Table3[[#This Row],[Sub-Sector]],Table2[% Away From Current Week High],"&lt;=0.05")/Table3[[#This Row],[Count]]</f>
        <v>0.66666666666666663</v>
      </c>
      <c r="N86" s="2">
        <f>COUNTIFS(Table2[Sub-Sector],Table3[[#This Row],[Sub-Sector]],Table2[% Away From Current Month Low],"&gt;=0.05")/Table3[[#This Row],[Count]]</f>
        <v>1</v>
      </c>
      <c r="O86" s="2">
        <f>COUNTIFS(Table2[Sub-Sector],Table3[[#This Row],[Sub-Sector]],Table2[% Away From Current Month High],"&lt;=0.05")/Table3[[#This Row],[Count]]</f>
        <v>0.33333333333333331</v>
      </c>
      <c r="P86" s="2">
        <f>COUNTIFS(Table2[Sub-Sector],Table3[[#This Row],[Sub-Sector]],Table2[% Away From 52W High],"&lt;=10")/Table3[[#This Row],[Count]]</f>
        <v>0.33333333333333331</v>
      </c>
      <c r="Q86" s="2">
        <f>COUNTIFS(Table2[Sub-Sector],Table3[[#This Row],[Sub-Sector]],Table2[% Away From 52W Low],"&gt;=10")/Table3[[#This Row],[Count]]</f>
        <v>0.66666666666666663</v>
      </c>
      <c r="R86" s="2">
        <f>COUNTIFS(Table2[Sub-Sector],Table3[[#This Row],[Sub-Sector]],Table2[% Price above 20 EMA],"&gt;=0")/Table3[[#This Row],[Count]]</f>
        <v>0.33333333333333331</v>
      </c>
      <c r="S86" s="2">
        <f>COUNTIFS(Table2[Sub-Sector],Table3[[#This Row],[Sub-Sector]],Table2[% Price above 50 EMA],"&gt;=0")/Table3[[#This Row],[Count]]</f>
        <v>0.33333333333333331</v>
      </c>
      <c r="T86" s="2">
        <f>COUNTIFS(Table2[Sub-Sector],Table3[[#This Row],[Sub-Sector]],Table2[% Price above 200 EMA],"&gt;=0")/Table3[[#This Row],[Count]]</f>
        <v>0.33333333333333331</v>
      </c>
      <c r="U86" s="2">
        <f>COUNTIFS(Table2[Sub-Sector],Table3[[#This Row],[Sub-Sector]],Table2[Rate of Change - Zone],"Positive")/Table3[[#This Row],[Count]]</f>
        <v>0.33333333333333331</v>
      </c>
      <c r="V86" s="2">
        <f>COUNTIFS(Table2[Sub-Sector],Table3[[#This Row],[Sub-Sector]],Table2[Sharpe Ratio],"&gt;=0.10")/Table3[[#This Row],[Count]]</f>
        <v>0</v>
      </c>
      <c r="W8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578.5</v>
      </c>
      <c r="X86" s="4">
        <f>_xlfn.RANK.AVG(Table3[[#This Row],[Score]],Table3[Score],1)</f>
        <v>108</v>
      </c>
      <c r="Y8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6" s="4">
        <f>_xlfn.RANK.AVG(Table3[[#This Row],[Score 2 ]],Table3[[Score 2 ]],1)</f>
        <v>84</v>
      </c>
    </row>
    <row r="87" spans="1:26" x14ac:dyDescent="0.3">
      <c r="A87" t="s">
        <v>228</v>
      </c>
      <c r="B87">
        <f>COUNTIFS(Table2[Sub-Sector],Table3[[#This Row],[Sub-Sector]])</f>
        <v>9</v>
      </c>
      <c r="C87" s="2">
        <f>COUNTIFS(Table2[Sub-Sector],Table3[[#This Row],[Sub-Sector]],Table2[Uptrend],"Uptrend")/Table3[[#This Row],[Count]]</f>
        <v>0.66666666666666663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0.1111111111111111</v>
      </c>
      <c r="F87" s="2">
        <f>COUNTIFS(Table2[Sub-Sector],Table3[[#This Row],[Sub-Sector]],Table2[6M Return vs Nifty],"&gt;=10")/Table3[[#This Row],[Count]]</f>
        <v>0.55555555555555558</v>
      </c>
      <c r="G87" s="2">
        <f>COUNTIFS(Table2[Sub-Sector],Table3[[#This Row],[Sub-Sector]],Table2[1Y Return vs Nifty],"&gt;=10")/Table3[[#This Row],[Count]]</f>
        <v>0.66666666666666663</v>
      </c>
      <c r="H87" s="2">
        <f>COUNTIFS(Table2[Sub-Sector],Table3[[#This Row],[Sub-Sector]],Table2[RSI Exponential â€“ 14D],"&gt;=50")/Table3[[#This Row],[Count]]</f>
        <v>0.33333333333333331</v>
      </c>
      <c r="I87" s="2">
        <f>COUNTIFS(Table2[Sub-Sector],Table3[[#This Row],[Sub-Sector]],Table2[Relative Volume],"&gt;=1")/Table3[[#This Row],[Count]]</f>
        <v>0.33333333333333331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0.77777777777777779</v>
      </c>
      <c r="M87" s="2">
        <f>COUNTIFS(Table2[Sub-Sector],Table3[[#This Row],[Sub-Sector]],Table2[% Away From Current Week High],"&lt;=0.05")/Table3[[#This Row],[Count]]</f>
        <v>0.77777777777777779</v>
      </c>
      <c r="N87" s="2">
        <f>COUNTIFS(Table2[Sub-Sector],Table3[[#This Row],[Sub-Sector]],Table2[% Away From Current Month Low],"&gt;=0.05")/Table3[[#This Row],[Count]]</f>
        <v>0.88888888888888884</v>
      </c>
      <c r="O87" s="2">
        <f>COUNTIFS(Table2[Sub-Sector],Table3[[#This Row],[Sub-Sector]],Table2[% Away From Current Month High],"&lt;=0.05")/Table3[[#This Row],[Count]]</f>
        <v>0</v>
      </c>
      <c r="P87" s="2">
        <f>COUNTIFS(Table2[Sub-Sector],Table3[[#This Row],[Sub-Sector]],Table2[% Away From 52W High],"&lt;=10")/Table3[[#This Row],[Count]]</f>
        <v>0.22222222222222221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0.22222222222222221</v>
      </c>
      <c r="S87" s="2">
        <f>COUNTIFS(Table2[Sub-Sector],Table3[[#This Row],[Sub-Sector]],Table2[% Price above 50 EMA],"&gt;=0")/Table3[[#This Row],[Count]]</f>
        <v>0.44444444444444442</v>
      </c>
      <c r="T87" s="2">
        <f>COUNTIFS(Table2[Sub-Sector],Table3[[#This Row],[Sub-Sector]],Table2[% Price above 200 EMA],"&gt;=0")/Table3[[#This Row],[Count]]</f>
        <v>0.77777777777777779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0.33333333333333331</v>
      </c>
      <c r="W8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87" s="4">
        <f>_xlfn.RANK.AVG(Table3[[#This Row],[Score]],Table3[Score],1)</f>
        <v>96</v>
      </c>
      <c r="Y8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7" s="4">
        <f>_xlfn.RANK.AVG(Table3[[#This Row],[Score 2 ]],Table3[[Score 2 ]],1)</f>
        <v>86</v>
      </c>
    </row>
    <row r="88" spans="1:26" x14ac:dyDescent="0.3">
      <c r="A88" t="s">
        <v>216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0.33333333333333331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0.33333333333333331</v>
      </c>
      <c r="F88" s="2">
        <f>COUNTIFS(Table2[Sub-Sector],Table3[[#This Row],[Sub-Sector]],Table2[6M Return vs Nifty],"&gt;=10")/Table3[[#This Row],[Count]]</f>
        <v>0.33333333333333331</v>
      </c>
      <c r="G88" s="2">
        <f>COUNTIFS(Table2[Sub-Sector],Table3[[#This Row],[Sub-Sector]],Table2[1Y Return vs Nifty],"&gt;=10")/Table3[[#This Row],[Count]]</f>
        <v>0.33333333333333331</v>
      </c>
      <c r="H88" s="2">
        <f>COUNTIFS(Table2[Sub-Sector],Table3[[#This Row],[Sub-Sector]],Table2[RSI Exponential â€“ 14D],"&gt;=50")/Table3[[#This Row],[Count]]</f>
        <v>1</v>
      </c>
      <c r="I88" s="2">
        <f>COUNTIFS(Table2[Sub-Sector],Table3[[#This Row],[Sub-Sector]],Table2[Relative Volume],"&gt;=1")/Table3[[#This Row],[Count]]</f>
        <v>0.33333333333333331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0.66666666666666663</v>
      </c>
      <c r="L88" s="2">
        <f>COUNTIFS(Table2[Sub-Sector],Table3[[#This Row],[Sub-Sector]],Table2[% Away From Current Week Low],"&gt;=0.05")/Table3[[#This Row],[Count]]</f>
        <v>1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1</v>
      </c>
      <c r="O88" s="2">
        <f>COUNTIFS(Table2[Sub-Sector],Table3[[#This Row],[Sub-Sector]],Table2[% Away From Current Month High],"&lt;=0.05")/Table3[[#This Row],[Count]]</f>
        <v>0.33333333333333331</v>
      </c>
      <c r="P88" s="2">
        <f>COUNTIFS(Table2[Sub-Sector],Table3[[#This Row],[Sub-Sector]],Table2[% Away From 52W High],"&lt;=10")/Table3[[#This Row],[Count]]</f>
        <v>0.33333333333333331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0.66666666666666663</v>
      </c>
      <c r="U88" s="2">
        <f>COUNTIFS(Table2[Sub-Sector],Table3[[#This Row],[Sub-Sector]],Table2[Rate of Change - Zone],"Positive")/Table3[[#This Row],[Count]]</f>
        <v>0.66666666666666663</v>
      </c>
      <c r="V88" s="2">
        <f>COUNTIFS(Table2[Sub-Sector],Table3[[#This Row],[Sub-Sector]],Table2[Sharpe Ratio],"&gt;=0.10")/Table3[[#This Row],[Count]]</f>
        <v>0.33333333333333331</v>
      </c>
      <c r="W8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88" s="4">
        <f>_xlfn.RANK.AVG(Table3[[#This Row],[Score]],Table3[Score],1)</f>
        <v>95</v>
      </c>
      <c r="Y8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8" s="4">
        <f>_xlfn.RANK.AVG(Table3[[#This Row],[Score 2 ]],Table3[[Score 2 ]],1)</f>
        <v>87</v>
      </c>
    </row>
    <row r="89" spans="1:26" x14ac:dyDescent="0.3">
      <c r="A89" t="s">
        <v>1189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0.5</v>
      </c>
      <c r="G89" s="2">
        <f>COUNTIFS(Table2[Sub-Sector],Table3[[#This Row],[Sub-Sector]],Table2[1Y Return vs Nifty],"&gt;=10")/Table3[[#This Row],[Count]]</f>
        <v>1</v>
      </c>
      <c r="H89" s="2">
        <f>COUNTIFS(Table2[Sub-Sector],Table3[[#This Row],[Sub-Sector]],Table2[RSI Exponential â€“ 14D],"&gt;=50")/Table3[[#This Row],[Count]]</f>
        <v>0.5</v>
      </c>
      <c r="I89" s="2">
        <f>COUNTIFS(Table2[Sub-Sector],Table3[[#This Row],[Sub-Sector]],Table2[Relative Volume],"&gt;=1")/Table3[[#This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1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1</v>
      </c>
      <c r="O89" s="2">
        <f>COUNTIFS(Table2[Sub-Sector],Table3[[#This Row],[Sub-Sector]],Table2[% Away From Current Month High],"&lt;=0.05")/Table3[[#This Row],[Count]]</f>
        <v>0.5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0.5</v>
      </c>
      <c r="S89" s="2">
        <f>COUNTIFS(Table2[Sub-Sector],Table3[[#This Row],[Sub-Sector]],Table2[% Price above 50 EMA],"&gt;=0")/Table3[[#This Row],[Count]]</f>
        <v>0.5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</v>
      </c>
      <c r="W8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9" s="4">
        <f>_xlfn.RANK.AVG(Table3[[#This Row],[Score]],Table3[Score],1)</f>
        <v>87.5</v>
      </c>
      <c r="Y8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9" s="4">
        <f>_xlfn.RANK.AVG(Table3[[#This Row],[Score 2 ]],Table3[[Score 2 ]],1)</f>
        <v>88.5</v>
      </c>
    </row>
    <row r="90" spans="1:26" x14ac:dyDescent="0.3">
      <c r="A90" t="s">
        <v>184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0.5</v>
      </c>
      <c r="G90" s="2">
        <f>COUNTIFS(Table2[Sub-Sector],Table3[[#This Row],[Sub-Sector]],Table2[1Y Return vs Nifty],"&gt;=10")/Table3[[#This Row],[Count]]</f>
        <v>1</v>
      </c>
      <c r="H90" s="2">
        <f>COUNTIFS(Table2[Sub-Sector],Table3[[#This Row],[Sub-Sector]],Table2[RSI Exponential â€“ 14D],"&gt;=50")/Table3[[#This Row],[Count]]</f>
        <v>0</v>
      </c>
      <c r="I90" s="2">
        <f>COUNTIFS(Table2[Sub-Sector],Table3[[#This Row],[Sub-Sector]],Table2[Relative Volume],"&gt;=1")/Table3[[#This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0.5</v>
      </c>
      <c r="M90" s="2">
        <f>COUNTIFS(Table2[Sub-Sector],Table3[[#This Row],[Sub-Sector]],Table2[% Away From Current Week High],"&lt;=0.05")/Table3[[#This Row],[Count]]</f>
        <v>0.5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0</v>
      </c>
      <c r="P90" s="2">
        <f>COUNTIFS(Table2[Sub-Sector],Table3[[#This Row],[Sub-Sector]],Table2[% Away From 52W High],"&lt;=10")/Table3[[#This Row],[Count]]</f>
        <v>0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</v>
      </c>
      <c r="S90" s="2">
        <f>COUNTIFS(Table2[Sub-Sector],Table3[[#This Row],[Sub-Sector]],Table2[% Price above 50 EMA],"&gt;=0")/Table3[[#This Row],[Count]]</f>
        <v>0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</v>
      </c>
      <c r="V90" s="2">
        <f>COUNTIFS(Table2[Sub-Sector],Table3[[#This Row],[Sub-Sector]],Table2[Sharpe Ratio],"&gt;=0.10")/Table3[[#This Row],[Count]]</f>
        <v>0</v>
      </c>
      <c r="W9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90" s="4">
        <f>_xlfn.RANK.AVG(Table3[[#This Row],[Score]],Table3[Score],1)</f>
        <v>87.5</v>
      </c>
      <c r="Y9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90" s="4">
        <f>_xlfn.RANK.AVG(Table3[[#This Row],[Score 2 ]],Table3[[Score 2 ]],1)</f>
        <v>88.5</v>
      </c>
    </row>
    <row r="91" spans="1:26" x14ac:dyDescent="0.3">
      <c r="A91" t="s">
        <v>127</v>
      </c>
      <c r="B91">
        <f>COUNTIFS(Table2[Sub-Sector],Table3[[#This Row],[Sub-Sector]])</f>
        <v>6</v>
      </c>
      <c r="C91" s="2">
        <f>COUNTIFS(Table2[Sub-Sector],Table3[[#This Row],[Sub-Sector]],Table2[Uptrend],"Uptrend")/Table3[[#This Row],[Count]]</f>
        <v>0.83333333333333337</v>
      </c>
      <c r="D91" s="2">
        <f>COUNTIFS(Table2[Sub-Sector],Table3[[#This Row],[Sub-Sector]],Table2[1W Return vs Nifty],"&gt;=5")/Table3[[#This Row],[Count]]</f>
        <v>0.33333333333333331</v>
      </c>
      <c r="E91" s="2">
        <f>COUNTIFS(Table2[Sub-Sector],Table3[[#This Row],[Sub-Sector]],Table2[1M Return vs Nifty],"&gt;=5")/Table3[[#This Row],[Count]]</f>
        <v>0.33333333333333331</v>
      </c>
      <c r="F91" s="2">
        <f>COUNTIFS(Table2[Sub-Sector],Table3[[#This Row],[Sub-Sector]],Table2[6M Return vs Nifty],"&gt;=10")/Table3[[#This Row],[Count]]</f>
        <v>0.66666666666666663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0.33333333333333331</v>
      </c>
      <c r="I91" s="2">
        <f>COUNTIFS(Table2[Sub-Sector],Table3[[#This Row],[Sub-Sector]],Table2[Relative Volume],"&gt;=1")/Table3[[#This Row],[Count]]</f>
        <v>0.16666666666666666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0.83333333333333337</v>
      </c>
      <c r="M91" s="2">
        <f>COUNTIFS(Table2[Sub-Sector],Table3[[#This Row],[Sub-Sector]],Table2[% Away From Current Week High],"&lt;=0.05")/Table3[[#This Row],[Count]]</f>
        <v>0.83333333333333337</v>
      </c>
      <c r="N91" s="2">
        <f>COUNTIFS(Table2[Sub-Sector],Table3[[#This Row],[Sub-Sector]],Table2[% Away From Current Month Low],"&gt;=0.05")/Table3[[#This Row],[Count]]</f>
        <v>0.83333333333333337</v>
      </c>
      <c r="O91" s="2">
        <f>COUNTIFS(Table2[Sub-Sector],Table3[[#This Row],[Sub-Sector]],Table2[% Away From Current Month High],"&lt;=0.05")/Table3[[#This Row],[Count]]</f>
        <v>0.33333333333333331</v>
      </c>
      <c r="P91" s="2">
        <f>COUNTIFS(Table2[Sub-Sector],Table3[[#This Row],[Sub-Sector]],Table2[% Away From 52W High],"&lt;=10")/Table3[[#This Row],[Count]]</f>
        <v>0.33333333333333331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0.33333333333333331</v>
      </c>
      <c r="S91" s="2">
        <f>COUNTIFS(Table2[Sub-Sector],Table3[[#This Row],[Sub-Sector]],Table2[% Price above 50 EMA],"&gt;=0")/Table3[[#This Row],[Count]]</f>
        <v>0.66666666666666663</v>
      </c>
      <c r="T91" s="2">
        <f>COUNTIFS(Table2[Sub-Sector],Table3[[#This Row],[Sub-Sector]],Table2[% Price above 200 EMA],"&gt;=0")/Table3[[#This Row],[Count]]</f>
        <v>0.83333333333333337</v>
      </c>
      <c r="U91" s="2">
        <f>COUNTIFS(Table2[Sub-Sector],Table3[[#This Row],[Sub-Sector]],Table2[Rate of Change - Zone],"Positive")/Table3[[#This Row],[Count]]</f>
        <v>0.33333333333333331</v>
      </c>
      <c r="V91" s="2">
        <f>COUNTIFS(Table2[Sub-Sector],Table3[[#This Row],[Sub-Sector]],Table2[Sharpe Ratio],"&gt;=0.10")/Table3[[#This Row],[Count]]</f>
        <v>0.5</v>
      </c>
      <c r="W9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91" s="4">
        <f>_xlfn.RANK.AVG(Table3[[#This Row],[Score]],Table3[Score],1)</f>
        <v>48</v>
      </c>
      <c r="Y9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91" s="4">
        <f>_xlfn.RANK.AVG(Table3[[#This Row],[Score 2 ]],Table3[[Score 2 ]],1)</f>
        <v>90</v>
      </c>
    </row>
    <row r="92" spans="1:26" x14ac:dyDescent="0.3">
      <c r="A92" t="s">
        <v>677</v>
      </c>
      <c r="B92">
        <f>COUNTIFS(Table2[Sub-Sector],Table3[[#This Row],[Sub-Sector]])</f>
        <v>3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0.33333333333333331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0.33333333333333331</v>
      </c>
      <c r="G92" s="2">
        <f>COUNTIFS(Table2[Sub-Sector],Table3[[#This Row],[Sub-Sector]],Table2[1Y Return vs Nifty],"&gt;=10")/Table3[[#This Row],[Count]]</f>
        <v>0.66666666666666663</v>
      </c>
      <c r="H92" s="2">
        <f>COUNTIFS(Table2[Sub-Sector],Table3[[#This Row],[Sub-Sector]],Table2[RSI Exponential â€“ 14D],"&gt;=50")/Table3[[#This Row],[Count]]</f>
        <v>0.33333333333333331</v>
      </c>
      <c r="I92" s="2">
        <f>COUNTIFS(Table2[Sub-Sector],Table3[[#This Row],[Sub-Sector]],Table2[Relative Volume],"&gt;=1")/Table3[[#This Row],[Count]]</f>
        <v>0.33333333333333331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0.33333333333333331</v>
      </c>
      <c r="M92" s="2">
        <f>COUNTIFS(Table2[Sub-Sector],Table3[[#This Row],[Sub-Sector]],Table2[% Away From Current Week High],"&lt;=0.05")/Table3[[#This Row],[Count]]</f>
        <v>0.33333333333333331</v>
      </c>
      <c r="N92" s="2">
        <f>COUNTIFS(Table2[Sub-Sector],Table3[[#This Row],[Sub-Sector]],Table2[% Away From Current Month Low],"&gt;=0.05")/Table3[[#This Row],[Count]]</f>
        <v>0.33333333333333331</v>
      </c>
      <c r="O92" s="2">
        <f>COUNTIFS(Table2[Sub-Sector],Table3[[#This Row],[Sub-Sector]],Table2[% Away From Current Month High],"&lt;=0.05")/Table3[[#This Row],[Count]]</f>
        <v>0</v>
      </c>
      <c r="P92" s="2">
        <f>COUNTIFS(Table2[Sub-Sector],Table3[[#This Row],[Sub-Sector]],Table2[% Away From 52W High],"&lt;=10")/Table3[[#This Row],[Count]]</f>
        <v>0.33333333333333331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0.33333333333333331</v>
      </c>
      <c r="S92" s="2">
        <f>COUNTIFS(Table2[Sub-Sector],Table3[[#This Row],[Sub-Sector]],Table2[% Price above 50 EMA],"&gt;=0")/Table3[[#This Row],[Count]]</f>
        <v>0.66666666666666663</v>
      </c>
      <c r="T92" s="2">
        <f>COUNTIFS(Table2[Sub-Sector],Table3[[#This Row],[Sub-Sector]],Table2[% Price above 200 EMA],"&gt;=0")/Table3[[#This Row],[Count]]</f>
        <v>0.66666666666666663</v>
      </c>
      <c r="U92" s="2">
        <f>COUNTIFS(Table2[Sub-Sector],Table3[[#This Row],[Sub-Sector]],Table2[Rate of Change - Zone],"Positive")/Table3[[#This Row],[Count]]</f>
        <v>0.33333333333333331</v>
      </c>
      <c r="V92" s="2">
        <f>COUNTIFS(Table2[Sub-Sector],Table3[[#This Row],[Sub-Sector]],Table2[Sharpe Ratio],"&gt;=0.10")/Table3[[#This Row],[Count]]</f>
        <v>0.33333333333333331</v>
      </c>
      <c r="W9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92" s="4">
        <f>_xlfn.RANK.AVG(Table3[[#This Row],[Score]],Table3[Score],1)</f>
        <v>61</v>
      </c>
      <c r="Y9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92" s="4">
        <f>_xlfn.RANK.AVG(Table3[[#This Row],[Score 2 ]],Table3[[Score 2 ]],1)</f>
        <v>91</v>
      </c>
    </row>
    <row r="93" spans="1:26" x14ac:dyDescent="0.3">
      <c r="A93" t="s">
        <v>812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0.5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0.5</v>
      </c>
      <c r="I93" s="2">
        <f>COUNTIFS(Table2[Sub-Sector],Table3[[#This Row],[Sub-Sector]],Table2[Relative Volume],"&gt;=1")/Table3[[#This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0.5</v>
      </c>
      <c r="M93" s="2">
        <f>COUNTIFS(Table2[Sub-Sector],Table3[[#This Row],[Sub-Sector]],Table2[% Away From Current Week High],"&lt;=0.05")/Table3[[#This Row],[Count]]</f>
        <v>0.5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0.5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0.5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</v>
      </c>
      <c r="W9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93" s="4">
        <f>_xlfn.RANK.AVG(Table3[[#This Row],[Score]],Table3[Score],1)</f>
        <v>110</v>
      </c>
      <c r="Y9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93" s="4">
        <f>_xlfn.RANK.AVG(Table3[[#This Row],[Score 2 ]],Table3[[Score 2 ]],1)</f>
        <v>92</v>
      </c>
    </row>
    <row r="94" spans="1:26" x14ac:dyDescent="0.3">
      <c r="A94" t="s">
        <v>271</v>
      </c>
      <c r="B94">
        <f>COUNTIFS(Table2[Sub-Sector],Table3[[#This Row],[Sub-Sector]])</f>
        <v>23</v>
      </c>
      <c r="C94" s="2">
        <f>COUNTIFS(Table2[Sub-Sector],Table3[[#This Row],[Sub-Sector]],Table2[Uptrend],"Uptrend")/Table3[[#This Row],[Count]]</f>
        <v>0.78260869565217395</v>
      </c>
      <c r="D94" s="2">
        <f>COUNTIFS(Table2[Sub-Sector],Table3[[#This Row],[Sub-Sector]],Table2[1W Return vs Nifty],"&gt;=5")/Table3[[#This Row],[Count]]</f>
        <v>4.3478260869565216E-2</v>
      </c>
      <c r="E94" s="2">
        <f>COUNTIFS(Table2[Sub-Sector],Table3[[#This Row],[Sub-Sector]],Table2[1M Return vs Nifty],"&gt;=5")/Table3[[#This Row],[Count]]</f>
        <v>0.13043478260869565</v>
      </c>
      <c r="F94" s="2">
        <f>COUNTIFS(Table2[Sub-Sector],Table3[[#This Row],[Sub-Sector]],Table2[6M Return vs Nifty],"&gt;=10")/Table3[[#This Row],[Count]]</f>
        <v>0.39130434782608697</v>
      </c>
      <c r="G94" s="2">
        <f>COUNTIFS(Table2[Sub-Sector],Table3[[#This Row],[Sub-Sector]],Table2[1Y Return vs Nifty],"&gt;=10")/Table3[[#This Row],[Count]]</f>
        <v>0.43478260869565216</v>
      </c>
      <c r="H94" s="2">
        <f>COUNTIFS(Table2[Sub-Sector],Table3[[#This Row],[Sub-Sector]],Table2[RSI Exponential â€“ 14D],"&gt;=50")/Table3[[#This Row],[Count]]</f>
        <v>0.34782608695652173</v>
      </c>
      <c r="I94" s="2">
        <f>COUNTIFS(Table2[Sub-Sector],Table3[[#This Row],[Sub-Sector]],Table2[Relative Volume],"&gt;=1")/Table3[[#This Row],[Count]]</f>
        <v>0.39130434782608697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0.95652173913043481</v>
      </c>
      <c r="L94" s="2">
        <f>COUNTIFS(Table2[Sub-Sector],Table3[[#This Row],[Sub-Sector]],Table2[% Away From Current Week Low],"&gt;=0.05")/Table3[[#This Row],[Count]]</f>
        <v>0.47826086956521741</v>
      </c>
      <c r="M94" s="2">
        <f>COUNTIFS(Table2[Sub-Sector],Table3[[#This Row],[Sub-Sector]],Table2[% Away From Current Week High],"&lt;=0.05")/Table3[[#This Row],[Count]]</f>
        <v>0.86956521739130432</v>
      </c>
      <c r="N94" s="2">
        <f>COUNTIFS(Table2[Sub-Sector],Table3[[#This Row],[Sub-Sector]],Table2[% Away From Current Month Low],"&gt;=0.05")/Table3[[#This Row],[Count]]</f>
        <v>0.52173913043478259</v>
      </c>
      <c r="O94" s="2">
        <f>COUNTIFS(Table2[Sub-Sector],Table3[[#This Row],[Sub-Sector]],Table2[% Away From Current Month High],"&lt;=0.05")/Table3[[#This Row],[Count]]</f>
        <v>0.17391304347826086</v>
      </c>
      <c r="P94" s="2">
        <f>COUNTIFS(Table2[Sub-Sector],Table3[[#This Row],[Sub-Sector]],Table2[% Away From 52W High],"&lt;=10")/Table3[[#This Row],[Count]]</f>
        <v>0.2608695652173913</v>
      </c>
      <c r="Q94" s="2">
        <f>COUNTIFS(Table2[Sub-Sector],Table3[[#This Row],[Sub-Sector]],Table2[% Away From 52W Low],"&gt;=10")/Table3[[#This Row],[Count]]</f>
        <v>0.91304347826086951</v>
      </c>
      <c r="R94" s="2">
        <f>COUNTIFS(Table2[Sub-Sector],Table3[[#This Row],[Sub-Sector]],Table2[% Price above 20 EMA],"&gt;=0")/Table3[[#This Row],[Count]]</f>
        <v>0.43478260869565216</v>
      </c>
      <c r="S94" s="2">
        <f>COUNTIFS(Table2[Sub-Sector],Table3[[#This Row],[Sub-Sector]],Table2[% Price above 50 EMA],"&gt;=0")/Table3[[#This Row],[Count]]</f>
        <v>0.60869565217391308</v>
      </c>
      <c r="T94" s="2">
        <f>COUNTIFS(Table2[Sub-Sector],Table3[[#This Row],[Sub-Sector]],Table2[% Price above 200 EMA],"&gt;=0")/Table3[[#This Row],[Count]]</f>
        <v>0.86956521739130432</v>
      </c>
      <c r="U94" s="2">
        <f>COUNTIFS(Table2[Sub-Sector],Table3[[#This Row],[Sub-Sector]],Table2[Rate of Change - Zone],"Positive")/Table3[[#This Row],[Count]]</f>
        <v>0.2608695652173913</v>
      </c>
      <c r="V94" s="2">
        <f>COUNTIFS(Table2[Sub-Sector],Table3[[#This Row],[Sub-Sector]],Table2[Sharpe Ratio],"&gt;=0.10")/Table3[[#This Row],[Count]]</f>
        <v>0.47826086956521741</v>
      </c>
      <c r="W9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94" s="4">
        <f>_xlfn.RANK.AVG(Table3[[#This Row],[Score]],Table3[Score],1)</f>
        <v>84</v>
      </c>
      <c r="Y9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4" s="4">
        <f>_xlfn.RANK.AVG(Table3[[#This Row],[Score 2 ]],Table3[[Score 2 ]],1)</f>
        <v>93</v>
      </c>
    </row>
    <row r="95" spans="1:26" x14ac:dyDescent="0.3">
      <c r="A95" t="s">
        <v>170</v>
      </c>
      <c r="B95">
        <f>COUNTIFS(Table2[Sub-Sector],Table3[[#This Row],[Sub-Sector]])</f>
        <v>9</v>
      </c>
      <c r="C95" s="2">
        <f>COUNTIFS(Table2[Sub-Sector],Table3[[#This Row],[Sub-Sector]],Table2[Uptrend],"Uptrend")/Table3[[#This Row],[Count]]</f>
        <v>0.77777777777777779</v>
      </c>
      <c r="D95" s="2">
        <f>COUNTIFS(Table2[Sub-Sector],Table3[[#This Row],[Sub-Sector]],Table2[1W Return vs Nifty],"&gt;=5")/Table3[[#This Row],[Count]]</f>
        <v>0.33333333333333331</v>
      </c>
      <c r="E95" s="2">
        <f>COUNTIFS(Table2[Sub-Sector],Table3[[#This Row],[Sub-Sector]],Table2[1M Return vs Nifty],"&gt;=5")/Table3[[#This Row],[Count]]</f>
        <v>0.22222222222222221</v>
      </c>
      <c r="F95" s="2">
        <f>COUNTIFS(Table2[Sub-Sector],Table3[[#This Row],[Sub-Sector]],Table2[6M Return vs Nifty],"&gt;=10")/Table3[[#This Row],[Count]]</f>
        <v>0.22222222222222221</v>
      </c>
      <c r="G95" s="2">
        <f>COUNTIFS(Table2[Sub-Sector],Table3[[#This Row],[Sub-Sector]],Table2[1Y Return vs Nifty],"&gt;=10")/Table3[[#This Row],[Count]]</f>
        <v>0.33333333333333331</v>
      </c>
      <c r="H95" s="2">
        <f>COUNTIFS(Table2[Sub-Sector],Table3[[#This Row],[Sub-Sector]],Table2[RSI Exponential â€“ 14D],"&gt;=50")/Table3[[#This Row],[Count]]</f>
        <v>0.66666666666666663</v>
      </c>
      <c r="I95" s="2">
        <f>COUNTIFS(Table2[Sub-Sector],Table3[[#This Row],[Sub-Sector]],Table2[Relative Volume],"&gt;=1")/Table3[[#This Row],[Count]]</f>
        <v>0.22222222222222221</v>
      </c>
      <c r="J95" s="2">
        <f>COUNTIFS(Table2[Sub-Sector],Table3[[#This Row],[Sub-Sector]],Table2[% Away From Day Low],"&gt;=0.05")/Table3[[#This Row],[Count]]</f>
        <v>0.1111111111111111</v>
      </c>
      <c r="K95" s="2">
        <f>COUNTIFS(Table2[Sub-Sector],Table3[[#This Row],[Sub-Sector]],Table2[% Away From Day High],"&lt;=0.05")/Table3[[#This Row],[Count]]</f>
        <v>0.88888888888888884</v>
      </c>
      <c r="L95" s="2">
        <f>COUNTIFS(Table2[Sub-Sector],Table3[[#This Row],[Sub-Sector]],Table2[% Away From Current Week Low],"&gt;=0.05")/Table3[[#This Row],[Count]]</f>
        <v>0.55555555555555558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0.66666666666666663</v>
      </c>
      <c r="O95" s="2">
        <f>COUNTIFS(Table2[Sub-Sector],Table3[[#This Row],[Sub-Sector]],Table2[% Away From Current Month High],"&lt;=0.05")/Table3[[#This Row],[Count]]</f>
        <v>0.77777777777777779</v>
      </c>
      <c r="P95" s="2">
        <f>COUNTIFS(Table2[Sub-Sector],Table3[[#This Row],[Sub-Sector]],Table2[% Away From 52W High],"&lt;=10")/Table3[[#This Row],[Count]]</f>
        <v>0.55555555555555558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0.77777777777777779</v>
      </c>
      <c r="S95" s="2">
        <f>COUNTIFS(Table2[Sub-Sector],Table3[[#This Row],[Sub-Sector]],Table2[% Price above 50 EMA],"&gt;=0")/Table3[[#This Row],[Count]]</f>
        <v>0.88888888888888884</v>
      </c>
      <c r="T95" s="2">
        <f>COUNTIFS(Table2[Sub-Sector],Table3[[#This Row],[Sub-Sector]],Table2[% Price above 200 EMA],"&gt;=0")/Table3[[#This Row],[Count]]</f>
        <v>0.88888888888888884</v>
      </c>
      <c r="U95" s="2">
        <f>COUNTIFS(Table2[Sub-Sector],Table3[[#This Row],[Sub-Sector]],Table2[Rate of Change - Zone],"Positive")/Table3[[#This Row],[Count]]</f>
        <v>0.77777777777777779</v>
      </c>
      <c r="V95" s="2">
        <f>COUNTIFS(Table2[Sub-Sector],Table3[[#This Row],[Sub-Sector]],Table2[Sharpe Ratio],"&gt;=0.10")/Table3[[#This Row],[Count]]</f>
        <v>0</v>
      </c>
      <c r="W9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95" s="4">
        <f>_xlfn.RANK.AVG(Table3[[#This Row],[Score]],Table3[Score],1)</f>
        <v>64.5</v>
      </c>
      <c r="Y9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5" s="4">
        <f>_xlfn.RANK.AVG(Table3[[#This Row],[Score 2 ]],Table3[[Score 2 ]],1)</f>
        <v>94</v>
      </c>
    </row>
    <row r="96" spans="1:26" x14ac:dyDescent="0.3">
      <c r="A96" t="s">
        <v>133</v>
      </c>
      <c r="B96">
        <f>COUNTIFS(Table2[Sub-Sector],Table3[[#This Row],[Sub-Sector]])</f>
        <v>21</v>
      </c>
      <c r="C96" s="2">
        <f>COUNTIFS(Table2[Sub-Sector],Table3[[#This Row],[Sub-Sector]],Table2[Uptrend],"Uptrend")/Table3[[#This Row],[Count]]</f>
        <v>0.7142857142857143</v>
      </c>
      <c r="D96" s="2">
        <f>COUNTIFS(Table2[Sub-Sector],Table3[[#This Row],[Sub-Sector]],Table2[1W Return vs Nifty],"&gt;=5")/Table3[[#This Row],[Count]]</f>
        <v>4.7619047619047616E-2</v>
      </c>
      <c r="E96" s="2">
        <f>COUNTIFS(Table2[Sub-Sector],Table3[[#This Row],[Sub-Sector]],Table2[1M Return vs Nifty],"&gt;=5")/Table3[[#This Row],[Count]]</f>
        <v>0.23809523809523808</v>
      </c>
      <c r="F96" s="2">
        <f>COUNTIFS(Table2[Sub-Sector],Table3[[#This Row],[Sub-Sector]],Table2[6M Return vs Nifty],"&gt;=10")/Table3[[#This Row],[Count]]</f>
        <v>0.2857142857142857</v>
      </c>
      <c r="G96" s="2">
        <f>COUNTIFS(Table2[Sub-Sector],Table3[[#This Row],[Sub-Sector]],Table2[1Y Return vs Nifty],"&gt;=10")/Table3[[#This Row],[Count]]</f>
        <v>0.5714285714285714</v>
      </c>
      <c r="H96" s="2">
        <f>COUNTIFS(Table2[Sub-Sector],Table3[[#This Row],[Sub-Sector]],Table2[RSI Exponential â€“ 14D],"&gt;=50")/Table3[[#This Row],[Count]]</f>
        <v>0.38095238095238093</v>
      </c>
      <c r="I96" s="2">
        <f>COUNTIFS(Table2[Sub-Sector],Table3[[#This Row],[Sub-Sector]],Table2[Relative Volume],"&gt;=1")/Table3[[#This Row],[Count]]</f>
        <v>0.38095238095238093</v>
      </c>
      <c r="J96" s="2">
        <f>COUNTIFS(Table2[Sub-Sector],Table3[[#This Row],[Sub-Sector]],Table2[% Away From Day Low],"&gt;=0.05")/Table3[[#This Row],[Count]]</f>
        <v>4.7619047619047616E-2</v>
      </c>
      <c r="K96" s="2">
        <f>COUNTIFS(Table2[Sub-Sector],Table3[[#This Row],[Sub-Sector]],Table2[% Away From Day High],"&lt;=0.05")/Table3[[#This Row],[Count]]</f>
        <v>0.90476190476190477</v>
      </c>
      <c r="L96" s="2">
        <f>COUNTIFS(Table2[Sub-Sector],Table3[[#This Row],[Sub-Sector]],Table2[% Away From Current Week Low],"&gt;=0.05")/Table3[[#This Row],[Count]]</f>
        <v>0.5714285714285714</v>
      </c>
      <c r="M96" s="2">
        <f>COUNTIFS(Table2[Sub-Sector],Table3[[#This Row],[Sub-Sector]],Table2[% Away From Current Week High],"&lt;=0.05")/Table3[[#This Row],[Count]]</f>
        <v>0.90476190476190477</v>
      </c>
      <c r="N96" s="2">
        <f>COUNTIFS(Table2[Sub-Sector],Table3[[#This Row],[Sub-Sector]],Table2[% Away From Current Month Low],"&gt;=0.05")/Table3[[#This Row],[Count]]</f>
        <v>0.66666666666666663</v>
      </c>
      <c r="O96" s="2">
        <f>COUNTIFS(Table2[Sub-Sector],Table3[[#This Row],[Sub-Sector]],Table2[% Away From Current Month High],"&lt;=0.05")/Table3[[#This Row],[Count]]</f>
        <v>0.14285714285714285</v>
      </c>
      <c r="P96" s="2">
        <f>COUNTIFS(Table2[Sub-Sector],Table3[[#This Row],[Sub-Sector]],Table2[% Away From 52W High],"&lt;=10")/Table3[[#This Row],[Count]]</f>
        <v>0.33333333333333331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0.42857142857142855</v>
      </c>
      <c r="S96" s="2">
        <f>COUNTIFS(Table2[Sub-Sector],Table3[[#This Row],[Sub-Sector]],Table2[% Price above 50 EMA],"&gt;=0")/Table3[[#This Row],[Count]]</f>
        <v>0.5714285714285714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0.23809523809523808</v>
      </c>
      <c r="V96" s="2">
        <f>COUNTIFS(Table2[Sub-Sector],Table3[[#This Row],[Sub-Sector]],Table2[Sharpe Ratio],"&gt;=0.10")/Table3[[#This Row],[Count]]</f>
        <v>0.33333333333333331</v>
      </c>
      <c r="W9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96" s="4">
        <f>_xlfn.RANK.AVG(Table3[[#This Row],[Score]],Table3[Score],1)</f>
        <v>85</v>
      </c>
      <c r="Y9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6" s="4">
        <f>_xlfn.RANK.AVG(Table3[[#This Row],[Score 2 ]],Table3[[Score 2 ]],1)</f>
        <v>95.5</v>
      </c>
    </row>
    <row r="97" spans="1:26" x14ac:dyDescent="0.3">
      <c r="A97" t="s">
        <v>388</v>
      </c>
      <c r="B97">
        <f>COUNTIFS(Table2[Sub-Sector],Table3[[#This Row],[Sub-Sector]])</f>
        <v>10</v>
      </c>
      <c r="C97" s="2">
        <f>COUNTIFS(Table2[Sub-Sector],Table3[[#This Row],[Sub-Sector]],Table2[Uptrend],"Uptrend")/Table3[[#This Row],[Count]]</f>
        <v>0.5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0.1</v>
      </c>
      <c r="F97" s="2">
        <f>COUNTIFS(Table2[Sub-Sector],Table3[[#This Row],[Sub-Sector]],Table2[6M Return vs Nifty],"&gt;=10")/Table3[[#This Row],[Count]]</f>
        <v>0.1</v>
      </c>
      <c r="G97" s="2">
        <f>COUNTIFS(Table2[Sub-Sector],Table3[[#This Row],[Sub-Sector]],Table2[1Y Return vs Nifty],"&gt;=10")/Table3[[#This Row],[Count]]</f>
        <v>0.4</v>
      </c>
      <c r="H97" s="2">
        <f>COUNTIFS(Table2[Sub-Sector],Table3[[#This Row],[Sub-Sector]],Table2[RSI Exponential â€“ 14D],"&gt;=50")/Table3[[#This Row],[Count]]</f>
        <v>0.2</v>
      </c>
      <c r="I97" s="2">
        <f>COUNTIFS(Table2[Sub-Sector],Table3[[#This Row],[Sub-Sector]],Table2[Relative Volume],"&gt;=1")/Table3[[#This Row],[Count]]</f>
        <v>0.7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0.8</v>
      </c>
      <c r="L97" s="2">
        <f>COUNTIFS(Table2[Sub-Sector],Table3[[#This Row],[Sub-Sector]],Table2[% Away From Current Week Low],"&gt;=0.05")/Table3[[#This Row],[Count]]</f>
        <v>0.2</v>
      </c>
      <c r="M97" s="2">
        <f>COUNTIFS(Table2[Sub-Sector],Table3[[#This Row],[Sub-Sector]],Table2[% Away From Current Week High],"&lt;=0.05")/Table3[[#This Row],[Count]]</f>
        <v>0.8</v>
      </c>
      <c r="N97" s="2">
        <f>COUNTIFS(Table2[Sub-Sector],Table3[[#This Row],[Sub-Sector]],Table2[% Away From Current Month Low],"&gt;=0.05")/Table3[[#This Row],[Count]]</f>
        <v>0.3</v>
      </c>
      <c r="O97" s="2">
        <f>COUNTIFS(Table2[Sub-Sector],Table3[[#This Row],[Sub-Sector]],Table2[% Away From Current Month High],"&lt;=0.05")/Table3[[#This Row],[Count]]</f>
        <v>0.1</v>
      </c>
      <c r="P97" s="2">
        <f>COUNTIFS(Table2[Sub-Sector],Table3[[#This Row],[Sub-Sector]],Table2[% Away From 52W High],"&lt;=10")/Table3[[#This Row],[Count]]</f>
        <v>0.1</v>
      </c>
      <c r="Q97" s="2">
        <f>COUNTIFS(Table2[Sub-Sector],Table3[[#This Row],[Sub-Sector]],Table2[% Away From 52W Low],"&gt;=10")/Table3[[#This Row],[Count]]</f>
        <v>0.7</v>
      </c>
      <c r="R97" s="2">
        <f>COUNTIFS(Table2[Sub-Sector],Table3[[#This Row],[Sub-Sector]],Table2[% Price above 20 EMA],"&gt;=0")/Table3[[#This Row],[Count]]</f>
        <v>0.3</v>
      </c>
      <c r="S97" s="2">
        <f>COUNTIFS(Table2[Sub-Sector],Table3[[#This Row],[Sub-Sector]],Table2[% Price above 50 EMA],"&gt;=0")/Table3[[#This Row],[Count]]</f>
        <v>0.5</v>
      </c>
      <c r="T97" s="2">
        <f>COUNTIFS(Table2[Sub-Sector],Table3[[#This Row],[Sub-Sector]],Table2[% Price above 200 EMA],"&gt;=0")/Table3[[#This Row],[Count]]</f>
        <v>0.6</v>
      </c>
      <c r="U97" s="2">
        <f>COUNTIFS(Table2[Sub-Sector],Table3[[#This Row],[Sub-Sector]],Table2[Rate of Change - Zone],"Positive")/Table3[[#This Row],[Count]]</f>
        <v>0.3</v>
      </c>
      <c r="V97" s="2">
        <f>COUNTIFS(Table2[Sub-Sector],Table3[[#This Row],[Sub-Sector]],Table2[Sharpe Ratio],"&gt;=0.10")/Table3[[#This Row],[Count]]</f>
        <v>0.1</v>
      </c>
      <c r="W9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97" s="4">
        <f>_xlfn.RANK.AVG(Table3[[#This Row],[Score]],Table3[Score],1)</f>
        <v>105</v>
      </c>
      <c r="Y9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7" s="4">
        <f>_xlfn.RANK.AVG(Table3[[#This Row],[Score 2 ]],Table3[[Score 2 ]],1)</f>
        <v>95.5</v>
      </c>
    </row>
    <row r="98" spans="1:26" x14ac:dyDescent="0.3">
      <c r="A98" t="s">
        <v>527</v>
      </c>
      <c r="B98">
        <f>COUNTIFS(Table2[Sub-Sector],Table3[[#This Row],[Sub-Sector]])</f>
        <v>5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0.4</v>
      </c>
      <c r="G98" s="2">
        <f>COUNTIFS(Table2[Sub-Sector],Table3[[#This Row],[Sub-Sector]],Table2[1Y Return vs Nifty],"&gt;=10")/Table3[[#This Row],[Count]]</f>
        <v>0.8</v>
      </c>
      <c r="H98" s="2">
        <f>COUNTIFS(Table2[Sub-Sector],Table3[[#This Row],[Sub-Sector]],Table2[RSI Exponential â€“ 14D],"&gt;=50")/Table3[[#This Row],[Count]]</f>
        <v>0.2</v>
      </c>
      <c r="I98" s="2">
        <f>COUNTIFS(Table2[Sub-Sector],Table3[[#This Row],[Sub-Sector]],Table2[Relative Volume],"&gt;=1")/Table3[[#This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0.8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0.8</v>
      </c>
      <c r="O98" s="2">
        <f>COUNTIFS(Table2[Sub-Sector],Table3[[#This Row],[Sub-Sector]],Table2[% Away From Current Month High],"&lt;=0.05")/Table3[[#This Row],[Count]]</f>
        <v>0.2</v>
      </c>
      <c r="P98" s="2">
        <f>COUNTIFS(Table2[Sub-Sector],Table3[[#This Row],[Sub-Sector]],Table2[% Away From 52W High],"&lt;=10")/Table3[[#This Row],[Count]]</f>
        <v>0.4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0.2</v>
      </c>
      <c r="S98" s="2">
        <f>COUNTIFS(Table2[Sub-Sector],Table3[[#This Row],[Sub-Sector]],Table2[% Price above 50 EMA],"&gt;=0")/Table3[[#This Row],[Count]]</f>
        <v>0.8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0.2</v>
      </c>
      <c r="V98" s="2">
        <f>COUNTIFS(Table2[Sub-Sector],Table3[[#This Row],[Sub-Sector]],Table2[Sharpe Ratio],"&gt;=0.10")/Table3[[#This Row],[Count]]</f>
        <v>0.4</v>
      </c>
      <c r="W9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98" s="4">
        <f>_xlfn.RANK.AVG(Table3[[#This Row],[Score]],Table3[Score],1)</f>
        <v>94</v>
      </c>
      <c r="Y9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8" s="4">
        <f>_xlfn.RANK.AVG(Table3[[#This Row],[Score 2 ]],Table3[[Score 2 ]],1)</f>
        <v>97</v>
      </c>
    </row>
    <row r="99" spans="1:26" x14ac:dyDescent="0.3">
      <c r="A99" t="s">
        <v>251</v>
      </c>
      <c r="B99">
        <f>COUNTIFS(Table2[Sub-Sector],Table3[[#This Row],[Sub-Sector]])</f>
        <v>5</v>
      </c>
      <c r="C99" s="2">
        <f>COUNTIFS(Table2[Sub-Sector],Table3[[#This Row],[Sub-Sector]],Table2[Uptrend],"Uptrend")/Table3[[#This Row],[Count]]</f>
        <v>0.6</v>
      </c>
      <c r="D99" s="2">
        <f>COUNTIFS(Table2[Sub-Sector],Table3[[#This Row],[Sub-Sector]],Table2[1W Return vs Nifty],"&gt;=5")/Table3[[#This Row],[Count]]</f>
        <v>0.4</v>
      </c>
      <c r="E99" s="2">
        <f>COUNTIFS(Table2[Sub-Sector],Table3[[#This Row],[Sub-Sector]],Table2[1M Return vs Nifty],"&gt;=5")/Table3[[#This Row],[Count]]</f>
        <v>0.2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0.4</v>
      </c>
      <c r="H99" s="2">
        <f>COUNTIFS(Table2[Sub-Sector],Table3[[#This Row],[Sub-Sector]],Table2[RSI Exponential â€“ 14D],"&gt;=50")/Table3[[#This Row],[Count]]</f>
        <v>0.8</v>
      </c>
      <c r="I99" s="2">
        <f>COUNTIFS(Table2[Sub-Sector],Table3[[#This Row],[Sub-Sector]],Table2[Relative Volume],"&gt;=1")/Table3[[#This Row],[Count]]</f>
        <v>0.4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0.8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0.8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0.4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0.8</v>
      </c>
      <c r="S99" s="2">
        <f>COUNTIFS(Table2[Sub-Sector],Table3[[#This Row],[Sub-Sector]],Table2[% Price above 50 EMA],"&gt;=0")/Table3[[#This Row],[Count]]</f>
        <v>0.8</v>
      </c>
      <c r="T99" s="2">
        <f>COUNTIFS(Table2[Sub-Sector],Table3[[#This Row],[Sub-Sector]],Table2[% Price above 200 EMA],"&gt;=0")/Table3[[#This Row],[Count]]</f>
        <v>0.8</v>
      </c>
      <c r="U99" s="2">
        <f>COUNTIFS(Table2[Sub-Sector],Table3[[#This Row],[Sub-Sector]],Table2[Rate of Change - Zone],"Positive")/Table3[[#This Row],[Count]]</f>
        <v>0.6</v>
      </c>
      <c r="V99" s="2">
        <f>COUNTIFS(Table2[Sub-Sector],Table3[[#This Row],[Sub-Sector]],Table2[Sharpe Ratio],"&gt;=0.10")/Table3[[#This Row],[Count]]</f>
        <v>0.2</v>
      </c>
      <c r="W9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99" s="4">
        <f>_xlfn.RANK.AVG(Table3[[#This Row],[Score]],Table3[Score],1)</f>
        <v>81.5</v>
      </c>
      <c r="Y9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9" s="4">
        <f>_xlfn.RANK.AVG(Table3[[#This Row],[Score 2 ]],Table3[[Score 2 ]],1)</f>
        <v>98</v>
      </c>
    </row>
    <row r="100" spans="1:26" x14ac:dyDescent="0.3">
      <c r="A100" t="s">
        <v>80</v>
      </c>
      <c r="B100">
        <f>COUNTIFS(Table2[Sub-Sector],Table3[[#This Row],[Sub-Sector]])</f>
        <v>19</v>
      </c>
      <c r="C100" s="2">
        <f>COUNTIFS(Table2[Sub-Sector],Table3[[#This Row],[Sub-Sector]],Table2[Uptrend],"Uptrend")/Table3[[#This Row],[Count]]</f>
        <v>0.73684210526315785</v>
      </c>
      <c r="D100" s="2">
        <f>COUNTIFS(Table2[Sub-Sector],Table3[[#This Row],[Sub-Sector]],Table2[1W Return vs Nifty],"&gt;=5")/Table3[[#This Row],[Count]]</f>
        <v>0.15789473684210525</v>
      </c>
      <c r="E100" s="2">
        <f>COUNTIFS(Table2[Sub-Sector],Table3[[#This Row],[Sub-Sector]],Table2[1M Return vs Nifty],"&gt;=5")/Table3[[#This Row],[Count]]</f>
        <v>0.15789473684210525</v>
      </c>
      <c r="F100" s="2">
        <f>COUNTIFS(Table2[Sub-Sector],Table3[[#This Row],[Sub-Sector]],Table2[6M Return vs Nifty],"&gt;=10")/Table3[[#This Row],[Count]]</f>
        <v>0.10526315789473684</v>
      </c>
      <c r="G100" s="2">
        <f>COUNTIFS(Table2[Sub-Sector],Table3[[#This Row],[Sub-Sector]],Table2[1Y Return vs Nifty],"&gt;=10")/Table3[[#This Row],[Count]]</f>
        <v>0.42105263157894735</v>
      </c>
      <c r="H100" s="2">
        <f>COUNTIFS(Table2[Sub-Sector],Table3[[#This Row],[Sub-Sector]],Table2[RSI Exponential â€“ 14D],"&gt;=50")/Table3[[#This Row],[Count]]</f>
        <v>0.36842105263157893</v>
      </c>
      <c r="I100" s="2">
        <f>COUNTIFS(Table2[Sub-Sector],Table3[[#This Row],[Sub-Sector]],Table2[Relative Volume],"&gt;=1")/Table3[[#This Row],[Count]]</f>
        <v>0.36842105263157893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0.94736842105263153</v>
      </c>
      <c r="L100" s="2">
        <f>COUNTIFS(Table2[Sub-Sector],Table3[[#This Row],[Sub-Sector]],Table2[% Away From Current Week Low],"&gt;=0.05")/Table3[[#This Row],[Count]]</f>
        <v>0.15789473684210525</v>
      </c>
      <c r="M100" s="2">
        <f>COUNTIFS(Table2[Sub-Sector],Table3[[#This Row],[Sub-Sector]],Table2[% Away From Current Week High],"&lt;=0.05")/Table3[[#This Row],[Count]]</f>
        <v>0.94736842105263153</v>
      </c>
      <c r="N100" s="2">
        <f>COUNTIFS(Table2[Sub-Sector],Table3[[#This Row],[Sub-Sector]],Table2[% Away From Current Month Low],"&gt;=0.05")/Table3[[#This Row],[Count]]</f>
        <v>0.26315789473684209</v>
      </c>
      <c r="O100" s="2">
        <f>COUNTIFS(Table2[Sub-Sector],Table3[[#This Row],[Sub-Sector]],Table2[% Away From Current Month High],"&lt;=0.05")/Table3[[#This Row],[Count]]</f>
        <v>0.36842105263157893</v>
      </c>
      <c r="P100" s="2">
        <f>COUNTIFS(Table2[Sub-Sector],Table3[[#This Row],[Sub-Sector]],Table2[% Away From 52W High],"&lt;=10")/Table3[[#This Row],[Count]]</f>
        <v>0.36842105263157893</v>
      </c>
      <c r="Q100" s="2">
        <f>COUNTIFS(Table2[Sub-Sector],Table3[[#This Row],[Sub-Sector]],Table2[% Away From 52W Low],"&gt;=10")/Table3[[#This Row],[Count]]</f>
        <v>0.94736842105263153</v>
      </c>
      <c r="R100" s="2">
        <f>COUNTIFS(Table2[Sub-Sector],Table3[[#This Row],[Sub-Sector]],Table2[% Price above 20 EMA],"&gt;=0")/Table3[[#This Row],[Count]]</f>
        <v>0.31578947368421051</v>
      </c>
      <c r="S100" s="2">
        <f>COUNTIFS(Table2[Sub-Sector],Table3[[#This Row],[Sub-Sector]],Table2[% Price above 50 EMA],"&gt;=0")/Table3[[#This Row],[Count]]</f>
        <v>0.47368421052631576</v>
      </c>
      <c r="T100" s="2">
        <f>COUNTIFS(Table2[Sub-Sector],Table3[[#This Row],[Sub-Sector]],Table2[% Price above 200 EMA],"&gt;=0")/Table3[[#This Row],[Count]]</f>
        <v>0.68421052631578949</v>
      </c>
      <c r="U100" s="2">
        <f>COUNTIFS(Table2[Sub-Sector],Table3[[#This Row],[Sub-Sector]],Table2[Rate of Change - Zone],"Positive")/Table3[[#This Row],[Count]]</f>
        <v>0.36842105263157893</v>
      </c>
      <c r="V100" s="2">
        <f>COUNTIFS(Table2[Sub-Sector],Table3[[#This Row],[Sub-Sector]],Table2[Sharpe Ratio],"&gt;=0.10")/Table3[[#This Row],[Count]]</f>
        <v>0</v>
      </c>
      <c r="W10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100" s="4">
        <f>_xlfn.RANK.AVG(Table3[[#This Row],[Score]],Table3[Score],1)</f>
        <v>90</v>
      </c>
      <c r="Y10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0" s="4">
        <f>_xlfn.RANK.AVG(Table3[[#This Row],[Score 2 ]],Table3[[Score 2 ]],1)</f>
        <v>99</v>
      </c>
    </row>
    <row r="101" spans="1:26" x14ac:dyDescent="0.3">
      <c r="A101" t="s">
        <v>211</v>
      </c>
      <c r="B101">
        <f>COUNTIFS(Table2[Sub-Sector],Table3[[#This Row],[Sub-Sector]])</f>
        <v>4</v>
      </c>
      <c r="C101" s="2">
        <f>COUNTIFS(Table2[Sub-Sector],Table3[[#This Row],[Sub-Sector]],Table2[Uptrend],"Uptrend")/Table3[[#This Row],[Count]]</f>
        <v>0.75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0.25</v>
      </c>
      <c r="G101" s="2">
        <f>COUNTIFS(Table2[Sub-Sector],Table3[[#This Row],[Sub-Sector]],Table2[1Y Return vs Nifty],"&gt;=10")/Table3[[#This Row],[Count]]</f>
        <v>0.25</v>
      </c>
      <c r="H101" s="2">
        <f>COUNTIFS(Table2[Sub-Sector],Table3[[#This Row],[Sub-Sector]],Table2[RSI Exponential â€“ 14D],"&gt;=50")/Table3[[#This Row],[Count]]</f>
        <v>0.5</v>
      </c>
      <c r="I101" s="2">
        <f>COUNTIFS(Table2[Sub-Sector],Table3[[#This Row],[Sub-Sector]],Table2[Relative Volume],"&gt;=1")/Table3[[#This Row],[Count]]</f>
        <v>0.25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0.75</v>
      </c>
      <c r="L101" s="2">
        <f>COUNTIFS(Table2[Sub-Sector],Table3[[#This Row],[Sub-Sector]],Table2[% Away From Current Week Low],"&gt;=0.05")/Table3[[#This Row],[Count]]</f>
        <v>0.75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0.75</v>
      </c>
      <c r="O101" s="2">
        <f>COUNTIFS(Table2[Sub-Sector],Table3[[#This Row],[Sub-Sector]],Table2[% Away From Current Month High],"&lt;=0.05")/Table3[[#This Row],[Count]]</f>
        <v>0.5</v>
      </c>
      <c r="P101" s="2">
        <f>COUNTIFS(Table2[Sub-Sector],Table3[[#This Row],[Sub-Sector]],Table2[% Away From 52W High],"&lt;=10")/Table3[[#This Row],[Count]]</f>
        <v>0.5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0.75</v>
      </c>
      <c r="S101" s="2">
        <f>COUNTIFS(Table2[Sub-Sector],Table3[[#This Row],[Sub-Sector]],Table2[% Price above 50 EMA],"&gt;=0")/Table3[[#This Row],[Count]]</f>
        <v>0.5</v>
      </c>
      <c r="T101" s="2">
        <f>COUNTIFS(Table2[Sub-Sector],Table3[[#This Row],[Sub-Sector]],Table2[% Price above 200 EMA],"&gt;=0")/Table3[[#This Row],[Count]]</f>
        <v>0.75</v>
      </c>
      <c r="U101" s="2">
        <f>COUNTIFS(Table2[Sub-Sector],Table3[[#This Row],[Sub-Sector]],Table2[Rate of Change - Zone],"Positive")/Table3[[#This Row],[Count]]</f>
        <v>0.5</v>
      </c>
      <c r="V101" s="2">
        <f>COUNTIFS(Table2[Sub-Sector],Table3[[#This Row],[Sub-Sector]],Table2[Sharpe Ratio],"&gt;=0.10")/Table3[[#This Row],[Count]]</f>
        <v>0</v>
      </c>
      <c r="W10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</v>
      </c>
      <c r="X101" s="4">
        <f>_xlfn.RANK.AVG(Table3[[#This Row],[Score]],Table3[Score],1)</f>
        <v>111</v>
      </c>
      <c r="Y10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1" s="4">
        <f>_xlfn.RANK.AVG(Table3[[#This Row],[Score 2 ]],Table3[[Score 2 ]],1)</f>
        <v>100</v>
      </c>
    </row>
    <row r="102" spans="1:26" x14ac:dyDescent="0.3">
      <c r="A102" t="s">
        <v>1450</v>
      </c>
      <c r="B102">
        <f>COUNTIFS(Table2[Sub-Sector],Table3[[#This Row],[Sub-Sector]])</f>
        <v>2</v>
      </c>
      <c r="C102" s="2">
        <f>COUNTIFS(Table2[Sub-Sector],Table3[[#This Row],[Sub-Sector]],Table2[Uptrend],"Uptrend")/Table3[[#This Row],[Count]]</f>
        <v>0.5</v>
      </c>
      <c r="D102" s="2">
        <f>COUNTIFS(Table2[Sub-Sector],Table3[[#This Row],[Sub-Sector]],Table2[1W Return vs Nifty],"&gt;=5")/Table3[[#This Row],[Count]]</f>
        <v>0.5</v>
      </c>
      <c r="E102" s="2">
        <f>COUNTIFS(Table2[Sub-Sector],Table3[[#This Row],[Sub-Sector]],Table2[1M Return vs Nifty],"&gt;=5")/Table3[[#This Row],[Count]]</f>
        <v>0.5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0.5</v>
      </c>
      <c r="I102" s="2">
        <f>COUNTIFS(Table2[Sub-Sector],Table3[[#This Row],[Sub-Sector]],Table2[Relative Volume],"&gt;=1")/Table3[[#This Row],[Count]]</f>
        <v>0.5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0.5</v>
      </c>
      <c r="M102" s="2">
        <f>COUNTIFS(Table2[Sub-Sector],Table3[[#This Row],[Sub-Sector]],Table2[% Away From Current Week High],"&lt;=0.05")/Table3[[#This Row],[Count]]</f>
        <v>0.5</v>
      </c>
      <c r="N102" s="2">
        <f>COUNTIFS(Table2[Sub-Sector],Table3[[#This Row],[Sub-Sector]],Table2[% Away From Current Month Low],"&gt;=0.05")/Table3[[#This Row],[Count]]</f>
        <v>0.5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0.5</v>
      </c>
      <c r="R102" s="2">
        <f>COUNTIFS(Table2[Sub-Sector],Table3[[#This Row],[Sub-Sector]],Table2[% Price above 20 EMA],"&gt;=0")/Table3[[#This Row],[Count]]</f>
        <v>0.5</v>
      </c>
      <c r="S102" s="2">
        <f>COUNTIFS(Table2[Sub-Sector],Table3[[#This Row],[Sub-Sector]],Table2[% Price above 50 EMA],"&gt;=0")/Table3[[#This Row],[Count]]</f>
        <v>0.5</v>
      </c>
      <c r="T102" s="2">
        <f>COUNTIFS(Table2[Sub-Sector],Table3[[#This Row],[Sub-Sector]],Table2[% Price above 200 EMA],"&gt;=0")/Table3[[#This Row],[Count]]</f>
        <v>0.5</v>
      </c>
      <c r="U102" s="2">
        <f>COUNTIFS(Table2[Sub-Sector],Table3[[#This Row],[Sub-Sector]],Table2[Rate of Change - Zone],"Positive")/Table3[[#This Row],[Count]]</f>
        <v>0.5</v>
      </c>
      <c r="V102" s="2">
        <f>COUNTIFS(Table2[Sub-Sector],Table3[[#This Row],[Sub-Sector]],Table2[Sharpe Ratio],"&gt;=0.10")/Table3[[#This Row],[Count]]</f>
        <v>0</v>
      </c>
      <c r="W10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102" s="4">
        <f>_xlfn.RANK.AVG(Table3[[#This Row],[Score]],Table3[Score],1)</f>
        <v>78</v>
      </c>
      <c r="Y10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 s="4">
        <f>_xlfn.RANK.AVG(Table3[[#This Row],[Score 2 ]],Table3[[Score 2 ]],1)</f>
        <v>102</v>
      </c>
    </row>
    <row r="103" spans="1:26" x14ac:dyDescent="0.3">
      <c r="A103" t="s">
        <v>530</v>
      </c>
      <c r="B103">
        <f>COUNTIFS(Table2[Sub-Sector],Table3[[#This Row],[Sub-Sector]])</f>
        <v>6</v>
      </c>
      <c r="C103" s="2">
        <f>COUNTIFS(Table2[Sub-Sector],Table3[[#This Row],[Sub-Sector]],Table2[Uptrend],"Uptrend")/Table3[[#This Row],[Count]]</f>
        <v>0.5</v>
      </c>
      <c r="D103" s="2">
        <f>COUNTIFS(Table2[Sub-Sector],Table3[[#This Row],[Sub-Sector]],Table2[1W Return vs Nifty],"&gt;=5")/Table3[[#This Row],[Count]]</f>
        <v>0.33333333333333331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0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0.5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0.66666666666666663</v>
      </c>
      <c r="M103" s="2">
        <f>COUNTIFS(Table2[Sub-Sector],Table3[[#This Row],[Sub-Sector]],Table2[% Away From Current Week High],"&lt;=0.05")/Table3[[#This Row],[Count]]</f>
        <v>0.83333333333333337</v>
      </c>
      <c r="N103" s="2">
        <f>COUNTIFS(Table2[Sub-Sector],Table3[[#This Row],[Sub-Sector]],Table2[% Away From Current Month Low],"&gt;=0.05")/Table3[[#This Row],[Count]]</f>
        <v>0.83333333333333337</v>
      </c>
      <c r="O103" s="2">
        <f>COUNTIFS(Table2[Sub-Sector],Table3[[#This Row],[Sub-Sector]],Table2[% Away From Current Month High],"&lt;=0.05")/Table3[[#This Row],[Count]]</f>
        <v>0.5</v>
      </c>
      <c r="P103" s="2">
        <f>COUNTIFS(Table2[Sub-Sector],Table3[[#This Row],[Sub-Sector]],Table2[% Away From 52W High],"&lt;=10")/Table3[[#This Row],[Count]]</f>
        <v>0.33333333333333331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0.5</v>
      </c>
      <c r="S103" s="2">
        <f>COUNTIFS(Table2[Sub-Sector],Table3[[#This Row],[Sub-Sector]],Table2[% Price above 50 EMA],"&gt;=0")/Table3[[#This Row],[Count]]</f>
        <v>0.5</v>
      </c>
      <c r="T103" s="2">
        <f>COUNTIFS(Table2[Sub-Sector],Table3[[#This Row],[Sub-Sector]],Table2[% Price above 200 EMA],"&gt;=0")/Table3[[#This Row],[Count]]</f>
        <v>0.66666666666666663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</v>
      </c>
      <c r="W10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103" s="4">
        <f>_xlfn.RANK.AVG(Table3[[#This Row],[Score]],Table3[Score],1)</f>
        <v>102</v>
      </c>
      <c r="Y10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3" s="4">
        <f>_xlfn.RANK.AVG(Table3[[#This Row],[Score 2 ]],Table3[[Score 2 ]],1)</f>
        <v>102</v>
      </c>
    </row>
    <row r="104" spans="1:26" x14ac:dyDescent="0.3">
      <c r="A104" t="s">
        <v>1100</v>
      </c>
      <c r="B104">
        <f>COUNTIFS(Table2[Sub-Sector],Table3[[#This Row],[Sub-Sector]])</f>
        <v>2</v>
      </c>
      <c r="C104" s="2">
        <f>COUNTIFS(Table2[Sub-Sector],Table3[[#This Row],[Sub-Sector]],Table2[Uptrend],"Uptrend")/Table3[[#This Row],[Count]]</f>
        <v>0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0.5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1</v>
      </c>
      <c r="I104" s="2">
        <f>COUNTIFS(Table2[Sub-Sector],Table3[[#This Row],[Sub-Sector]],Table2[Relative Volume],"&gt;=1")/Table3[[#This Row],[Count]]</f>
        <v>0.5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1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0.5</v>
      </c>
      <c r="V104" s="2">
        <f>COUNTIFS(Table2[Sub-Sector],Table3[[#This Row],[Sub-Sector]],Table2[Sharpe Ratio],"&gt;=0.10")/Table3[[#This Row],[Count]]</f>
        <v>0</v>
      </c>
      <c r="W10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559.5</v>
      </c>
      <c r="X104" s="4">
        <f>_xlfn.RANK.AVG(Table3[[#This Row],[Score]],Table3[Score],1)</f>
        <v>104</v>
      </c>
      <c r="Y10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4" s="4">
        <f>_xlfn.RANK.AVG(Table3[[#This Row],[Score 2 ]],Table3[[Score 2 ]],1)</f>
        <v>102</v>
      </c>
    </row>
    <row r="105" spans="1:26" x14ac:dyDescent="0.3">
      <c r="A105" t="s">
        <v>555</v>
      </c>
      <c r="B105">
        <f>COUNTIFS(Table2[Sub-Sector],Table3[[#This Row],[Sub-Sector]])</f>
        <v>17</v>
      </c>
      <c r="C105" s="2">
        <f>COUNTIFS(Table2[Sub-Sector],Table3[[#This Row],[Sub-Sector]],Table2[Uptrend],"Uptrend")/Table3[[#This Row],[Count]]</f>
        <v>0.58823529411764708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0.17647058823529413</v>
      </c>
      <c r="F105" s="2">
        <f>COUNTIFS(Table2[Sub-Sector],Table3[[#This Row],[Sub-Sector]],Table2[6M Return vs Nifty],"&gt;=10")/Table3[[#This Row],[Count]]</f>
        <v>0.11764705882352941</v>
      </c>
      <c r="G105" s="2">
        <f>COUNTIFS(Table2[Sub-Sector],Table3[[#This Row],[Sub-Sector]],Table2[1Y Return vs Nifty],"&gt;=10")/Table3[[#This Row],[Count]]</f>
        <v>0.17647058823529413</v>
      </c>
      <c r="H105" s="2">
        <f>COUNTIFS(Table2[Sub-Sector],Table3[[#This Row],[Sub-Sector]],Table2[RSI Exponential â€“ 14D],"&gt;=50")/Table3[[#This Row],[Count]]</f>
        <v>0.6470588235294118</v>
      </c>
      <c r="I105" s="2">
        <f>COUNTIFS(Table2[Sub-Sector],Table3[[#This Row],[Sub-Sector]],Table2[Relative Volume],"&gt;=1")/Table3[[#This Row],[Count]]</f>
        <v>0.35294117647058826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0.82352941176470584</v>
      </c>
      <c r="L105" s="2">
        <f>COUNTIFS(Table2[Sub-Sector],Table3[[#This Row],[Sub-Sector]],Table2[% Away From Current Week Low],"&gt;=0.05")/Table3[[#This Row],[Count]]</f>
        <v>0.58823529411764708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0.76470588235294112</v>
      </c>
      <c r="O105" s="2">
        <f>COUNTIFS(Table2[Sub-Sector],Table3[[#This Row],[Sub-Sector]],Table2[% Away From Current Month High],"&lt;=0.05")/Table3[[#This Row],[Count]]</f>
        <v>0.35294117647058826</v>
      </c>
      <c r="P105" s="2">
        <f>COUNTIFS(Table2[Sub-Sector],Table3[[#This Row],[Sub-Sector]],Table2[% Away From 52W High],"&lt;=10")/Table3[[#This Row],[Count]]</f>
        <v>0.29411764705882354</v>
      </c>
      <c r="Q105" s="2">
        <f>COUNTIFS(Table2[Sub-Sector],Table3[[#This Row],[Sub-Sector]],Table2[% Away From 52W Low],"&gt;=10")/Table3[[#This Row],[Count]]</f>
        <v>0.94117647058823528</v>
      </c>
      <c r="R105" s="2">
        <f>COUNTIFS(Table2[Sub-Sector],Table3[[#This Row],[Sub-Sector]],Table2[% Price above 20 EMA],"&gt;=0")/Table3[[#This Row],[Count]]</f>
        <v>0.6470588235294118</v>
      </c>
      <c r="S105" s="2">
        <f>COUNTIFS(Table2[Sub-Sector],Table3[[#This Row],[Sub-Sector]],Table2[% Price above 50 EMA],"&gt;=0")/Table3[[#This Row],[Count]]</f>
        <v>0.6470588235294118</v>
      </c>
      <c r="T105" s="2">
        <f>COUNTIFS(Table2[Sub-Sector],Table3[[#This Row],[Sub-Sector]],Table2[% Price above 200 EMA],"&gt;=0")/Table3[[#This Row],[Count]]</f>
        <v>0.70588235294117652</v>
      </c>
      <c r="U105" s="2">
        <f>COUNTIFS(Table2[Sub-Sector],Table3[[#This Row],[Sub-Sector]],Table2[Rate of Change - Zone],"Positive")/Table3[[#This Row],[Count]]</f>
        <v>0.47058823529411764</v>
      </c>
      <c r="V105" s="2">
        <f>COUNTIFS(Table2[Sub-Sector],Table3[[#This Row],[Sub-Sector]],Table2[Sharpe Ratio],"&gt;=0.10")/Table3[[#This Row],[Count]]</f>
        <v>0.11764705882352941</v>
      </c>
      <c r="W10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</v>
      </c>
      <c r="X105" s="4">
        <f>_xlfn.RANK.AVG(Table3[[#This Row],[Score]],Table3[Score],1)</f>
        <v>107</v>
      </c>
      <c r="Y10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5" s="4">
        <f>_xlfn.RANK.AVG(Table3[[#This Row],[Score 2 ]],Table3[[Score 2 ]],1)</f>
        <v>104</v>
      </c>
    </row>
    <row r="106" spans="1:26" x14ac:dyDescent="0.3">
      <c r="A106" t="s">
        <v>118</v>
      </c>
      <c r="B106">
        <f>COUNTIFS(Table2[Sub-Sector],Table3[[#This Row],[Sub-Sector]])</f>
        <v>4</v>
      </c>
      <c r="C106" s="2">
        <f>COUNTIFS(Table2[Sub-Sector],Table3[[#This Row],[Sub-Sector]],Table2[Uptrend],"Uptrend")/Table3[[#This Row],[Count]]</f>
        <v>0.5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0.25</v>
      </c>
      <c r="G106" s="2">
        <f>COUNTIFS(Table2[Sub-Sector],Table3[[#This Row],[Sub-Sector]],Table2[1Y Return vs Nifty],"&gt;=10")/Table3[[#This Row],[Count]]</f>
        <v>0.5</v>
      </c>
      <c r="H106" s="2">
        <f>COUNTIFS(Table2[Sub-Sector],Table3[[#This Row],[Sub-Sector]],Table2[RSI Exponential â€“ 14D],"&gt;=50")/Table3[[#This Row],[Count]]</f>
        <v>0.5</v>
      </c>
      <c r="I106" s="2">
        <f>COUNTIFS(Table2[Sub-Sector],Table3[[#This Row],[Sub-Sector]],Table2[Relative Volume],"&gt;=1")/Table3[[#This Row],[Count]]</f>
        <v>0.25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0.75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0.75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0.25</v>
      </c>
      <c r="S106" s="2">
        <f>COUNTIFS(Table2[Sub-Sector],Table3[[#This Row],[Sub-Sector]],Table2[% Price above 50 EMA],"&gt;=0")/Table3[[#This Row],[Count]]</f>
        <v>0.25</v>
      </c>
      <c r="T106" s="2">
        <f>COUNTIFS(Table2[Sub-Sector],Table3[[#This Row],[Sub-Sector]],Table2[% Price above 200 EMA],"&gt;=0")/Table3[[#This Row],[Count]]</f>
        <v>0.5</v>
      </c>
      <c r="U106" s="2">
        <f>COUNTIFS(Table2[Sub-Sector],Table3[[#This Row],[Sub-Sector]],Table2[Rate of Change - Zone],"Positive")/Table3[[#This Row],[Count]]</f>
        <v>0.25</v>
      </c>
      <c r="V106" s="2">
        <f>COUNTIFS(Table2[Sub-Sector],Table3[[#This Row],[Sub-Sector]],Table2[Sharpe Ratio],"&gt;=0.10")/Table3[[#This Row],[Count]]</f>
        <v>0.25</v>
      </c>
      <c r="W10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06" s="4">
        <f>_xlfn.RANK.AVG(Table3[[#This Row],[Score]],Table3[Score],1)</f>
        <v>113</v>
      </c>
      <c r="Y10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6" s="4">
        <f>_xlfn.RANK.AVG(Table3[[#This Row],[Score 2 ]],Table3[[Score 2 ]],1)</f>
        <v>105</v>
      </c>
    </row>
    <row r="107" spans="1:26" x14ac:dyDescent="0.3">
      <c r="A107" t="s">
        <v>550</v>
      </c>
      <c r="B107">
        <f>COUNTIFS(Table2[Sub-Sector],Table3[[#This Row],[Sub-Sector]])</f>
        <v>2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0.5</v>
      </c>
      <c r="E107" s="2">
        <f>COUNTIFS(Table2[Sub-Sector],Table3[[#This Row],[Sub-Sector]],Table2[1M Return vs Nifty],"&gt;=5")/Table3[[#This Row],[Count]]</f>
        <v>0.5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0.5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0.5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0.5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0.5</v>
      </c>
      <c r="W10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107" s="4">
        <f>_xlfn.RANK.AVG(Table3[[#This Row],[Score]],Table3[Score],1)</f>
        <v>81.5</v>
      </c>
      <c r="Y10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7" s="4">
        <f>_xlfn.RANK.AVG(Table3[[#This Row],[Score 2 ]],Table3[[Score 2 ]],1)</f>
        <v>107.5</v>
      </c>
    </row>
    <row r="108" spans="1:26" x14ac:dyDescent="0.3">
      <c r="A108" t="s">
        <v>324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1</v>
      </c>
      <c r="W10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556.5</v>
      </c>
      <c r="X108" s="4">
        <f>_xlfn.RANK.AVG(Table3[[#This Row],[Score]],Table3[Score],1)</f>
        <v>103</v>
      </c>
      <c r="Y10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8" s="4">
        <f>_xlfn.RANK.AVG(Table3[[#This Row],[Score 2 ]],Table3[[Score 2 ]],1)</f>
        <v>107.5</v>
      </c>
    </row>
    <row r="109" spans="1:26" x14ac:dyDescent="0.3">
      <c r="A109" t="s">
        <v>1538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0</v>
      </c>
      <c r="R109" s="2">
        <f>COUNTIFS(Table2[Sub-Sector],Table3[[#This Row],[Sub-Sector]],Table2[% Price above 20 EMA],"&gt;=0")/Table3[[#This Row],[Count]]</f>
        <v>0</v>
      </c>
      <c r="S109" s="2">
        <f>COUNTIFS(Table2[Sub-Sector],Table3[[#This Row],[Sub-Sector]],Table2[% Price above 50 EMA],"&gt;=0")/Table3[[#This Row],[Count]]</f>
        <v>0</v>
      </c>
      <c r="T109" s="2">
        <f>COUNTIFS(Table2[Sub-Sector],Table3[[#This Row],[Sub-Sector]],Table2[% Price above 200 EMA],"&gt;=0")/Table3[[#This Row],[Count]]</f>
        <v>0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649.5</v>
      </c>
      <c r="X109" s="4">
        <f>_xlfn.RANK.AVG(Table3[[#This Row],[Score]],Table3[Score],1)</f>
        <v>116.5</v>
      </c>
      <c r="Y10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9" s="4">
        <f>_xlfn.RANK.AVG(Table3[[#This Row],[Score 2 ]],Table3[[Score 2 ]],1)</f>
        <v>107.5</v>
      </c>
    </row>
    <row r="110" spans="1:26" x14ac:dyDescent="0.3">
      <c r="A110" t="s">
        <v>349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1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0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649.5</v>
      </c>
      <c r="X110" s="4">
        <f>_xlfn.RANK.AVG(Table3[[#This Row],[Score]],Table3[Score],1)</f>
        <v>116.5</v>
      </c>
      <c r="Y1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10" s="4">
        <f>_xlfn.RANK.AVG(Table3[[#This Row],[Score 2 ]],Table3[[Score 2 ]],1)</f>
        <v>107.5</v>
      </c>
    </row>
    <row r="111" spans="1:26" x14ac:dyDescent="0.3">
      <c r="A111" t="s">
        <v>612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651.5</v>
      </c>
      <c r="X111" s="4">
        <f>_xlfn.RANK.AVG(Table3[[#This Row],[Score]],Table3[Score],1)</f>
        <v>118.5</v>
      </c>
      <c r="Y1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1" s="4">
        <f>_xlfn.RANK.AVG(Table3[[#This Row],[Score 2 ]],Table3[[Score 2 ]],1)</f>
        <v>110.5</v>
      </c>
    </row>
    <row r="112" spans="1:26" x14ac:dyDescent="0.3">
      <c r="A112" t="s">
        <v>356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651.5</v>
      </c>
      <c r="X112" s="4">
        <f>_xlfn.RANK.AVG(Table3[[#This Row],[Score]],Table3[Score],1)</f>
        <v>118.5</v>
      </c>
      <c r="Y1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2" s="4">
        <f>_xlfn.RANK.AVG(Table3[[#This Row],[Score 2 ]],Table3[[Score 2 ]],1)</f>
        <v>110.5</v>
      </c>
    </row>
    <row r="113" spans="1:26" x14ac:dyDescent="0.3">
      <c r="A113" t="s">
        <v>1529</v>
      </c>
      <c r="B113">
        <f>COUNTIFS(Table2[Sub-Sector],Table3[[#This Row],[Sub-Sector]])</f>
        <v>2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0.5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0.5</v>
      </c>
      <c r="H113" s="2">
        <f>COUNTIFS(Table2[Sub-Sector],Table3[[#This Row],[Sub-Sector]],Table2[RSI Exponential â€“ 14D],"&gt;=50")/Table3[[#This Row],[Count]]</f>
        <v>0.5</v>
      </c>
      <c r="I113" s="2">
        <f>COUNTIFS(Table2[Sub-Sector],Table3[[#This Row],[Sub-Sector]],Table2[Relative Volume],"&gt;=1")/Table3[[#This Row],[Count]]</f>
        <v>0.5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0.5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0.5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0.5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0.5</v>
      </c>
      <c r="W1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113" s="4">
        <f>_xlfn.RANK.AVG(Table3[[#This Row],[Score]],Table3[Score],1)</f>
        <v>83</v>
      </c>
      <c r="Y1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13" s="4">
        <f>_xlfn.RANK.AVG(Table3[[#This Row],[Score 2 ]],Table3[[Score 2 ]],1)</f>
        <v>112</v>
      </c>
    </row>
    <row r="114" spans="1:26" x14ac:dyDescent="0.3">
      <c r="A114" t="s">
        <v>409</v>
      </c>
      <c r="B114">
        <f>COUNTIFS(Table2[Sub-Sector],Table3[[#This Row],[Sub-Sector]])</f>
        <v>9</v>
      </c>
      <c r="C114" s="2">
        <f>COUNTIFS(Table2[Sub-Sector],Table3[[#This Row],[Sub-Sector]],Table2[Uptrend],"Uptrend")/Table3[[#This Row],[Count]]</f>
        <v>0.77777777777777779</v>
      </c>
      <c r="D114" s="2">
        <f>COUNTIFS(Table2[Sub-Sector],Table3[[#This Row],[Sub-Sector]],Table2[1W Return vs Nifty],"&gt;=5")/Table3[[#This Row],[Count]]</f>
        <v>0.1111111111111111</v>
      </c>
      <c r="E114" s="2">
        <f>COUNTIFS(Table2[Sub-Sector],Table3[[#This Row],[Sub-Sector]],Table2[1M Return vs Nifty],"&gt;=5")/Table3[[#This Row],[Count]]</f>
        <v>0.1111111111111111</v>
      </c>
      <c r="F114" s="2">
        <f>COUNTIFS(Table2[Sub-Sector],Table3[[#This Row],[Sub-Sector]],Table2[6M Return vs Nifty],"&gt;=10")/Table3[[#This Row],[Count]]</f>
        <v>0.22222222222222221</v>
      </c>
      <c r="G114" s="2">
        <f>COUNTIFS(Table2[Sub-Sector],Table3[[#This Row],[Sub-Sector]],Table2[1Y Return vs Nifty],"&gt;=10")/Table3[[#This Row],[Count]]</f>
        <v>0.44444444444444442</v>
      </c>
      <c r="H114" s="2">
        <f>COUNTIFS(Table2[Sub-Sector],Table3[[#This Row],[Sub-Sector]],Table2[RSI Exponential â€“ 14D],"&gt;=50")/Table3[[#This Row],[Count]]</f>
        <v>0.22222222222222221</v>
      </c>
      <c r="I114" s="2">
        <f>COUNTIFS(Table2[Sub-Sector],Table3[[#This Row],[Sub-Sector]],Table2[Relative Volume],"&gt;=1")/Table3[[#This Row],[Count]]</f>
        <v>0.22222222222222221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0.44444444444444442</v>
      </c>
      <c r="M114" s="2">
        <f>COUNTIFS(Table2[Sub-Sector],Table3[[#This Row],[Sub-Sector]],Table2[% Away From Current Week High],"&lt;=0.05")/Table3[[#This Row],[Count]]</f>
        <v>0.77777777777777779</v>
      </c>
      <c r="N114" s="2">
        <f>COUNTIFS(Table2[Sub-Sector],Table3[[#This Row],[Sub-Sector]],Table2[% Away From Current Month Low],"&gt;=0.05")/Table3[[#This Row],[Count]]</f>
        <v>0.44444444444444442</v>
      </c>
      <c r="O114" s="2">
        <f>COUNTIFS(Table2[Sub-Sector],Table3[[#This Row],[Sub-Sector]],Table2[% Away From Current Month High],"&lt;=0.05")/Table3[[#This Row],[Count]]</f>
        <v>0.1111111111111111</v>
      </c>
      <c r="P114" s="2">
        <f>COUNTIFS(Table2[Sub-Sector],Table3[[#This Row],[Sub-Sector]],Table2[% Away From 52W High],"&lt;=10")/Table3[[#This Row],[Count]]</f>
        <v>0.22222222222222221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0.22222222222222221</v>
      </c>
      <c r="S114" s="2">
        <f>COUNTIFS(Table2[Sub-Sector],Table3[[#This Row],[Sub-Sector]],Table2[% Price above 50 EMA],"&gt;=0")/Table3[[#This Row],[Count]]</f>
        <v>0.66666666666666663</v>
      </c>
      <c r="T114" s="2">
        <f>COUNTIFS(Table2[Sub-Sector],Table3[[#This Row],[Sub-Sector]],Table2[% Price above 200 EMA],"&gt;=0")/Table3[[#This Row],[Count]]</f>
        <v>0.77777777777777779</v>
      </c>
      <c r="U114" s="2">
        <f>COUNTIFS(Table2[Sub-Sector],Table3[[#This Row],[Sub-Sector]],Table2[Rate of Change - Zone],"Positive")/Table3[[#This Row],[Count]]</f>
        <v>0.22222222222222221</v>
      </c>
      <c r="V114" s="2">
        <f>COUNTIFS(Table2[Sub-Sector],Table3[[#This Row],[Sub-Sector]],Table2[Sharpe Ratio],"&gt;=0.10")/Table3[[#This Row],[Count]]</f>
        <v>0.33333333333333331</v>
      </c>
      <c r="W1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114" s="4">
        <f>_xlfn.RANK.AVG(Table3[[#This Row],[Score]],Table3[Score],1)</f>
        <v>99</v>
      </c>
      <c r="Y1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4" s="4">
        <f>_xlfn.RANK.AVG(Table3[[#This Row],[Score 2 ]],Table3[[Score 2 ]],1)</f>
        <v>113.5</v>
      </c>
    </row>
    <row r="115" spans="1:26" x14ac:dyDescent="0.3">
      <c r="A115" t="s">
        <v>24</v>
      </c>
      <c r="B115">
        <f>COUNTIFS(Table2[Sub-Sector],Table3[[#This Row],[Sub-Sector]])</f>
        <v>20</v>
      </c>
      <c r="C115" s="2">
        <f>COUNTIFS(Table2[Sub-Sector],Table3[[#This Row],[Sub-Sector]],Table2[Uptrend],"Uptrend")/Table3[[#This Row],[Count]]</f>
        <v>0.55000000000000004</v>
      </c>
      <c r="D115" s="2">
        <f>COUNTIFS(Table2[Sub-Sector],Table3[[#This Row],[Sub-Sector]],Table2[1W Return vs Nifty],"&gt;=5")/Table3[[#This Row],[Count]]</f>
        <v>0.05</v>
      </c>
      <c r="E115" s="2">
        <f>COUNTIFS(Table2[Sub-Sector],Table3[[#This Row],[Sub-Sector]],Table2[1M Return vs Nifty],"&gt;=5")/Table3[[#This Row],[Count]]</f>
        <v>0.05</v>
      </c>
      <c r="F115" s="2">
        <f>COUNTIFS(Table2[Sub-Sector],Table3[[#This Row],[Sub-Sector]],Table2[6M Return vs Nifty],"&gt;=10")/Table3[[#This Row],[Count]]</f>
        <v>0.05</v>
      </c>
      <c r="G115" s="2">
        <f>COUNTIFS(Table2[Sub-Sector],Table3[[#This Row],[Sub-Sector]],Table2[1Y Return vs Nifty],"&gt;=10")/Table3[[#This Row],[Count]]</f>
        <v>0.25</v>
      </c>
      <c r="H115" s="2">
        <f>COUNTIFS(Table2[Sub-Sector],Table3[[#This Row],[Sub-Sector]],Table2[RSI Exponential â€“ 14D],"&gt;=50")/Table3[[#This Row],[Count]]</f>
        <v>0.15</v>
      </c>
      <c r="I115" s="2">
        <f>COUNTIFS(Table2[Sub-Sector],Table3[[#This Row],[Sub-Sector]],Table2[Relative Volume],"&gt;=1")/Table3[[#This Row],[Count]]</f>
        <v>0.35</v>
      </c>
      <c r="J115" s="2">
        <f>COUNTIFS(Table2[Sub-Sector],Table3[[#This Row],[Sub-Sector]],Table2[% Away From Day Low],"&gt;=0.05")/Table3[[#This Row],[Count]]</f>
        <v>0.1</v>
      </c>
      <c r="K115" s="2">
        <f>COUNTIFS(Table2[Sub-Sector],Table3[[#This Row],[Sub-Sector]],Table2[% Away From Day High],"&lt;=0.05")/Table3[[#This Row],[Count]]</f>
        <v>0.95</v>
      </c>
      <c r="L115" s="2">
        <f>COUNTIFS(Table2[Sub-Sector],Table3[[#This Row],[Sub-Sector]],Table2[% Away From Current Week Low],"&gt;=0.05")/Table3[[#This Row],[Count]]</f>
        <v>0.15</v>
      </c>
      <c r="M115" s="2">
        <f>COUNTIFS(Table2[Sub-Sector],Table3[[#This Row],[Sub-Sector]],Table2[% Away From Current Week High],"&lt;=0.05")/Table3[[#This Row],[Count]]</f>
        <v>0.75</v>
      </c>
      <c r="N115" s="2">
        <f>COUNTIFS(Table2[Sub-Sector],Table3[[#This Row],[Sub-Sector]],Table2[% Away From Current Month Low],"&gt;=0.05")/Table3[[#This Row],[Count]]</f>
        <v>0.15</v>
      </c>
      <c r="O115" s="2">
        <f>COUNTIFS(Table2[Sub-Sector],Table3[[#This Row],[Sub-Sector]],Table2[% Away From Current Month High],"&lt;=0.05")/Table3[[#This Row],[Count]]</f>
        <v>0.2</v>
      </c>
      <c r="P115" s="2">
        <f>COUNTIFS(Table2[Sub-Sector],Table3[[#This Row],[Sub-Sector]],Table2[% Away From 52W High],"&lt;=10")/Table3[[#This Row],[Count]]</f>
        <v>0.25</v>
      </c>
      <c r="Q115" s="2">
        <f>COUNTIFS(Table2[Sub-Sector],Table3[[#This Row],[Sub-Sector]],Table2[% Away From 52W Low],"&gt;=10")/Table3[[#This Row],[Count]]</f>
        <v>0.7</v>
      </c>
      <c r="R115" s="2">
        <f>COUNTIFS(Table2[Sub-Sector],Table3[[#This Row],[Sub-Sector]],Table2[% Price above 20 EMA],"&gt;=0")/Table3[[#This Row],[Count]]</f>
        <v>0.15</v>
      </c>
      <c r="S115" s="2">
        <f>COUNTIFS(Table2[Sub-Sector],Table3[[#This Row],[Sub-Sector]],Table2[% Price above 50 EMA],"&gt;=0")/Table3[[#This Row],[Count]]</f>
        <v>0.4</v>
      </c>
      <c r="T115" s="2">
        <f>COUNTIFS(Table2[Sub-Sector],Table3[[#This Row],[Sub-Sector]],Table2[% Price above 200 EMA],"&gt;=0")/Table3[[#This Row],[Count]]</f>
        <v>0.55000000000000004</v>
      </c>
      <c r="U115" s="2">
        <f>COUNTIFS(Table2[Sub-Sector],Table3[[#This Row],[Sub-Sector]],Table2[Rate of Change - Zone],"Positive")/Table3[[#This Row],[Count]]</f>
        <v>0.25</v>
      </c>
      <c r="V115" s="2">
        <f>COUNTIFS(Table2[Sub-Sector],Table3[[#This Row],[Sub-Sector]],Table2[Sharpe Ratio],"&gt;=0.10")/Table3[[#This Row],[Count]]</f>
        <v>0.15</v>
      </c>
      <c r="W1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</v>
      </c>
      <c r="X115" s="4">
        <f>_xlfn.RANK.AVG(Table3[[#This Row],[Score]],Table3[Score],1)</f>
        <v>109</v>
      </c>
      <c r="Y1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5" s="4">
        <f>_xlfn.RANK.AVG(Table3[[#This Row],[Score 2 ]],Table3[[Score 2 ]],1)</f>
        <v>113.5</v>
      </c>
    </row>
    <row r="116" spans="1:26" x14ac:dyDescent="0.3">
      <c r="A116" t="s">
        <v>54</v>
      </c>
      <c r="B116">
        <f>COUNTIFS(Table2[Sub-Sector],Table3[[#This Row],[Sub-Sector]])</f>
        <v>17</v>
      </c>
      <c r="C116" s="2">
        <f>COUNTIFS(Table2[Sub-Sector],Table3[[#This Row],[Sub-Sector]],Table2[Uptrend],"Uptrend")/Table3[[#This Row],[Count]]</f>
        <v>0.47058823529411764</v>
      </c>
      <c r="D116" s="2">
        <f>COUNTIFS(Table2[Sub-Sector],Table3[[#This Row],[Sub-Sector]],Table2[1W Return vs Nifty],"&gt;=5")/Table3[[#This Row],[Count]]</f>
        <v>5.8823529411764705E-2</v>
      </c>
      <c r="E116" s="2">
        <f>COUNTIFS(Table2[Sub-Sector],Table3[[#This Row],[Sub-Sector]],Table2[1M Return vs Nifty],"&gt;=5")/Table3[[#This Row],[Count]]</f>
        <v>5.8823529411764705E-2</v>
      </c>
      <c r="F116" s="2">
        <f>COUNTIFS(Table2[Sub-Sector],Table3[[#This Row],[Sub-Sector]],Table2[6M Return vs Nifty],"&gt;=10")/Table3[[#This Row],[Count]]</f>
        <v>0.23529411764705882</v>
      </c>
      <c r="G116" s="2">
        <f>COUNTIFS(Table2[Sub-Sector],Table3[[#This Row],[Sub-Sector]],Table2[1Y Return vs Nifty],"&gt;=10")/Table3[[#This Row],[Count]]</f>
        <v>0.29411764705882354</v>
      </c>
      <c r="H116" s="2">
        <f>COUNTIFS(Table2[Sub-Sector],Table3[[#This Row],[Sub-Sector]],Table2[RSI Exponential â€“ 14D],"&gt;=50")/Table3[[#This Row],[Count]]</f>
        <v>5.8823529411764705E-2</v>
      </c>
      <c r="I116" s="2">
        <f>COUNTIFS(Table2[Sub-Sector],Table3[[#This Row],[Sub-Sector]],Table2[Relative Volume],"&gt;=1")/Table3[[#This Row],[Count]]</f>
        <v>0.35294117647058826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0.82352941176470584</v>
      </c>
      <c r="L116" s="2">
        <f>COUNTIFS(Table2[Sub-Sector],Table3[[#This Row],[Sub-Sector]],Table2[% Away From Current Week Low],"&gt;=0.05")/Table3[[#This Row],[Count]]</f>
        <v>0.11764705882352941</v>
      </c>
      <c r="M116" s="2">
        <f>COUNTIFS(Table2[Sub-Sector],Table3[[#This Row],[Sub-Sector]],Table2[% Away From Current Week High],"&lt;=0.05")/Table3[[#This Row],[Count]]</f>
        <v>0.41176470588235292</v>
      </c>
      <c r="N116" s="2">
        <f>COUNTIFS(Table2[Sub-Sector],Table3[[#This Row],[Sub-Sector]],Table2[% Away From Current Month Low],"&gt;=0.05")/Table3[[#This Row],[Count]]</f>
        <v>0.11764705882352941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0.11764705882352941</v>
      </c>
      <c r="Q116" s="2">
        <f>COUNTIFS(Table2[Sub-Sector],Table3[[#This Row],[Sub-Sector]],Table2[% Away From 52W Low],"&gt;=10")/Table3[[#This Row],[Count]]</f>
        <v>0.70588235294117652</v>
      </c>
      <c r="R116" s="2">
        <f>COUNTIFS(Table2[Sub-Sector],Table3[[#This Row],[Sub-Sector]],Table2[% Price above 20 EMA],"&gt;=0")/Table3[[#This Row],[Count]]</f>
        <v>0</v>
      </c>
      <c r="S116" s="2">
        <f>COUNTIFS(Table2[Sub-Sector],Table3[[#This Row],[Sub-Sector]],Table2[% Price above 50 EMA],"&gt;=0")/Table3[[#This Row],[Count]]</f>
        <v>0.11764705882352941</v>
      </c>
      <c r="T116" s="2">
        <f>COUNTIFS(Table2[Sub-Sector],Table3[[#This Row],[Sub-Sector]],Table2[% Price above 200 EMA],"&gt;=0")/Table3[[#This Row],[Count]]</f>
        <v>0.52941176470588236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5.8823529411764705E-2</v>
      </c>
      <c r="W1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116" s="4">
        <f>_xlfn.RANK.AVG(Table3[[#This Row],[Score]],Table3[Score],1)</f>
        <v>112</v>
      </c>
      <c r="Y1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</v>
      </c>
      <c r="Z116" s="4">
        <f>_xlfn.RANK.AVG(Table3[[#This Row],[Score 2 ]],Table3[[Score 2 ]],1)</f>
        <v>115</v>
      </c>
    </row>
    <row r="117" spans="1:26" x14ac:dyDescent="0.3">
      <c r="A117" t="s">
        <v>496</v>
      </c>
      <c r="B117">
        <f>COUNTIFS(Table2[Sub-Sector],Table3[[#This Row],[Sub-Sector]])</f>
        <v>6</v>
      </c>
      <c r="C117" s="2">
        <f>COUNTIFS(Table2[Sub-Sector],Table3[[#This Row],[Sub-Sector]],Table2[Uptrend],"Uptrend")/Table3[[#This Row],[Count]]</f>
        <v>0.83333333333333337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0.16666666666666666</v>
      </c>
      <c r="G117" s="2">
        <f>COUNTIFS(Table2[Sub-Sector],Table3[[#This Row],[Sub-Sector]],Table2[1Y Return vs Nifty],"&gt;=10")/Table3[[#This Row],[Count]]</f>
        <v>0.16666666666666666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0.33333333333333331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0.83333333333333337</v>
      </c>
      <c r="L117" s="2">
        <f>COUNTIFS(Table2[Sub-Sector],Table3[[#This Row],[Sub-Sector]],Table2[% Away From Current Week Low],"&gt;=0.05")/Table3[[#This Row],[Count]]</f>
        <v>0.16666666666666666</v>
      </c>
      <c r="M117" s="2">
        <f>COUNTIFS(Table2[Sub-Sector],Table3[[#This Row],[Sub-Sector]],Table2[% Away From Current Week High],"&lt;=0.05")/Table3[[#This Row],[Count]]</f>
        <v>0.66666666666666663</v>
      </c>
      <c r="N117" s="2">
        <f>COUNTIFS(Table2[Sub-Sector],Table3[[#This Row],[Sub-Sector]],Table2[% Away From Current Month Low],"&gt;=0.05")/Table3[[#This Row],[Count]]</f>
        <v>0.16666666666666666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0.16666666666666666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0.66666666666666663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</v>
      </c>
      <c r="X117" s="4">
        <f>_xlfn.RANK.AVG(Table3[[#This Row],[Score]],Table3[Score],1)</f>
        <v>115</v>
      </c>
      <c r="Y1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</v>
      </c>
      <c r="Z117" s="4">
        <f>_xlfn.RANK.AVG(Table3[[#This Row],[Score 2 ]],Table3[[Score 2 ]],1)</f>
        <v>116</v>
      </c>
    </row>
    <row r="118" spans="1:26" x14ac:dyDescent="0.3">
      <c r="A118" t="s">
        <v>946</v>
      </c>
      <c r="B118">
        <f>COUNTIFS(Table2[Sub-Sector],Table3[[#This Row],[Sub-Sector]])</f>
        <v>3</v>
      </c>
      <c r="C118" s="2">
        <f>COUNTIFS(Table2[Sub-Sector],Table3[[#This Row],[Sub-Sector]],Table2[Uptrend],"Uptrend")/Table3[[#This Row],[Count]]</f>
        <v>0.66666666666666663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0.33333333333333331</v>
      </c>
      <c r="G118" s="2">
        <f>COUNTIFS(Table2[Sub-Sector],Table3[[#This Row],[Sub-Sector]],Table2[1Y Return vs Nifty],"&gt;=10")/Table3[[#This Row],[Count]]</f>
        <v>0.33333333333333331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0.33333333333333331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0.33333333333333331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0.33333333333333331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0.33333333333333331</v>
      </c>
      <c r="S118" s="2">
        <f>COUNTIFS(Table2[Sub-Sector],Table3[[#This Row],[Sub-Sector]],Table2[% Price above 50 EMA],"&gt;=0")/Table3[[#This Row],[Count]]</f>
        <v>0.66666666666666663</v>
      </c>
      <c r="T118" s="2">
        <f>COUNTIFS(Table2[Sub-Sector],Table3[[#This Row],[Sub-Sector]],Table2[% Price above 200 EMA],"&gt;=0")/Table3[[#This Row],[Count]]</f>
        <v>0.66666666666666663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8" s="4">
        <f>_xlfn.RANK.AVG(Table3[[#This Row],[Score]],Table3[Score],1)</f>
        <v>121</v>
      </c>
      <c r="Y1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18" s="4">
        <f>_xlfn.RANK.AVG(Table3[[#This Row],[Score 2 ]],Table3[[Score 2 ]],1)</f>
        <v>117</v>
      </c>
    </row>
    <row r="119" spans="1:26" x14ac:dyDescent="0.3">
      <c r="A119" t="s">
        <v>1461</v>
      </c>
      <c r="B119">
        <f>COUNTIFS(Table2[Sub-Sector],Table3[[#This Row],[Sub-Sector]])</f>
        <v>3</v>
      </c>
      <c r="C119" s="2">
        <f>COUNTIFS(Table2[Sub-Sector],Table3[[#This Row],[Sub-Sector]],Table2[Uptrend],"Uptrend")/Table3[[#This Row],[Count]]</f>
        <v>0.33333333333333331</v>
      </c>
      <c r="D119" s="2">
        <f>COUNTIFS(Table2[Sub-Sector],Table3[[#This Row],[Sub-Sector]],Table2[1W Return vs Nifty],"&gt;=5")/Table3[[#This Row],[Count]]</f>
        <v>0.33333333333333331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0.66666666666666663</v>
      </c>
      <c r="H119" s="2">
        <f>COUNTIFS(Table2[Sub-Sector],Table3[[#This Row],[Sub-Sector]],Table2[RSI Exponential â€“ 14D],"&gt;=50")/Table3[[#This Row],[Count]]</f>
        <v>0.66666666666666663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0.66666666666666663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0.66666666666666663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0.33333333333333331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0.66666666666666663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0.66666666666666663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0.33333333333333331</v>
      </c>
      <c r="W1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624.5</v>
      </c>
      <c r="X119" s="4">
        <f>_xlfn.RANK.AVG(Table3[[#This Row],[Score]],Table3[Score],1)</f>
        <v>114</v>
      </c>
      <c r="Y1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387.5</v>
      </c>
      <c r="Z119" s="4">
        <f>_xlfn.RANK.AVG(Table3[[#This Row],[Score 2 ]],Table3[[Score 2 ]],1)</f>
        <v>118</v>
      </c>
    </row>
    <row r="120" spans="1:26" x14ac:dyDescent="0.3">
      <c r="A120" t="s">
        <v>718</v>
      </c>
      <c r="B120">
        <f>COUNTIFS(Table2[Sub-Sector],Table3[[#This Row],[Sub-Sector]])</f>
        <v>2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0.5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0.5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0.5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0.5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0.5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0.5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0.5</v>
      </c>
      <c r="V120" s="2">
        <f>COUNTIFS(Table2[Sub-Sector],Table3[[#This Row],[Sub-Sector]],Table2[Sharpe Ratio],"&gt;=0.10")/Table3[[#This Row],[Count]]</f>
        <v>0</v>
      </c>
      <c r="W1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120" s="4">
        <f>_xlfn.RANK.AVG(Table3[[#This Row],[Score]],Table3[Score],1)</f>
        <v>98</v>
      </c>
      <c r="Y1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390.5</v>
      </c>
      <c r="Z120" s="4">
        <f>_xlfn.RANK.AVG(Table3[[#This Row],[Score 2 ]],Table3[[Score 2 ]],1)</f>
        <v>119</v>
      </c>
    </row>
    <row r="121" spans="1:26" x14ac:dyDescent="0.3">
      <c r="A121" t="s">
        <v>1428</v>
      </c>
      <c r="B121">
        <f>COUNTIFS(Table2[Sub-Sector],Table3[[#This Row],[Sub-Sector]])</f>
        <v>3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0.66666666666666663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0.66666666666666663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0.66666666666666663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0.33333333333333331</v>
      </c>
      <c r="P121" s="2">
        <f>COUNTIFS(Table2[Sub-Sector],Table3[[#This Row],[Sub-Sector]],Table2[% Away From 52W High],"&lt;=10")/Table3[[#This Row],[Count]]</f>
        <v>0.66666666666666663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0.66666666666666663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21" s="4">
        <f>_xlfn.RANK.AVG(Table3[[#This Row],[Score]],Table3[Score],1)</f>
        <v>106</v>
      </c>
      <c r="Y1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</v>
      </c>
      <c r="Z121" s="4">
        <f>_xlfn.RANK.AVG(Table3[[#This Row],[Score 2 ]],Table3[[Score 2 ]],1)</f>
        <v>120.5</v>
      </c>
    </row>
    <row r="122" spans="1:26" x14ac:dyDescent="0.3">
      <c r="A122" t="s">
        <v>493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1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1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1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654.5</v>
      </c>
      <c r="X122" s="4">
        <f>_xlfn.RANK.AVG(Table3[[#This Row],[Score]],Table3[Score],1)</f>
        <v>120</v>
      </c>
      <c r="Y1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</v>
      </c>
      <c r="Z122" s="4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5489-6EEB-4EEF-88C2-6AECAECB065E}">
  <dimension ref="A1:AV731"/>
  <sheetViews>
    <sheetView tabSelected="1" topLeftCell="AI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10150</v>
      </c>
      <c r="D1" t="s">
        <v>2</v>
      </c>
      <c r="E1" t="s">
        <v>3</v>
      </c>
      <c r="F1" t="s">
        <v>4</v>
      </c>
      <c r="G1" t="s">
        <v>5</v>
      </c>
      <c r="H1" t="s">
        <v>10172</v>
      </c>
      <c r="I1" t="s">
        <v>6</v>
      </c>
      <c r="J1" t="s">
        <v>10173</v>
      </c>
      <c r="K1" t="s">
        <v>7</v>
      </c>
      <c r="L1" t="s">
        <v>10174</v>
      </c>
      <c r="M1" t="s">
        <v>8</v>
      </c>
      <c r="N1" t="s">
        <v>10175</v>
      </c>
      <c r="O1" t="s">
        <v>10176</v>
      </c>
      <c r="P1" t="s">
        <v>9</v>
      </c>
      <c r="Q1" t="s">
        <v>10</v>
      </c>
      <c r="R1" t="s">
        <v>11</v>
      </c>
      <c r="S1" s="2" t="s">
        <v>10177</v>
      </c>
      <c r="T1" s="2" t="s">
        <v>10178</v>
      </c>
      <c r="U1" s="2" t="s">
        <v>10179</v>
      </c>
      <c r="V1" t="s">
        <v>12</v>
      </c>
      <c r="W1" t="s">
        <v>10180</v>
      </c>
      <c r="X1" t="s">
        <v>10181</v>
      </c>
      <c r="Y1" t="s">
        <v>10182</v>
      </c>
      <c r="Z1" t="s">
        <v>10183</v>
      </c>
      <c r="AA1" t="s">
        <v>10184</v>
      </c>
      <c r="AB1" t="s">
        <v>10185</v>
      </c>
      <c r="AC1" s="2" t="s">
        <v>10186</v>
      </c>
      <c r="AD1" s="2" t="s">
        <v>10187</v>
      </c>
      <c r="AE1" s="2" t="s">
        <v>10188</v>
      </c>
      <c r="AF1" s="2" t="s">
        <v>10189</v>
      </c>
      <c r="AG1" s="2" t="s">
        <v>10190</v>
      </c>
      <c r="AH1" s="2" t="s">
        <v>10191</v>
      </c>
      <c r="AI1" t="s">
        <v>13</v>
      </c>
      <c r="AJ1" t="s">
        <v>14</v>
      </c>
      <c r="AK1" t="s">
        <v>10192</v>
      </c>
      <c r="AL1" t="s">
        <v>10193</v>
      </c>
      <c r="AM1" t="s">
        <v>10194</v>
      </c>
      <c r="AN1" t="s">
        <v>10195</v>
      </c>
      <c r="AO1" t="s">
        <v>10196</v>
      </c>
      <c r="AP1" t="s">
        <v>15</v>
      </c>
      <c r="AQ1" t="s">
        <v>10200</v>
      </c>
      <c r="AR1" t="s">
        <v>10201</v>
      </c>
      <c r="AS1" t="s">
        <v>10202</v>
      </c>
      <c r="AT1" t="s">
        <v>10203</v>
      </c>
      <c r="AU1" t="s">
        <v>10204</v>
      </c>
      <c r="AV1" t="s">
        <v>10205</v>
      </c>
    </row>
    <row r="2" spans="1:48" x14ac:dyDescent="0.3">
      <c r="A2" t="s">
        <v>374</v>
      </c>
      <c r="B2" t="s">
        <v>375</v>
      </c>
      <c r="C2" t="s">
        <v>10163</v>
      </c>
      <c r="D2" t="s">
        <v>276</v>
      </c>
      <c r="E2">
        <v>64763.911016500002</v>
      </c>
      <c r="F2">
        <v>2461.75</v>
      </c>
      <c r="G2">
        <v>591.51004490411106</v>
      </c>
      <c r="H2">
        <f>(Table2[[#This Row],[1Y Return vs Nifty]]-AVERAGE(Table2[1Y Return vs Nifty]))/_xlfn.STDEV.P(Table2[1Y Return vs Nifty])</f>
        <v>7.4644650575897122</v>
      </c>
      <c r="I2">
        <v>15.792143364791199</v>
      </c>
      <c r="J2">
        <f>(Table2[[#This Row],[1M Return vs Nifty]]-AVERAGE(Table2[1M Return vs Nifty]))/_xlfn.STDEV.P(Table2[1M Return vs Nifty])</f>
        <v>1.6059618114093326</v>
      </c>
      <c r="K2">
        <v>168.139973373576</v>
      </c>
      <c r="L2">
        <f>(Table2[[#This Row],[6M Return vs Nifty]]-AVERAGE(Table2[6M Return vs Nifty]))/_xlfn.STDEV.P(Table2[6M Return vs Nifty])</f>
        <v>5.5456395498010318</v>
      </c>
      <c r="M2">
        <v>-4.9053616703558802</v>
      </c>
      <c r="N2">
        <f>(Table2[[#This Row],[1W Return vs Nifty]]-AVERAGE(Table2[1W Return vs Nifty]))/_xlfn.STDEV.P(Table2[1W Return vs Nifty])</f>
        <v>-1.2185178760973634</v>
      </c>
      <c r="O2">
        <v>2538.7399999999998</v>
      </c>
      <c r="P2">
        <v>2205.6125683062701</v>
      </c>
      <c r="Q2">
        <v>1344.7257005066599</v>
      </c>
      <c r="R2">
        <v>37.671388243082198</v>
      </c>
      <c r="S2" s="2">
        <f>(Table2[[#This Row],[Close Price]]-Table2[[#This Row],[20D EMA]])/Table2[[#This Row],[20D EMA]]</f>
        <v>-3.0326067261712421E-2</v>
      </c>
      <c r="T2" s="2">
        <f>(Table2[[#This Row],[Close Price]]-Table2[[#This Row],[50D EMA]])/Table2[[#This Row],[50D EMA]]</f>
        <v>0.11612983865540016</v>
      </c>
      <c r="U2" s="2">
        <f>(Table2[[#This Row],[Close Price]]-Table2[[#This Row],[200D EMA]])/Table2[[#This Row],[200D EMA]]</f>
        <v>0.83067074502441096</v>
      </c>
      <c r="V2">
        <v>0.42608926830310501</v>
      </c>
      <c r="W2">
        <v>2450.0500000000002</v>
      </c>
      <c r="X2">
        <v>2525</v>
      </c>
      <c r="Y2">
        <v>2450</v>
      </c>
      <c r="Z2">
        <v>2774.5</v>
      </c>
      <c r="AA2">
        <v>2210.0500000000002</v>
      </c>
      <c r="AB2">
        <v>2979.45</v>
      </c>
      <c r="AC2" s="2">
        <f>(Table2[[#This Row],[Close Price]]/Table2[[#This Row],[Day Low]])-1</f>
        <v>4.7754127466785867E-3</v>
      </c>
      <c r="AD2" s="2">
        <f>(Table2[[#This Row],[Day High]]/Table2[[#This Row],[Close Price]])-1</f>
        <v>2.569310449883222E-2</v>
      </c>
      <c r="AE2" s="2">
        <f>(Table2[[#This Row],[Close Price]]/Table2[[#This Row],[Current Week Low]])-1</f>
        <v>4.7959183673469408E-3</v>
      </c>
      <c r="AF2" s="2">
        <f>(Table2[[#This Row],[Current Week High]]/Table2[[#This Row],[Close Price]])-1</f>
        <v>0.12704376967604336</v>
      </c>
      <c r="AG2" s="2">
        <f>(Table2[[#This Row],[Close Price]]/Table2[[#This Row],[Current Month Low]])-1</f>
        <v>0.11388882604465955</v>
      </c>
      <c r="AH2" s="2">
        <f>(Table2[[#This Row],[Current Month High]]/Table2[[#This Row],[Close Price]])-1</f>
        <v>0.21029755255407734</v>
      </c>
      <c r="AI2">
        <v>21.0297552554077</v>
      </c>
      <c r="AJ2">
        <v>678.78835811451995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0.79</v>
      </c>
      <c r="AM2" t="s">
        <v>10198</v>
      </c>
      <c r="AN2">
        <v>-12.22</v>
      </c>
      <c r="AO2" t="s">
        <v>10197</v>
      </c>
      <c r="AP2">
        <v>0.22782141802130701</v>
      </c>
      <c r="AQ2">
        <f>(Table2[[#This Row],[Sharpe Ratio]]-AVERAGE(Table2[Sharpe Ratio]))/_xlfn.STDEV.P(Table2[Sharpe Ratio])</f>
        <v>2.0291081633822028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15.426656706084914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</v>
      </c>
    </row>
    <row r="3" spans="1:48" x14ac:dyDescent="0.3">
      <c r="A3" t="s">
        <v>212</v>
      </c>
      <c r="B3" t="s">
        <v>213</v>
      </c>
      <c r="C3" t="s">
        <v>10156</v>
      </c>
      <c r="D3" t="s">
        <v>121</v>
      </c>
      <c r="E3">
        <v>120034.60715700001</v>
      </c>
      <c r="F3">
        <v>575.70000000000005</v>
      </c>
      <c r="G3">
        <v>320.37345261408598</v>
      </c>
      <c r="H3">
        <f>(Table2[[#This Row],[1Y Return vs Nifty]]-AVERAGE(Table2[1Y Return vs Nifty]))/_xlfn.STDEV.P(Table2[1Y Return vs Nifty])</f>
        <v>3.787349037975051</v>
      </c>
      <c r="I3">
        <v>38.465363014033798</v>
      </c>
      <c r="J3">
        <f>(Table2[[#This Row],[1M Return vs Nifty]]-AVERAGE(Table2[1M Return vs Nifty]))/_xlfn.STDEV.P(Table2[1M Return vs Nifty])</f>
        <v>3.9174229451265092</v>
      </c>
      <c r="K3">
        <v>76.360339183056794</v>
      </c>
      <c r="L3">
        <f>(Table2[[#This Row],[6M Return vs Nifty]]-AVERAGE(Table2[6M Return vs Nifty]))/_xlfn.STDEV.P(Table2[6M Return vs Nifty])</f>
        <v>2.3921945878683251</v>
      </c>
      <c r="M3">
        <v>-2.5494249770357702</v>
      </c>
      <c r="N3">
        <f>(Table2[[#This Row],[1W Return vs Nifty]]-AVERAGE(Table2[1W Return vs Nifty]))/_xlfn.STDEV.P(Table2[1W Return vs Nifty])</f>
        <v>-0.71573781666936931</v>
      </c>
      <c r="O3">
        <v>547.75</v>
      </c>
      <c r="P3">
        <v>460.06244886682902</v>
      </c>
      <c r="Q3">
        <v>304.319012756078</v>
      </c>
      <c r="R3">
        <v>51.686402242937199</v>
      </c>
      <c r="S3" s="2">
        <f>(Table2[[#This Row],[Close Price]]-Table2[[#This Row],[20D EMA]])/Table2[[#This Row],[20D EMA]]</f>
        <v>5.1026928343222352E-2</v>
      </c>
      <c r="T3" s="2">
        <f>(Table2[[#This Row],[Close Price]]-Table2[[#This Row],[50D EMA]])/Table2[[#This Row],[50D EMA]]</f>
        <v>0.25135185759671469</v>
      </c>
      <c r="U3" s="2">
        <f>(Table2[[#This Row],[Close Price]]-Table2[[#This Row],[200D EMA]])/Table2[[#This Row],[200D EMA]]</f>
        <v>0.89176481214942394</v>
      </c>
      <c r="V3">
        <v>1.0869687770302101</v>
      </c>
      <c r="W3">
        <v>550.04999999999995</v>
      </c>
      <c r="X3">
        <v>583.5</v>
      </c>
      <c r="Y3">
        <v>561.70000000000005</v>
      </c>
      <c r="Z3">
        <v>639</v>
      </c>
      <c r="AA3">
        <v>404.3</v>
      </c>
      <c r="AB3">
        <v>647</v>
      </c>
      <c r="AC3" s="2">
        <f>(Table2[[#This Row],[Close Price]]/Table2[[#This Row],[Day Low]])-1</f>
        <v>4.6632124352331772E-2</v>
      </c>
      <c r="AD3" s="2">
        <f>(Table2[[#This Row],[Day High]]/Table2[[#This Row],[Close Price]])-1</f>
        <v>1.354872329338197E-2</v>
      </c>
      <c r="AE3" s="2">
        <f>(Table2[[#This Row],[Close Price]]/Table2[[#This Row],[Current Week Low]])-1</f>
        <v>2.4924336834609262E-2</v>
      </c>
      <c r="AF3" s="2">
        <f>(Table2[[#This Row],[Current Week High]]/Table2[[#This Row],[Close Price]])-1</f>
        <v>0.10995310057321506</v>
      </c>
      <c r="AG3" s="2">
        <f>(Table2[[#This Row],[Close Price]]/Table2[[#This Row],[Current Month Low]])-1</f>
        <v>0.42394261686866197</v>
      </c>
      <c r="AH3" s="2">
        <f>(Table2[[#This Row],[Current Month High]]/Table2[[#This Row],[Close Price]])-1</f>
        <v>0.12384922702796586</v>
      </c>
      <c r="AI3">
        <v>12.3849227027965</v>
      </c>
      <c r="AJ3">
        <v>381.153363978269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0.95</v>
      </c>
      <c r="AM3" t="s">
        <v>10198</v>
      </c>
      <c r="AN3">
        <v>1.73</v>
      </c>
      <c r="AO3" t="s">
        <v>10198</v>
      </c>
      <c r="AP3">
        <v>0.220951397297318</v>
      </c>
      <c r="AQ3">
        <f>(Table2[[#This Row],[Sharpe Ratio]]-AVERAGE(Table2[Sharpe Ratio]))/_xlfn.STDEV.P(Table2[Sharpe Ratio])</f>
        <v>1.9499171117434808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11.331145866043997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18</v>
      </c>
      <c r="AU3">
        <f>_xlfn.RANK.AVG(Table2[[#This Row],[Sharpe Ratio Z-Score]],Table2[Sharpe Ratio Z-Score])</f>
        <v>18</v>
      </c>
      <c r="AV3">
        <f>(Table2[[#This Row],[Rank 1Y]]+Table2[[#This Row],[Rank 6M]]+Table2[[#This Row],[Rank Sharpe]])/3</f>
        <v>14</v>
      </c>
    </row>
    <row r="4" spans="1:48" x14ac:dyDescent="0.3">
      <c r="A4" t="s">
        <v>669</v>
      </c>
      <c r="B4" t="s">
        <v>670</v>
      </c>
      <c r="C4" t="s">
        <v>10163</v>
      </c>
      <c r="D4" t="s">
        <v>276</v>
      </c>
      <c r="E4">
        <v>25888.752</v>
      </c>
      <c r="F4">
        <v>2260</v>
      </c>
      <c r="G4">
        <v>251.84136502282999</v>
      </c>
      <c r="H4">
        <f>(Table2[[#This Row],[1Y Return vs Nifty]]-AVERAGE(Table2[1Y Return vs Nifty]))/_xlfn.STDEV.P(Table2[1Y Return vs Nifty])</f>
        <v>2.857926583370006</v>
      </c>
      <c r="I4">
        <v>31.665333306333601</v>
      </c>
      <c r="J4">
        <f>(Table2[[#This Row],[1M Return vs Nifty]]-AVERAGE(Table2[1M Return vs Nifty]))/_xlfn.STDEV.P(Table2[1M Return vs Nifty])</f>
        <v>3.2241819929974964</v>
      </c>
      <c r="K4">
        <v>134.07857650921301</v>
      </c>
      <c r="L4">
        <f>(Table2[[#This Row],[6M Return vs Nifty]]-AVERAGE(Table2[6M Return vs Nifty]))/_xlfn.STDEV.P(Table2[6M Return vs Nifty])</f>
        <v>4.3753282788348695</v>
      </c>
      <c r="M4">
        <v>-6.4095581866661497</v>
      </c>
      <c r="N4">
        <f>(Table2[[#This Row],[1W Return vs Nifty]]-AVERAGE(Table2[1W Return vs Nifty]))/_xlfn.STDEV.P(Table2[1W Return vs Nifty])</f>
        <v>-1.539528205452211</v>
      </c>
      <c r="O4">
        <v>2348.64</v>
      </c>
      <c r="P4">
        <v>1955.85477358654</v>
      </c>
      <c r="Q4">
        <v>1237.8173135383499</v>
      </c>
      <c r="R4">
        <v>36.570358654395399</v>
      </c>
      <c r="S4" s="2">
        <f>(Table2[[#This Row],[Close Price]]-Table2[[#This Row],[20D EMA]])/Table2[[#This Row],[20D EMA]]</f>
        <v>-3.7740990530690049E-2</v>
      </c>
      <c r="T4" s="2">
        <f>(Table2[[#This Row],[Close Price]]-Table2[[#This Row],[50D EMA]])/Table2[[#This Row],[50D EMA]]</f>
        <v>0.15550501526027674</v>
      </c>
      <c r="U4" s="2">
        <f>(Table2[[#This Row],[Close Price]]-Table2[[#This Row],[200D EMA]])/Table2[[#This Row],[200D EMA]]</f>
        <v>0.82579446521046007</v>
      </c>
      <c r="V4">
        <v>0.51483926324942697</v>
      </c>
      <c r="W4">
        <v>2205</v>
      </c>
      <c r="X4">
        <v>2308.1999999999998</v>
      </c>
      <c r="Y4">
        <v>2260</v>
      </c>
      <c r="Z4">
        <v>2635</v>
      </c>
      <c r="AA4">
        <v>2127.6999999999998</v>
      </c>
      <c r="AB4">
        <v>2833.8</v>
      </c>
      <c r="AC4" s="2">
        <f>(Table2[[#This Row],[Close Price]]/Table2[[#This Row],[Day Low]])-1</f>
        <v>2.4943310657596474E-2</v>
      </c>
      <c r="AD4" s="2">
        <f>(Table2[[#This Row],[Day High]]/Table2[[#This Row],[Close Price]])-1</f>
        <v>2.132743362831846E-2</v>
      </c>
      <c r="AE4" s="2">
        <f>(Table2[[#This Row],[Close Price]]/Table2[[#This Row],[Current Week Low]])-1</f>
        <v>0</v>
      </c>
      <c r="AF4" s="2">
        <f>(Table2[[#This Row],[Current Week High]]/Table2[[#This Row],[Close Price]])-1</f>
        <v>0.16592920353982299</v>
      </c>
      <c r="AG4" s="2">
        <f>(Table2[[#This Row],[Close Price]]/Table2[[#This Row],[Current Month Low]])-1</f>
        <v>6.2179818583447011E-2</v>
      </c>
      <c r="AH4" s="2">
        <f>(Table2[[#This Row],[Current Month High]]/Table2[[#This Row],[Close Price]])-1</f>
        <v>0.2538938053097346</v>
      </c>
      <c r="AI4">
        <v>25.389380530973401</v>
      </c>
      <c r="AJ4">
        <v>291.64717095572303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1.24</v>
      </c>
      <c r="AM4" t="s">
        <v>10198</v>
      </c>
      <c r="AN4">
        <v>-13.1</v>
      </c>
      <c r="AO4" t="s">
        <v>10197</v>
      </c>
      <c r="AP4">
        <v>0.205250708354761</v>
      </c>
      <c r="AQ4">
        <f>(Table2[[#This Row],[Sharpe Ratio]]-AVERAGE(Table2[Sharpe Ratio]))/_xlfn.STDEV.P(Table2[Sharpe Ratio])</f>
        <v>1.7689345326848833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10.686843182435044</v>
      </c>
      <c r="AS4">
        <f>_xlfn.RANK.AVG(Table2[[#This Row],[1Y Return vs Nifty Z-Score]],Table2[1Y Return vs Nifty Z-Score])</f>
        <v>10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30</v>
      </c>
      <c r="AV4">
        <f>(Table2[[#This Row],[Rank 1Y]]+Table2[[#This Row],[Rank 6M]]+Table2[[#This Row],[Rank Sharpe]])/3</f>
        <v>14</v>
      </c>
    </row>
    <row r="5" spans="1:48" x14ac:dyDescent="0.3">
      <c r="A5" t="s">
        <v>1057</v>
      </c>
      <c r="B5" t="s">
        <v>1058</v>
      </c>
      <c r="C5" t="s">
        <v>10165</v>
      </c>
      <c r="D5" t="s">
        <v>127</v>
      </c>
      <c r="E5">
        <v>11732.105500649999</v>
      </c>
      <c r="F5">
        <v>449.55</v>
      </c>
      <c r="G5">
        <v>183.36315191758001</v>
      </c>
      <c r="H5">
        <f>(Table2[[#This Row],[1Y Return vs Nifty]]-AVERAGE(Table2[1Y Return vs Nifty]))/_xlfn.STDEV.P(Table2[1Y Return vs Nifty])</f>
        <v>1.9292347669051981</v>
      </c>
      <c r="I5">
        <v>17.794488863890599</v>
      </c>
      <c r="J5">
        <f>(Table2[[#This Row],[1M Return vs Nifty]]-AVERAGE(Table2[1M Return vs Nifty]))/_xlfn.STDEV.P(Table2[1M Return vs Nifty])</f>
        <v>1.8100944343470016</v>
      </c>
      <c r="K5">
        <v>103.747846408307</v>
      </c>
      <c r="L5">
        <f>(Table2[[#This Row],[6M Return vs Nifty]]-AVERAGE(Table2[6M Return vs Nifty]))/_xlfn.STDEV.P(Table2[6M Return vs Nifty])</f>
        <v>3.3331985201795122</v>
      </c>
      <c r="M5">
        <v>11.857263464958899</v>
      </c>
      <c r="N5">
        <f>(Table2[[#This Row],[1W Return vs Nifty]]-AVERAGE(Table2[1W Return vs Nifty]))/_xlfn.STDEV.P(Table2[1W Return vs Nifty])</f>
        <v>2.3587911770698056</v>
      </c>
      <c r="O5">
        <v>370.85</v>
      </c>
      <c r="P5">
        <v>324.52029259816698</v>
      </c>
      <c r="Q5">
        <v>240.57860458486101</v>
      </c>
      <c r="R5">
        <v>82.085094344937403</v>
      </c>
      <c r="S5" s="2">
        <f>(Table2[[#This Row],[Close Price]]-Table2[[#This Row],[20D EMA]])/Table2[[#This Row],[20D EMA]]</f>
        <v>0.21221518134016445</v>
      </c>
      <c r="T5" s="2">
        <f>(Table2[[#This Row],[Close Price]]-Table2[[#This Row],[50D EMA]])/Table2[[#This Row],[50D EMA]]</f>
        <v>0.38527546737007734</v>
      </c>
      <c r="U5" s="2">
        <f>(Table2[[#This Row],[Close Price]]-Table2[[#This Row],[200D EMA]])/Table2[[#This Row],[200D EMA]]</f>
        <v>0.86862003284014822</v>
      </c>
      <c r="V5">
        <v>1.05706653669864</v>
      </c>
      <c r="W5">
        <v>434.5</v>
      </c>
      <c r="X5">
        <v>468.9</v>
      </c>
      <c r="Y5">
        <v>337</v>
      </c>
      <c r="Z5">
        <v>464</v>
      </c>
      <c r="AA5">
        <v>337</v>
      </c>
      <c r="AB5">
        <v>464</v>
      </c>
      <c r="AC5" s="2">
        <f>(Table2[[#This Row],[Close Price]]/Table2[[#This Row],[Day Low]])-1</f>
        <v>3.463751438434981E-2</v>
      </c>
      <c r="AD5" s="2">
        <f>(Table2[[#This Row],[Day High]]/Table2[[#This Row],[Close Price]])-1</f>
        <v>4.3043043043043072E-2</v>
      </c>
      <c r="AE5" s="2">
        <f>(Table2[[#This Row],[Close Price]]/Table2[[#This Row],[Current Week Low]])-1</f>
        <v>0.33397626112759649</v>
      </c>
      <c r="AF5" s="2">
        <f>(Table2[[#This Row],[Current Week High]]/Table2[[#This Row],[Close Price]])-1</f>
        <v>3.2143254365476492E-2</v>
      </c>
      <c r="AG5" s="2">
        <f>(Table2[[#This Row],[Close Price]]/Table2[[#This Row],[Current Month Low]])-1</f>
        <v>0.33397626112759649</v>
      </c>
      <c r="AH5" s="2">
        <f>(Table2[[#This Row],[Current Month High]]/Table2[[#This Row],[Close Price]])-1</f>
        <v>3.2143254365476492E-2</v>
      </c>
      <c r="AI5">
        <v>3.2143254365476399</v>
      </c>
      <c r="AJ5">
        <v>209.618099796824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0.99</v>
      </c>
      <c r="AM5" t="s">
        <v>10198</v>
      </c>
      <c r="AN5">
        <v>21.29</v>
      </c>
      <c r="AO5" t="s">
        <v>10198</v>
      </c>
      <c r="AP5">
        <v>0.23888437815350899</v>
      </c>
      <c r="AQ5">
        <f>(Table2[[#This Row],[Sharpe Ratio]]-AVERAGE(Table2[Sharpe Ratio]))/_xlfn.STDEV.P(Table2[Sharpe Ratio])</f>
        <v>2.156631424563523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11.587950323065041</v>
      </c>
      <c r="AS5">
        <f>_xlfn.RANK.AVG(Table2[[#This Row],[1Y Return vs Nifty Z-Score]],Table2[1Y Return vs Nifty Z-Score])</f>
        <v>32</v>
      </c>
      <c r="AT5">
        <f>_xlfn.RANK.AVG(Table2[[#This Row],[6M Return vs Nifty Z-Score]],Table2[6M Return vs Nifty Z-Score])</f>
        <v>5</v>
      </c>
      <c r="AU5">
        <f>_xlfn.RANK.AVG(Table2[[#This Row],[Sharpe Ratio Z-Score]],Table2[Sharpe Ratio Z-Score])</f>
        <v>9</v>
      </c>
      <c r="AV5">
        <f>(Table2[[#This Row],[Rank 1Y]]+Table2[[#This Row],[Rank 6M]]+Table2[[#This Row],[Rank Sharpe]])/3</f>
        <v>15.333333333333334</v>
      </c>
    </row>
    <row r="6" spans="1:48" x14ac:dyDescent="0.3">
      <c r="A6" t="s">
        <v>1103</v>
      </c>
      <c r="B6" t="s">
        <v>1104</v>
      </c>
      <c r="C6" t="s">
        <v>10159</v>
      </c>
      <c r="D6" t="s">
        <v>98</v>
      </c>
      <c r="E6">
        <v>11103.45356752</v>
      </c>
      <c r="F6">
        <v>920.95</v>
      </c>
      <c r="G6">
        <v>206.35494245467601</v>
      </c>
      <c r="H6">
        <f>(Table2[[#This Row],[1Y Return vs Nifty]]-AVERAGE(Table2[1Y Return vs Nifty]))/_xlfn.STDEV.P(Table2[1Y Return vs Nifty])</f>
        <v>2.2410461701153825</v>
      </c>
      <c r="I6">
        <v>3.79837189495318</v>
      </c>
      <c r="J6">
        <f>(Table2[[#This Row],[1M Return vs Nifty]]-AVERAGE(Table2[1M Return vs Nifty]))/_xlfn.STDEV.P(Table2[1M Return vs Nifty])</f>
        <v>0.38323574832271606</v>
      </c>
      <c r="K6">
        <v>68.041898815771503</v>
      </c>
      <c r="L6">
        <f>(Table2[[#This Row],[6M Return vs Nifty]]-AVERAGE(Table2[6M Return vs Nifty]))/_xlfn.STDEV.P(Table2[6M Return vs Nifty])</f>
        <v>2.1063823366133163</v>
      </c>
      <c r="M6">
        <v>-6.1025193059594098</v>
      </c>
      <c r="N6">
        <f>(Table2[[#This Row],[1W Return vs Nifty]]-AVERAGE(Table2[1W Return vs Nifty]))/_xlfn.STDEV.P(Table2[1W Return vs Nifty])</f>
        <v>-1.4740030887858167</v>
      </c>
      <c r="O6">
        <v>942.78</v>
      </c>
      <c r="P6">
        <v>919.28393476290398</v>
      </c>
      <c r="Q6">
        <v>719.02588793676796</v>
      </c>
      <c r="R6">
        <v>41.836835354274399</v>
      </c>
      <c r="S6" s="2">
        <f>(Table2[[#This Row],[Close Price]]-Table2[[#This Row],[20D EMA]])/Table2[[#This Row],[20D EMA]]</f>
        <v>-2.3154924796877245E-2</v>
      </c>
      <c r="T6" s="2">
        <f>(Table2[[#This Row],[Close Price]]-Table2[[#This Row],[50D EMA]])/Table2[[#This Row],[50D EMA]]</f>
        <v>1.8123510855498248E-3</v>
      </c>
      <c r="U6" s="2">
        <f>(Table2[[#This Row],[Close Price]]-Table2[[#This Row],[200D EMA]])/Table2[[#This Row],[200D EMA]]</f>
        <v>0.280830100071431</v>
      </c>
      <c r="V6">
        <v>1.16294601696288</v>
      </c>
      <c r="W6">
        <v>945</v>
      </c>
      <c r="X6">
        <v>966.95</v>
      </c>
      <c r="Y6">
        <v>910</v>
      </c>
      <c r="Z6">
        <v>989.8</v>
      </c>
      <c r="AA6">
        <v>875.55</v>
      </c>
      <c r="AB6">
        <v>1080</v>
      </c>
      <c r="AC6" s="2">
        <f>(Table2[[#This Row],[Close Price]]/Table2[[#This Row],[Day Low]])-1</f>
        <v>-2.5449735449735389E-2</v>
      </c>
      <c r="AD6" s="2">
        <f>(Table2[[#This Row],[Day High]]/Table2[[#This Row],[Close Price]])-1</f>
        <v>4.9948422824257488E-2</v>
      </c>
      <c r="AE6" s="2">
        <f>(Table2[[#This Row],[Close Price]]/Table2[[#This Row],[Current Week Low]])-1</f>
        <v>1.2032967032967079E-2</v>
      </c>
      <c r="AF6" s="2">
        <f>(Table2[[#This Row],[Current Week High]]/Table2[[#This Row],[Close Price]])-1</f>
        <v>7.47597589445681E-2</v>
      </c>
      <c r="AG6" s="2">
        <f>(Table2[[#This Row],[Close Price]]/Table2[[#This Row],[Current Month Low]])-1</f>
        <v>5.1853120895437366E-2</v>
      </c>
      <c r="AH6" s="2">
        <f>(Table2[[#This Row],[Current Month High]]/Table2[[#This Row],[Close Price]])-1</f>
        <v>0.17270210109126438</v>
      </c>
      <c r="AI6">
        <v>17.270210109126399</v>
      </c>
      <c r="AJ6">
        <v>270.35522788203701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-0.18</v>
      </c>
      <c r="AM6" t="s">
        <v>10197</v>
      </c>
      <c r="AN6">
        <v>0.31</v>
      </c>
      <c r="AO6" t="s">
        <v>10198</v>
      </c>
      <c r="AP6">
        <v>0.28996452403919598</v>
      </c>
      <c r="AQ6">
        <f>(Table2[[#This Row],[Sharpe Ratio]]-AVERAGE(Table2[Sharpe Ratio]))/_xlfn.STDEV.P(Table2[Sharpe Ratio])</f>
        <v>2.7454346659310618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6.0020958321966598</v>
      </c>
      <c r="AS6">
        <f>_xlfn.RANK.AVG(Table2[[#This Row],[1Y Return vs Nifty Z-Score]],Table2[1Y Return vs Nifty Z-Score])</f>
        <v>20</v>
      </c>
      <c r="AT6">
        <f>_xlfn.RANK.AVG(Table2[[#This Row],[6M Return vs Nifty Z-Score]],Table2[6M Return vs Nifty Z-Score])</f>
        <v>29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17</v>
      </c>
    </row>
    <row r="7" spans="1:48" x14ac:dyDescent="0.3">
      <c r="A7" t="s">
        <v>376</v>
      </c>
      <c r="B7" t="s">
        <v>377</v>
      </c>
      <c r="C7" t="s">
        <v>10153</v>
      </c>
      <c r="D7" t="s">
        <v>121</v>
      </c>
      <c r="E7">
        <v>63390.163500000002</v>
      </c>
      <c r="F7">
        <v>316.64999999999998</v>
      </c>
      <c r="G7">
        <v>365.02379408418801</v>
      </c>
      <c r="H7">
        <f>(Table2[[#This Row],[1Y Return vs Nifty]]-AVERAGE(Table2[1Y Return vs Nifty]))/_xlfn.STDEV.P(Table2[1Y Return vs Nifty])</f>
        <v>4.3928906379275752</v>
      </c>
      <c r="I7">
        <v>9.3668155590316893</v>
      </c>
      <c r="J7">
        <f>(Table2[[#This Row],[1M Return vs Nifty]]-AVERAGE(Table2[1M Return vs Nifty]))/_xlfn.STDEV.P(Table2[1M Return vs Nifty])</f>
        <v>0.95092050169831821</v>
      </c>
      <c r="K7">
        <v>79.310150429824404</v>
      </c>
      <c r="L7">
        <f>(Table2[[#This Row],[6M Return vs Nifty]]-AVERAGE(Table2[6M Return vs Nifty]))/_xlfn.STDEV.P(Table2[6M Return vs Nifty])</f>
        <v>2.4935467832307756</v>
      </c>
      <c r="M7">
        <v>-4.5637797210475899</v>
      </c>
      <c r="N7">
        <f>(Table2[[#This Row],[1W Return vs Nifty]]-AVERAGE(Table2[1W Return vs Nifty]))/_xlfn.STDEV.P(Table2[1W Return vs Nifty])</f>
        <v>-1.1456209288832486</v>
      </c>
      <c r="O7">
        <v>312.98</v>
      </c>
      <c r="P7">
        <v>286.46304690727698</v>
      </c>
      <c r="Q7">
        <v>200.883374616971</v>
      </c>
      <c r="R7">
        <v>49.155532431960197</v>
      </c>
      <c r="S7" s="2">
        <f>(Table2[[#This Row],[Close Price]]-Table2[[#This Row],[20D EMA]])/Table2[[#This Row],[20D EMA]]</f>
        <v>1.1725988881078531E-2</v>
      </c>
      <c r="T7" s="2">
        <f>(Table2[[#This Row],[Close Price]]-Table2[[#This Row],[50D EMA]])/Table2[[#This Row],[50D EMA]]</f>
        <v>0.10537817501638871</v>
      </c>
      <c r="U7" s="2">
        <f>(Table2[[#This Row],[Close Price]]-Table2[[#This Row],[200D EMA]])/Table2[[#This Row],[200D EMA]]</f>
        <v>0.57628773711992787</v>
      </c>
      <c r="V7">
        <v>1.25965392141833</v>
      </c>
      <c r="W7">
        <v>313.39999999999998</v>
      </c>
      <c r="X7">
        <v>319.95</v>
      </c>
      <c r="Y7">
        <v>271.14999999999998</v>
      </c>
      <c r="Z7">
        <v>329.4</v>
      </c>
      <c r="AA7">
        <v>271.14999999999998</v>
      </c>
      <c r="AB7">
        <v>353.7</v>
      </c>
      <c r="AC7" s="2">
        <f>(Table2[[#This Row],[Close Price]]/Table2[[#This Row],[Day Low]])-1</f>
        <v>1.0370134014039634E-2</v>
      </c>
      <c r="AD7" s="2">
        <f>(Table2[[#This Row],[Day High]]/Table2[[#This Row],[Close Price]])-1</f>
        <v>1.0421601136902048E-2</v>
      </c>
      <c r="AE7" s="2">
        <f>(Table2[[#This Row],[Close Price]]/Table2[[#This Row],[Current Week Low]])-1</f>
        <v>0.1678037986354417</v>
      </c>
      <c r="AF7" s="2">
        <f>(Table2[[#This Row],[Current Week High]]/Table2[[#This Row],[Close Price]])-1</f>
        <v>4.0265277119848397E-2</v>
      </c>
      <c r="AG7" s="2">
        <f>(Table2[[#This Row],[Close Price]]/Table2[[#This Row],[Current Month Low]])-1</f>
        <v>0.1678037986354417</v>
      </c>
      <c r="AH7" s="2">
        <f>(Table2[[#This Row],[Current Month High]]/Table2[[#This Row],[Close Price]])-1</f>
        <v>0.11700615821885374</v>
      </c>
      <c r="AI7">
        <v>11.7006158218853</v>
      </c>
      <c r="AJ7">
        <v>421.23456790123402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0.42</v>
      </c>
      <c r="AM7" t="s">
        <v>10198</v>
      </c>
      <c r="AN7">
        <v>-4.92</v>
      </c>
      <c r="AO7" t="s">
        <v>10197</v>
      </c>
      <c r="AP7">
        <v>0.18136698380632299</v>
      </c>
      <c r="AQ7">
        <f>(Table2[[#This Row],[Sharpe Ratio]]-AVERAGE(Table2[Sharpe Ratio]))/_xlfn.STDEV.P(Table2[Sharpe Ratio])</f>
        <v>1.4936257177586074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8.1853627117320276</v>
      </c>
      <c r="AS7">
        <f>_xlfn.RANK.AVG(Table2[[#This Row],[1Y Return vs Nifty Z-Score]],Table2[1Y Return vs Nifty Z-Score])</f>
        <v>5</v>
      </c>
      <c r="AT7">
        <f>_xlfn.RANK.AVG(Table2[[#This Row],[6M Return vs Nifty Z-Score]],Table2[6M Return vs Nifty Z-Score])</f>
        <v>16</v>
      </c>
      <c r="AU7">
        <f>_xlfn.RANK.AVG(Table2[[#This Row],[Sharpe Ratio Z-Score]],Table2[Sharpe Ratio Z-Score])</f>
        <v>50</v>
      </c>
      <c r="AV7">
        <f>(Table2[[#This Row],[Rank 1Y]]+Table2[[#This Row],[Rank 6M]]+Table2[[#This Row],[Rank Sharpe]])/3</f>
        <v>23.666666666666668</v>
      </c>
    </row>
    <row r="8" spans="1:48" x14ac:dyDescent="0.3">
      <c r="A8" t="s">
        <v>274</v>
      </c>
      <c r="B8" t="s">
        <v>275</v>
      </c>
      <c r="C8" t="s">
        <v>10163</v>
      </c>
      <c r="D8" t="s">
        <v>276</v>
      </c>
      <c r="E8">
        <v>97950.748500000002</v>
      </c>
      <c r="F8">
        <v>4856.5</v>
      </c>
      <c r="G8">
        <v>137.091195587073</v>
      </c>
      <c r="H8">
        <f>(Table2[[#This Row],[1Y Return vs Nifty]]-AVERAGE(Table2[1Y Return vs Nifty]))/_xlfn.STDEV.P(Table2[1Y Return vs Nifty])</f>
        <v>1.3017010561480133</v>
      </c>
      <c r="I8">
        <v>22.613820555418702</v>
      </c>
      <c r="J8">
        <f>(Table2[[#This Row],[1M Return vs Nifty]]-AVERAGE(Table2[1M Return vs Nifty]))/_xlfn.STDEV.P(Table2[1M Return vs Nifty])</f>
        <v>2.3014096541433569</v>
      </c>
      <c r="K8">
        <v>92.932405263879204</v>
      </c>
      <c r="L8">
        <f>(Table2[[#This Row],[6M Return vs Nifty]]-AVERAGE(Table2[6M Return vs Nifty]))/_xlfn.STDEV.P(Table2[6M Return vs Nifty])</f>
        <v>2.9615921318038803</v>
      </c>
      <c r="M8">
        <v>-5.2695914522706104</v>
      </c>
      <c r="N8">
        <f>(Table2[[#This Row],[1W Return vs Nifty]]-AVERAGE(Table2[1W Return vs Nifty]))/_xlfn.STDEV.P(Table2[1W Return vs Nifty])</f>
        <v>-1.2962480935160925</v>
      </c>
      <c r="O8">
        <v>4961.54</v>
      </c>
      <c r="P8">
        <v>4214.1946724420104</v>
      </c>
      <c r="Q8">
        <v>2823.0212749422099</v>
      </c>
      <c r="R8">
        <v>39.084689533048902</v>
      </c>
      <c r="S8" s="2">
        <f>(Table2[[#This Row],[Close Price]]-Table2[[#This Row],[20D EMA]])/Table2[[#This Row],[20D EMA]]</f>
        <v>-2.117084614857483E-2</v>
      </c>
      <c r="T8" s="2">
        <f>(Table2[[#This Row],[Close Price]]-Table2[[#This Row],[50D EMA]])/Table2[[#This Row],[50D EMA]]</f>
        <v>0.15241472629592387</v>
      </c>
      <c r="U8" s="2">
        <f>(Table2[[#This Row],[Close Price]]-Table2[[#This Row],[200D EMA]])/Table2[[#This Row],[200D EMA]]</f>
        <v>0.72032001427244563</v>
      </c>
      <c r="V8">
        <v>0.66461954824938296</v>
      </c>
      <c r="W8">
        <v>4840</v>
      </c>
      <c r="X8">
        <v>4950</v>
      </c>
      <c r="Y8">
        <v>4792.6499999999996</v>
      </c>
      <c r="Z8">
        <v>5478</v>
      </c>
      <c r="AA8">
        <v>4182.1499999999996</v>
      </c>
      <c r="AB8">
        <v>5860</v>
      </c>
      <c r="AC8" s="2">
        <f>(Table2[[#This Row],[Close Price]]/Table2[[#This Row],[Day Low]])-1</f>
        <v>3.4090909090909172E-3</v>
      </c>
      <c r="AD8" s="2">
        <f>(Table2[[#This Row],[Day High]]/Table2[[#This Row],[Close Price]])-1</f>
        <v>1.9252548131370339E-2</v>
      </c>
      <c r="AE8" s="2">
        <f>(Table2[[#This Row],[Close Price]]/Table2[[#This Row],[Current Week Low]])-1</f>
        <v>1.3322483386018158E-2</v>
      </c>
      <c r="AF8" s="2">
        <f>(Table2[[#This Row],[Current Week High]]/Table2[[#This Row],[Close Price]])-1</f>
        <v>0.12797281993204979</v>
      </c>
      <c r="AG8" s="2">
        <f>(Table2[[#This Row],[Close Price]]/Table2[[#This Row],[Current Month Low]])-1</f>
        <v>0.16124481427017212</v>
      </c>
      <c r="AH8" s="2">
        <f>(Table2[[#This Row],[Current Month High]]/Table2[[#This Row],[Close Price]])-1</f>
        <v>0.2066302893029961</v>
      </c>
      <c r="AI8">
        <v>20.6630289302996</v>
      </c>
      <c r="AJ8">
        <v>183.33479186721499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1.03</v>
      </c>
      <c r="AM8" t="s">
        <v>10198</v>
      </c>
      <c r="AN8">
        <v>-12.97</v>
      </c>
      <c r="AO8" t="s">
        <v>10197</v>
      </c>
      <c r="AP8">
        <v>0.25705084402338901</v>
      </c>
      <c r="AQ8">
        <f>(Table2[[#This Row],[Sharpe Ratio]]-AVERAGE(Table2[Sharpe Ratio]))/_xlfn.STDEV.P(Table2[Sharpe Ratio])</f>
        <v>2.3660371301054748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7.6344918786846332</v>
      </c>
      <c r="AS8">
        <f>_xlfn.RANK.AVG(Table2[[#This Row],[1Y Return vs Nifty Z-Score]],Table2[1Y Return vs Nifty Z-Score])</f>
        <v>69</v>
      </c>
      <c r="AT8">
        <f>_xlfn.RANK.AVG(Table2[[#This Row],[6M Return vs Nifty Z-Score]],Table2[6M Return vs Nifty Z-Score])</f>
        <v>9</v>
      </c>
      <c r="AU8">
        <f>_xlfn.RANK.AVG(Table2[[#This Row],[Sharpe Ratio Z-Score]],Table2[Sharpe Ratio Z-Score])</f>
        <v>6</v>
      </c>
      <c r="AV8">
        <f>(Table2[[#This Row],[Rank 1Y]]+Table2[[#This Row],[Rank 6M]]+Table2[[#This Row],[Rank Sharpe]])/3</f>
        <v>28</v>
      </c>
    </row>
    <row r="9" spans="1:48" x14ac:dyDescent="0.3">
      <c r="A9" t="s">
        <v>808</v>
      </c>
      <c r="B9" t="s">
        <v>809</v>
      </c>
      <c r="C9" t="s">
        <v>10156</v>
      </c>
      <c r="D9" t="s">
        <v>46</v>
      </c>
      <c r="E9">
        <v>19444.707274929999</v>
      </c>
      <c r="F9">
        <v>1671.95</v>
      </c>
      <c r="G9">
        <v>219.164332405761</v>
      </c>
      <c r="H9">
        <f>(Table2[[#This Row],[1Y Return vs Nifty]]-AVERAGE(Table2[1Y Return vs Nifty]))/_xlfn.STDEV.P(Table2[1Y Return vs Nifty])</f>
        <v>2.4147653003618927</v>
      </c>
      <c r="I9">
        <v>2.3730520720600898</v>
      </c>
      <c r="J9">
        <f>(Table2[[#This Row],[1M Return vs Nifty]]-AVERAGE(Table2[1M Return vs Nifty]))/_xlfn.STDEV.P(Table2[1M Return vs Nifty])</f>
        <v>0.23792901973712308</v>
      </c>
      <c r="K9">
        <v>94.042312895978895</v>
      </c>
      <c r="L9">
        <f>(Table2[[#This Row],[6M Return vs Nifty]]-AVERAGE(Table2[6M Return vs Nifty]))/_xlfn.STDEV.P(Table2[6M Return vs Nifty])</f>
        <v>2.9997273091939962</v>
      </c>
      <c r="M9">
        <v>8.8021359686671001</v>
      </c>
      <c r="N9">
        <f>(Table2[[#This Row],[1W Return vs Nifty]]-AVERAGE(Table2[1W Return vs Nifty]))/_xlfn.STDEV.P(Table2[1W Return vs Nifty])</f>
        <v>1.7067969242102361</v>
      </c>
      <c r="O9">
        <v>1516.48</v>
      </c>
      <c r="P9">
        <v>1382.8105087937199</v>
      </c>
      <c r="Q9">
        <v>981.87509099078295</v>
      </c>
      <c r="R9">
        <v>76.485054611564806</v>
      </c>
      <c r="S9" s="2">
        <f>(Table2[[#This Row],[Close Price]]-Table2[[#This Row],[20D EMA]])/Table2[[#This Row],[20D EMA]]</f>
        <v>0.10252031019202365</v>
      </c>
      <c r="T9" s="2">
        <f>(Table2[[#This Row],[Close Price]]-Table2[[#This Row],[50D EMA]])/Table2[[#This Row],[50D EMA]]</f>
        <v>0.2090955263700649</v>
      </c>
      <c r="U9" s="2">
        <f>(Table2[[#This Row],[Close Price]]-Table2[[#This Row],[200D EMA]])/Table2[[#This Row],[200D EMA]]</f>
        <v>0.70281333678898161</v>
      </c>
      <c r="V9">
        <v>0.462327557150775</v>
      </c>
      <c r="W9">
        <v>1660</v>
      </c>
      <c r="X9">
        <v>1722</v>
      </c>
      <c r="Y9">
        <v>1420</v>
      </c>
      <c r="Z9">
        <v>1684.45</v>
      </c>
      <c r="AA9">
        <v>1375</v>
      </c>
      <c r="AB9">
        <v>1684.45</v>
      </c>
      <c r="AC9" s="2">
        <f>(Table2[[#This Row],[Close Price]]/Table2[[#This Row],[Day Low]])-1</f>
        <v>7.1987951807228612E-3</v>
      </c>
      <c r="AD9" s="2">
        <f>(Table2[[#This Row],[Day High]]/Table2[[#This Row],[Close Price]])-1</f>
        <v>2.9935105714883781E-2</v>
      </c>
      <c r="AE9" s="2">
        <f>(Table2[[#This Row],[Close Price]]/Table2[[#This Row],[Current Week Low]])-1</f>
        <v>0.17742957746478871</v>
      </c>
      <c r="AF9" s="2">
        <f>(Table2[[#This Row],[Current Week High]]/Table2[[#This Row],[Close Price]])-1</f>
        <v>7.4763001285924613E-3</v>
      </c>
      <c r="AG9" s="2">
        <f>(Table2[[#This Row],[Close Price]]/Table2[[#This Row],[Current Month Low]])-1</f>
        <v>0.21596363636363636</v>
      </c>
      <c r="AH9" s="2">
        <f>(Table2[[#This Row],[Current Month High]]/Table2[[#This Row],[Close Price]])-1</f>
        <v>7.4763001285924613E-3</v>
      </c>
      <c r="AI9">
        <v>0.74763001285924602</v>
      </c>
      <c r="AJ9">
        <v>287.02546296296299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0.52</v>
      </c>
      <c r="AM9" t="s">
        <v>10198</v>
      </c>
      <c r="AN9">
        <v>11.77</v>
      </c>
      <c r="AO9" t="s">
        <v>10198</v>
      </c>
      <c r="AP9">
        <v>0.17141594002071101</v>
      </c>
      <c r="AQ9">
        <f>(Table2[[#This Row],[Sharpe Ratio]]-AVERAGE(Table2[Sharpe Ratio]))/_xlfn.STDEV.P(Table2[Sharpe Ratio])</f>
        <v>1.3789195685422162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8.7381381220454646</v>
      </c>
      <c r="AS9">
        <f>_xlfn.RANK.AVG(Table2[[#This Row],[1Y Return vs Nifty Z-Score]],Table2[1Y Return vs Nifty Z-Score])</f>
        <v>16</v>
      </c>
      <c r="AT9">
        <f>_xlfn.RANK.AVG(Table2[[#This Row],[6M Return vs Nifty Z-Score]],Table2[6M Return vs Nifty Z-Score])</f>
        <v>7</v>
      </c>
      <c r="AU9">
        <f>_xlfn.RANK.AVG(Table2[[#This Row],[Sharpe Ratio Z-Score]],Table2[Sharpe Ratio Z-Score])</f>
        <v>65</v>
      </c>
      <c r="AV9">
        <f>(Table2[[#This Row],[Rank 1Y]]+Table2[[#This Row],[Rank 6M]]+Table2[[#This Row],[Rank Sharpe]])/3</f>
        <v>29.333333333333332</v>
      </c>
    </row>
    <row r="10" spans="1:48" x14ac:dyDescent="0.3">
      <c r="A10" t="s">
        <v>144</v>
      </c>
      <c r="B10" t="s">
        <v>145</v>
      </c>
      <c r="C10" t="s">
        <v>10161</v>
      </c>
      <c r="D10" t="s">
        <v>146</v>
      </c>
      <c r="E10">
        <v>188762.06435369499</v>
      </c>
      <c r="F10">
        <v>5309.95</v>
      </c>
      <c r="G10">
        <v>186.612344941217</v>
      </c>
      <c r="H10">
        <f>(Table2[[#This Row],[1Y Return vs Nifty]]-AVERAGE(Table2[1Y Return vs Nifty]))/_xlfn.STDEV.P(Table2[1Y Return vs Nifty])</f>
        <v>1.9732998619819109</v>
      </c>
      <c r="I10">
        <v>-5.7110459129999596</v>
      </c>
      <c r="J10">
        <f>(Table2[[#This Row],[1M Return vs Nifty]]-AVERAGE(Table2[1M Return vs Nifty]))/_xlfn.STDEV.P(Table2[1M Return vs Nifty])</f>
        <v>-0.58621852448921519</v>
      </c>
      <c r="K10">
        <v>50.002808469657801</v>
      </c>
      <c r="L10">
        <f>(Table2[[#This Row],[6M Return vs Nifty]]-AVERAGE(Table2[6M Return vs Nifty]))/_xlfn.STDEV.P(Table2[6M Return vs Nifty])</f>
        <v>1.4865794895926274</v>
      </c>
      <c r="M10">
        <v>-4.83409812994568</v>
      </c>
      <c r="N10">
        <f>(Table2[[#This Row],[1W Return vs Nifty]]-AVERAGE(Table2[1W Return vs Nifty]))/_xlfn.STDEV.P(Table2[1W Return vs Nifty])</f>
        <v>-1.2033095357442123</v>
      </c>
      <c r="O10">
        <v>5374.95</v>
      </c>
      <c r="P10">
        <v>5116.4908335570999</v>
      </c>
      <c r="Q10">
        <v>3940.1622026956902</v>
      </c>
      <c r="R10">
        <v>41.2321044203184</v>
      </c>
      <c r="S10" s="2">
        <f>(Table2[[#This Row],[Close Price]]-Table2[[#This Row],[20D EMA]])/Table2[[#This Row],[20D EMA]]</f>
        <v>-1.2093135750100001E-2</v>
      </c>
      <c r="T10" s="2">
        <f>(Table2[[#This Row],[Close Price]]-Table2[[#This Row],[50D EMA]])/Table2[[#This Row],[50D EMA]]</f>
        <v>3.7810908440229281E-2</v>
      </c>
      <c r="U10" s="2">
        <f>(Table2[[#This Row],[Close Price]]-Table2[[#This Row],[200D EMA]])/Table2[[#This Row],[200D EMA]]</f>
        <v>0.34764756546498504</v>
      </c>
      <c r="V10">
        <v>0.84181548807362505</v>
      </c>
      <c r="W10">
        <v>5325</v>
      </c>
      <c r="X10">
        <v>5411.55</v>
      </c>
      <c r="Y10">
        <v>4955.6499999999996</v>
      </c>
      <c r="Z10">
        <v>5380</v>
      </c>
      <c r="AA10">
        <v>4955.6499999999996</v>
      </c>
      <c r="AB10">
        <v>5754.95</v>
      </c>
      <c r="AC10" s="2">
        <f>(Table2[[#This Row],[Close Price]]/Table2[[#This Row],[Day Low]])-1</f>
        <v>-2.8262910798122487E-3</v>
      </c>
      <c r="AD10" s="2">
        <f>(Table2[[#This Row],[Day High]]/Table2[[#This Row],[Close Price]])-1</f>
        <v>1.9133890149624744E-2</v>
      </c>
      <c r="AE10" s="2">
        <f>(Table2[[#This Row],[Close Price]]/Table2[[#This Row],[Current Week Low]])-1</f>
        <v>7.1494153138337069E-2</v>
      </c>
      <c r="AF10" s="2">
        <f>(Table2[[#This Row],[Current Week High]]/Table2[[#This Row],[Close Price]])-1</f>
        <v>1.3192214615956877E-2</v>
      </c>
      <c r="AG10" s="2">
        <f>(Table2[[#This Row],[Close Price]]/Table2[[#This Row],[Current Month Low]])-1</f>
        <v>7.1494153138337069E-2</v>
      </c>
      <c r="AH10" s="2">
        <f>(Table2[[#This Row],[Current Month High]]/Table2[[#This Row],[Close Price]])-1</f>
        <v>8.3804932249832875E-2</v>
      </c>
      <c r="AI10">
        <v>8.3804932249832795</v>
      </c>
      <c r="AJ10">
        <v>217.884937739463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0.06</v>
      </c>
      <c r="AM10" t="s">
        <v>10198</v>
      </c>
      <c r="AN10">
        <v>-5.08</v>
      </c>
      <c r="AO10" t="s">
        <v>10197</v>
      </c>
      <c r="AP10">
        <v>0.23513064872273601</v>
      </c>
      <c r="AQ10">
        <f>(Table2[[#This Row],[Sharpe Ratio]]-AVERAGE(Table2[Sharpe Ratio]))/_xlfn.STDEV.P(Table2[Sharpe Ratio])</f>
        <v>2.113362009064943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3.7837133004060535</v>
      </c>
      <c r="AS10">
        <f>_xlfn.RANK.AVG(Table2[[#This Row],[1Y Return vs Nifty Z-Score]],Table2[1Y Return vs Nifty Z-Score])</f>
        <v>30</v>
      </c>
      <c r="AT10">
        <f>_xlfn.RANK.AVG(Table2[[#This Row],[6M Return vs Nifty Z-Score]],Table2[6M Return vs Nifty Z-Score])</f>
        <v>56</v>
      </c>
      <c r="AU10">
        <f>_xlfn.RANK.AVG(Table2[[#This Row],[Sharpe Ratio Z-Score]],Table2[Sharpe Ratio Z-Score])</f>
        <v>11</v>
      </c>
      <c r="AV10">
        <f>(Table2[[#This Row],[Rank 1Y]]+Table2[[#This Row],[Rank 6M]]+Table2[[#This Row],[Rank Sharpe]])/3</f>
        <v>32.333333333333336</v>
      </c>
    </row>
    <row r="11" spans="1:48" x14ac:dyDescent="0.3">
      <c r="A11" t="s">
        <v>1163</v>
      </c>
      <c r="B11" t="s">
        <v>1164</v>
      </c>
      <c r="C11" t="s">
        <v>10163</v>
      </c>
      <c r="D11" t="s">
        <v>271</v>
      </c>
      <c r="E11">
        <v>10267.739222615999</v>
      </c>
      <c r="F11">
        <v>89.73</v>
      </c>
      <c r="G11">
        <v>151.97436722131999</v>
      </c>
      <c r="H11">
        <f>(Table2[[#This Row],[1Y Return vs Nifty]]-AVERAGE(Table2[1Y Return vs Nifty]))/_xlfn.STDEV.P(Table2[1Y Return vs Nifty])</f>
        <v>1.5035445195357382</v>
      </c>
      <c r="I11">
        <v>11.5899642322742</v>
      </c>
      <c r="J11">
        <f>(Table2[[#This Row],[1M Return vs Nifty]]-AVERAGE(Table2[1M Return vs Nifty]))/_xlfn.STDEV.P(Table2[1M Return vs Nifty])</f>
        <v>1.1775632913934566</v>
      </c>
      <c r="K11">
        <v>67.707747358516698</v>
      </c>
      <c r="L11">
        <f>(Table2[[#This Row],[6M Return vs Nifty]]-AVERAGE(Table2[6M Return vs Nifty]))/_xlfn.STDEV.P(Table2[6M Return vs Nifty])</f>
        <v>2.0949012685234689</v>
      </c>
      <c r="M11">
        <v>6.9941183418330004</v>
      </c>
      <c r="N11">
        <f>(Table2[[#This Row],[1W Return vs Nifty]]-AVERAGE(Table2[1W Return vs Nifty]))/_xlfn.STDEV.P(Table2[1W Return vs Nifty])</f>
        <v>1.3209481819906608</v>
      </c>
      <c r="O11">
        <v>79.7</v>
      </c>
      <c r="P11">
        <v>72.856305876403894</v>
      </c>
      <c r="Q11">
        <v>56.752339808001402</v>
      </c>
      <c r="R11">
        <v>79.177496801890499</v>
      </c>
      <c r="S11" s="2">
        <f>(Table2[[#This Row],[Close Price]]-Table2[[#This Row],[20D EMA]])/Table2[[#This Row],[20D EMA]]</f>
        <v>0.1258469259723965</v>
      </c>
      <c r="T11" s="2">
        <f>(Table2[[#This Row],[Close Price]]-Table2[[#This Row],[50D EMA]])/Table2[[#This Row],[50D EMA]]</f>
        <v>0.23160238390649757</v>
      </c>
      <c r="U11" s="2">
        <f>(Table2[[#This Row],[Close Price]]-Table2[[#This Row],[200D EMA]])/Table2[[#This Row],[200D EMA]]</f>
        <v>0.58108018635998415</v>
      </c>
      <c r="V11">
        <v>0.87107420445316297</v>
      </c>
      <c r="W11">
        <v>88.55</v>
      </c>
      <c r="X11">
        <v>92.49</v>
      </c>
      <c r="Y11">
        <v>72.75</v>
      </c>
      <c r="Z11">
        <v>90.8</v>
      </c>
      <c r="AA11">
        <v>70</v>
      </c>
      <c r="AB11">
        <v>90.8</v>
      </c>
      <c r="AC11" s="2">
        <f>(Table2[[#This Row],[Close Price]]/Table2[[#This Row],[Day Low]])-1</f>
        <v>1.3325804630152538E-2</v>
      </c>
      <c r="AD11" s="2">
        <f>(Table2[[#This Row],[Day High]]/Table2[[#This Row],[Close Price]])-1</f>
        <v>3.075894349715802E-2</v>
      </c>
      <c r="AE11" s="2">
        <f>(Table2[[#This Row],[Close Price]]/Table2[[#This Row],[Current Week Low]])-1</f>
        <v>0.23340206185567025</v>
      </c>
      <c r="AF11" s="2">
        <f>(Table2[[#This Row],[Current Week High]]/Table2[[#This Row],[Close Price]])-1</f>
        <v>1.1924662877521364E-2</v>
      </c>
      <c r="AG11" s="2">
        <f>(Table2[[#This Row],[Close Price]]/Table2[[#This Row],[Current Month Low]])-1</f>
        <v>0.28185714285714281</v>
      </c>
      <c r="AH11" s="2">
        <f>(Table2[[#This Row],[Current Month High]]/Table2[[#This Row],[Close Price]])-1</f>
        <v>1.1924662877521364E-2</v>
      </c>
      <c r="AI11">
        <v>1.1924662877521299</v>
      </c>
      <c r="AJ11">
        <v>184.39950882346201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0.32</v>
      </c>
      <c r="AM11" t="s">
        <v>10198</v>
      </c>
      <c r="AN11">
        <v>14.61</v>
      </c>
      <c r="AO11" t="s">
        <v>10198</v>
      </c>
      <c r="AP11">
        <v>0.22527553289576999</v>
      </c>
      <c r="AQ11">
        <f>(Table2[[#This Row],[Sharpe Ratio]]-AVERAGE(Table2[Sharpe Ratio]))/_xlfn.STDEV.P(Table2[Sharpe Ratio])</f>
        <v>1.9997616259345554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8.0967188873778788</v>
      </c>
      <c r="AS11">
        <f>_xlfn.RANK.AVG(Table2[[#This Row],[1Y Return vs Nifty Z-Score]],Table2[1Y Return vs Nifty Z-Score])</f>
        <v>53</v>
      </c>
      <c r="AT11">
        <f>_xlfn.RANK.AVG(Table2[[#This Row],[6M Return vs Nifty Z-Score]],Table2[6M Return vs Nifty Z-Score])</f>
        <v>30</v>
      </c>
      <c r="AU11">
        <f>_xlfn.RANK.AVG(Table2[[#This Row],[Sharpe Ratio Z-Score]],Table2[Sharpe Ratio Z-Score])</f>
        <v>15</v>
      </c>
      <c r="AV11">
        <f>(Table2[[#This Row],[Rank 1Y]]+Table2[[#This Row],[Rank 6M]]+Table2[[#This Row],[Rank Sharpe]])/3</f>
        <v>32.666666666666664</v>
      </c>
    </row>
    <row r="12" spans="1:48" x14ac:dyDescent="0.3">
      <c r="A12" t="s">
        <v>403</v>
      </c>
      <c r="B12" t="s">
        <v>404</v>
      </c>
      <c r="C12" t="s">
        <v>10165</v>
      </c>
      <c r="D12" t="s">
        <v>95</v>
      </c>
      <c r="E12">
        <v>59126.290643259999</v>
      </c>
      <c r="F12">
        <v>573.70000000000005</v>
      </c>
      <c r="G12">
        <v>205.22864332777499</v>
      </c>
      <c r="H12">
        <f>(Table2[[#This Row],[1Y Return vs Nifty]]-AVERAGE(Table2[1Y Return vs Nifty]))/_xlfn.STDEV.P(Table2[1Y Return vs Nifty])</f>
        <v>2.2257714610566524</v>
      </c>
      <c r="I12">
        <v>28.078798704806399</v>
      </c>
      <c r="J12">
        <f>(Table2[[#This Row],[1M Return vs Nifty]]-AVERAGE(Table2[1M Return vs Nifty]))/_xlfn.STDEV.P(Table2[1M Return vs Nifty])</f>
        <v>2.8585464342012017</v>
      </c>
      <c r="K12">
        <v>47.328032134220102</v>
      </c>
      <c r="L12">
        <f>(Table2[[#This Row],[6M Return vs Nifty]]-AVERAGE(Table2[6M Return vs Nifty]))/_xlfn.STDEV.P(Table2[6M Return vs Nifty])</f>
        <v>1.3946771843189576</v>
      </c>
      <c r="M12">
        <v>12.960918839536401</v>
      </c>
      <c r="N12">
        <f>(Table2[[#This Row],[1W Return vs Nifty]]-AVERAGE(Table2[1W Return vs Nifty]))/_xlfn.STDEV.P(Table2[1W Return vs Nifty])</f>
        <v>2.594322087722635</v>
      </c>
      <c r="O12">
        <v>514.37</v>
      </c>
      <c r="P12">
        <v>470.61729437555903</v>
      </c>
      <c r="Q12">
        <v>377.95501288798698</v>
      </c>
      <c r="R12">
        <v>78.1482521862699</v>
      </c>
      <c r="S12" s="2">
        <f>(Table2[[#This Row],[Close Price]]-Table2[[#This Row],[20D EMA]])/Table2[[#This Row],[20D EMA]]</f>
        <v>0.11534498512743753</v>
      </c>
      <c r="T12" s="2">
        <f>(Table2[[#This Row],[Close Price]]-Table2[[#This Row],[50D EMA]])/Table2[[#This Row],[50D EMA]]</f>
        <v>0.21903722378332235</v>
      </c>
      <c r="U12" s="2">
        <f>(Table2[[#This Row],[Close Price]]-Table2[[#This Row],[200D EMA]])/Table2[[#This Row],[200D EMA]]</f>
        <v>0.5179055190095474</v>
      </c>
      <c r="V12">
        <v>1.48570509751542</v>
      </c>
      <c r="W12">
        <v>565.1</v>
      </c>
      <c r="X12">
        <v>578.9</v>
      </c>
      <c r="Y12">
        <v>497.55</v>
      </c>
      <c r="Z12">
        <v>633.6</v>
      </c>
      <c r="AA12">
        <v>483</v>
      </c>
      <c r="AB12">
        <v>633.6</v>
      </c>
      <c r="AC12" s="2">
        <f>(Table2[[#This Row],[Close Price]]/Table2[[#This Row],[Day Low]])-1</f>
        <v>1.5218545390196514E-2</v>
      </c>
      <c r="AD12" s="2">
        <f>(Table2[[#This Row],[Day High]]/Table2[[#This Row],[Close Price]])-1</f>
        <v>9.0639707164021921E-3</v>
      </c>
      <c r="AE12" s="2">
        <f>(Table2[[#This Row],[Close Price]]/Table2[[#This Row],[Current Week Low]])-1</f>
        <v>0.1530499447291731</v>
      </c>
      <c r="AF12" s="2">
        <f>(Table2[[#This Row],[Current Week High]]/Table2[[#This Row],[Close Price]])-1</f>
        <v>0.1044099703677881</v>
      </c>
      <c r="AG12" s="2">
        <f>(Table2[[#This Row],[Close Price]]/Table2[[#This Row],[Current Month Low]])-1</f>
        <v>0.18778467908902696</v>
      </c>
      <c r="AH12" s="2">
        <f>(Table2[[#This Row],[Current Month High]]/Table2[[#This Row],[Close Price]])-1</f>
        <v>0.1044099703677881</v>
      </c>
      <c r="AI12">
        <v>10.4409970367788</v>
      </c>
      <c r="AJ12">
        <v>252.72056563172401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0.33</v>
      </c>
      <c r="AM12" t="s">
        <v>10198</v>
      </c>
      <c r="AN12">
        <v>15.62</v>
      </c>
      <c r="AO12" t="s">
        <v>10198</v>
      </c>
      <c r="AP12">
        <v>0.21045157228175801</v>
      </c>
      <c r="AQ12">
        <f>(Table2[[#This Row],[Sharpe Ratio]]-AVERAGE(Table2[Sharpe Ratio]))/_xlfn.STDEV.P(Table2[Sharpe Ratio])</f>
        <v>1.8288851355077584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10.902202302807204</v>
      </c>
      <c r="AS12">
        <f>_xlfn.RANK.AVG(Table2[[#This Row],[1Y Return vs Nifty Z-Score]],Table2[1Y Return vs Nifty Z-Score])</f>
        <v>21</v>
      </c>
      <c r="AT12">
        <f>_xlfn.RANK.AVG(Table2[[#This Row],[6M Return vs Nifty Z-Score]],Table2[6M Return vs Nifty Z-Score])</f>
        <v>65</v>
      </c>
      <c r="AU12">
        <f>_xlfn.RANK.AVG(Table2[[#This Row],[Sharpe Ratio Z-Score]],Table2[Sharpe Ratio Z-Score])</f>
        <v>24</v>
      </c>
      <c r="AV12">
        <f>(Table2[[#This Row],[Rank 1Y]]+Table2[[#This Row],[Rank 6M]]+Table2[[#This Row],[Rank Sharpe]])/3</f>
        <v>36.666666666666664</v>
      </c>
    </row>
    <row r="13" spans="1:48" x14ac:dyDescent="0.3">
      <c r="A13" t="s">
        <v>660</v>
      </c>
      <c r="B13" t="s">
        <v>661</v>
      </c>
      <c r="C13" t="s">
        <v>10163</v>
      </c>
      <c r="D13" t="s">
        <v>662</v>
      </c>
      <c r="E13">
        <v>26609.660201564999</v>
      </c>
      <c r="F13">
        <v>626.85</v>
      </c>
      <c r="G13">
        <v>171.88236579525</v>
      </c>
      <c r="H13">
        <f>(Table2[[#This Row],[1Y Return vs Nifty]]-AVERAGE(Table2[1Y Return vs Nifty]))/_xlfn.STDEV.P(Table2[1Y Return vs Nifty])</f>
        <v>1.7735339733987567</v>
      </c>
      <c r="I13">
        <v>-8.5527448102460397</v>
      </c>
      <c r="J13">
        <f>(Table2[[#This Row],[1M Return vs Nifty]]-AVERAGE(Table2[1M Return vs Nifty]))/_xlfn.STDEV.P(Table2[1M Return vs Nifty])</f>
        <v>-0.87592050137323896</v>
      </c>
      <c r="K13">
        <v>44.778430875219101</v>
      </c>
      <c r="L13">
        <f>(Table2[[#This Row],[6M Return vs Nifty]]-AVERAGE(Table2[6M Return vs Nifty]))/_xlfn.STDEV.P(Table2[6M Return vs Nifty])</f>
        <v>1.3070757538268265</v>
      </c>
      <c r="M13">
        <v>-1.00180681042215</v>
      </c>
      <c r="N13">
        <f>(Table2[[#This Row],[1W Return vs Nifty]]-AVERAGE(Table2[1W Return vs Nifty]))/_xlfn.STDEV.P(Table2[1W Return vs Nifty])</f>
        <v>-0.38546088011667967</v>
      </c>
      <c r="O13">
        <v>659.1</v>
      </c>
      <c r="P13">
        <v>619.073562055514</v>
      </c>
      <c r="Q13">
        <v>450.62764469413798</v>
      </c>
      <c r="R13">
        <v>37.876069067998301</v>
      </c>
      <c r="S13" s="2">
        <f>(Table2[[#This Row],[Close Price]]-Table2[[#This Row],[20D EMA]])/Table2[[#This Row],[20D EMA]]</f>
        <v>-4.8930359581247154E-2</v>
      </c>
      <c r="T13" s="2">
        <f>(Table2[[#This Row],[Close Price]]-Table2[[#This Row],[50D EMA]])/Table2[[#This Row],[50D EMA]]</f>
        <v>1.2561411795176428E-2</v>
      </c>
      <c r="U13" s="2">
        <f>(Table2[[#This Row],[Close Price]]-Table2[[#This Row],[200D EMA]])/Table2[[#This Row],[200D EMA]]</f>
        <v>0.39105979710914623</v>
      </c>
      <c r="V13">
        <v>0.54524339919906795</v>
      </c>
      <c r="W13">
        <v>615.79999999999995</v>
      </c>
      <c r="X13">
        <v>644.95000000000005</v>
      </c>
      <c r="Y13">
        <v>581.04999999999995</v>
      </c>
      <c r="Z13">
        <v>649.85</v>
      </c>
      <c r="AA13">
        <v>581.04999999999995</v>
      </c>
      <c r="AB13">
        <v>748.1</v>
      </c>
      <c r="AC13" s="2">
        <f>(Table2[[#This Row],[Close Price]]/Table2[[#This Row],[Day Low]])-1</f>
        <v>1.7944137707047947E-2</v>
      </c>
      <c r="AD13" s="2">
        <f>(Table2[[#This Row],[Day High]]/Table2[[#This Row],[Close Price]])-1</f>
        <v>2.8874531387094171E-2</v>
      </c>
      <c r="AE13" s="2">
        <f>(Table2[[#This Row],[Close Price]]/Table2[[#This Row],[Current Week Low]])-1</f>
        <v>7.8822820755528822E-2</v>
      </c>
      <c r="AF13" s="2">
        <f>(Table2[[#This Row],[Current Week High]]/Table2[[#This Row],[Close Price]])-1</f>
        <v>3.6691393475313028E-2</v>
      </c>
      <c r="AG13" s="2">
        <f>(Table2[[#This Row],[Close Price]]/Table2[[#This Row],[Current Month Low]])-1</f>
        <v>7.8822820755528822E-2</v>
      </c>
      <c r="AH13" s="2">
        <f>(Table2[[#This Row],[Current Month High]]/Table2[[#This Row],[Close Price]])-1</f>
        <v>0.19342745473398737</v>
      </c>
      <c r="AI13">
        <v>19.342745473398701</v>
      </c>
      <c r="AJ13">
        <v>221.37913355549799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0.33</v>
      </c>
      <c r="AM13" t="s">
        <v>10198</v>
      </c>
      <c r="AN13">
        <v>-13.38</v>
      </c>
      <c r="AO13" t="s">
        <v>10197</v>
      </c>
      <c r="AP13">
        <v>0.237286383607166</v>
      </c>
      <c r="AQ13">
        <f>(Table2[[#This Row],[Sharpe Ratio]]-AVERAGE(Table2[Sharpe Ratio]))/_xlfn.STDEV.P(Table2[Sharpe Ratio])</f>
        <v>2.1382112663541069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3.9574396120897721</v>
      </c>
      <c r="AS13">
        <f>_xlfn.RANK.AVG(Table2[[#This Row],[1Y Return vs Nifty Z-Score]],Table2[1Y Return vs Nifty Z-Score])</f>
        <v>37</v>
      </c>
      <c r="AT13">
        <f>_xlfn.RANK.AVG(Table2[[#This Row],[6M Return vs Nifty Z-Score]],Table2[6M Return vs Nifty Z-Score])</f>
        <v>73</v>
      </c>
      <c r="AU13">
        <f>_xlfn.RANK.AVG(Table2[[#This Row],[Sharpe Ratio Z-Score]],Table2[Sharpe Ratio Z-Score])</f>
        <v>10</v>
      </c>
      <c r="AV13">
        <f>(Table2[[#This Row],[Rank 1Y]]+Table2[[#This Row],[Rank 6M]]+Table2[[#This Row],[Rank Sharpe]])/3</f>
        <v>40</v>
      </c>
    </row>
    <row r="14" spans="1:48" x14ac:dyDescent="0.3">
      <c r="A14" t="s">
        <v>291</v>
      </c>
      <c r="B14" t="s">
        <v>292</v>
      </c>
      <c r="C14" t="s">
        <v>10151</v>
      </c>
      <c r="D14" t="s">
        <v>51</v>
      </c>
      <c r="E14">
        <v>92212.39567179</v>
      </c>
      <c r="F14">
        <v>566.9</v>
      </c>
      <c r="G14">
        <v>199.993617348925</v>
      </c>
      <c r="H14">
        <f>(Table2[[#This Row],[1Y Return vs Nifty]]-AVERAGE(Table2[1Y Return vs Nifty]))/_xlfn.STDEV.P(Table2[1Y Return vs Nifty])</f>
        <v>2.1547747810167359</v>
      </c>
      <c r="I14">
        <v>13.229080940805201</v>
      </c>
      <c r="J14">
        <f>(Table2[[#This Row],[1M Return vs Nifty]]-AVERAGE(Table2[1M Return vs Nifty]))/_xlfn.STDEV.P(Table2[1M Return vs Nifty])</f>
        <v>1.3446659183696126</v>
      </c>
      <c r="K14">
        <v>96.652250984824605</v>
      </c>
      <c r="L14">
        <f>(Table2[[#This Row],[6M Return vs Nifty]]-AVERAGE(Table2[6M Return vs Nifty]))/_xlfn.STDEV.P(Table2[6M Return vs Nifty])</f>
        <v>3.0894018452696366</v>
      </c>
      <c r="M14">
        <v>-10.8740961697532</v>
      </c>
      <c r="N14">
        <f>(Table2[[#This Row],[1W Return vs Nifty]]-AVERAGE(Table2[1W Return vs Nifty]))/_xlfn.STDEV.P(Table2[1W Return vs Nifty])</f>
        <v>-2.4923045168104427</v>
      </c>
      <c r="O14">
        <v>538.38</v>
      </c>
      <c r="P14">
        <v>491.12134149510098</v>
      </c>
      <c r="Q14">
        <v>371.88198907213001</v>
      </c>
      <c r="R14">
        <v>57.0602656346922</v>
      </c>
      <c r="S14" s="2">
        <f>(Table2[[#This Row],[Close Price]]-Table2[[#This Row],[20D EMA]])/Table2[[#This Row],[20D EMA]]</f>
        <v>5.2973736022883432E-2</v>
      </c>
      <c r="T14" s="2">
        <f>(Table2[[#This Row],[Close Price]]-Table2[[#This Row],[50D EMA]])/Table2[[#This Row],[50D EMA]]</f>
        <v>0.15429722168906176</v>
      </c>
      <c r="U14" s="2">
        <f>(Table2[[#This Row],[Close Price]]-Table2[[#This Row],[200D EMA]])/Table2[[#This Row],[200D EMA]]</f>
        <v>0.52440832484104083</v>
      </c>
      <c r="V14">
        <v>1.95121357997206</v>
      </c>
      <c r="W14">
        <v>557.45000000000005</v>
      </c>
      <c r="X14">
        <v>576.9</v>
      </c>
      <c r="Y14">
        <v>512</v>
      </c>
      <c r="Z14">
        <v>594.5</v>
      </c>
      <c r="AA14">
        <v>470.03</v>
      </c>
      <c r="AB14">
        <v>653</v>
      </c>
      <c r="AC14" s="2">
        <f>(Table2[[#This Row],[Close Price]]/Table2[[#This Row],[Day Low]])-1</f>
        <v>1.6952193021795514E-2</v>
      </c>
      <c r="AD14" s="2">
        <f>(Table2[[#This Row],[Day High]]/Table2[[#This Row],[Close Price]])-1</f>
        <v>1.7639795378373568E-2</v>
      </c>
      <c r="AE14" s="2">
        <f>(Table2[[#This Row],[Close Price]]/Table2[[#This Row],[Current Week Low]])-1</f>
        <v>0.10722656249999996</v>
      </c>
      <c r="AF14" s="2">
        <f>(Table2[[#This Row],[Current Week High]]/Table2[[#This Row],[Close Price]])-1</f>
        <v>4.8685835244311138E-2</v>
      </c>
      <c r="AG14" s="2">
        <f>(Table2[[#This Row],[Close Price]]/Table2[[#This Row],[Current Month Low]])-1</f>
        <v>0.20609322809182395</v>
      </c>
      <c r="AH14" s="2">
        <f>(Table2[[#This Row],[Current Month High]]/Table2[[#This Row],[Close Price]])-1</f>
        <v>0.15187863820779679</v>
      </c>
      <c r="AI14">
        <v>15.187863820779601</v>
      </c>
      <c r="AJ14">
        <v>226.931949250288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0.22</v>
      </c>
      <c r="AM14" t="s">
        <v>10198</v>
      </c>
      <c r="AN14">
        <v>13.37</v>
      </c>
      <c r="AO14" t="s">
        <v>10198</v>
      </c>
      <c r="AP14">
        <v>0.152136475234878</v>
      </c>
      <c r="AQ14">
        <f>(Table2[[#This Row],[Sharpe Ratio]]-AVERAGE(Table2[Sharpe Ratio]))/_xlfn.STDEV.P(Table2[Sharpe Ratio])</f>
        <v>1.1566842722074291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5.2532223000529719</v>
      </c>
      <c r="AS14">
        <f>_xlfn.RANK.AVG(Table2[[#This Row],[1Y Return vs Nifty Z-Score]],Table2[1Y Return vs Nifty Z-Score])</f>
        <v>23</v>
      </c>
      <c r="AT14">
        <f>_xlfn.RANK.AVG(Table2[[#This Row],[6M Return vs Nifty Z-Score]],Table2[6M Return vs Nifty Z-Score])</f>
        <v>6</v>
      </c>
      <c r="AU14">
        <f>_xlfn.RANK.AVG(Table2[[#This Row],[Sharpe Ratio Z-Score]],Table2[Sharpe Ratio Z-Score])</f>
        <v>97</v>
      </c>
      <c r="AV14">
        <f>(Table2[[#This Row],[Rank 1Y]]+Table2[[#This Row],[Rank 6M]]+Table2[[#This Row],[Rank Sharpe]])/3</f>
        <v>42</v>
      </c>
    </row>
    <row r="15" spans="1:48" x14ac:dyDescent="0.3">
      <c r="A15" t="s">
        <v>81</v>
      </c>
      <c r="B15" t="s">
        <v>82</v>
      </c>
      <c r="C15" t="s">
        <v>10163</v>
      </c>
      <c r="D15" t="s">
        <v>83</v>
      </c>
      <c r="E15">
        <v>323021.66887499997</v>
      </c>
      <c r="F15">
        <v>4830.05</v>
      </c>
      <c r="G15">
        <v>127.79349459132099</v>
      </c>
      <c r="H15">
        <f>(Table2[[#This Row],[1Y Return vs Nifty]]-AVERAGE(Table2[1Y Return vs Nifty]))/_xlfn.STDEV.P(Table2[1Y Return vs Nifty])</f>
        <v>1.1756069535840317</v>
      </c>
      <c r="I15">
        <v>-12.542581837754801</v>
      </c>
      <c r="J15">
        <f>(Table2[[#This Row],[1M Return vs Nifty]]-AVERAGE(Table2[1M Return vs Nifty]))/_xlfn.STDEV.P(Table2[1M Return vs Nifty])</f>
        <v>-1.2826714331607429</v>
      </c>
      <c r="K15">
        <v>52.035125193282298</v>
      </c>
      <c r="L15">
        <f>(Table2[[#This Row],[6M Return vs Nifty]]-AVERAGE(Table2[6M Return vs Nifty]))/_xlfn.STDEV.P(Table2[6M Return vs Nifty])</f>
        <v>1.5564076054888147</v>
      </c>
      <c r="M15">
        <v>-7.3336223399120497</v>
      </c>
      <c r="N15">
        <f>(Table2[[#This Row],[1W Return vs Nifty]]-AVERAGE(Table2[1W Return vs Nifty]))/_xlfn.STDEV.P(Table2[1W Return vs Nifty])</f>
        <v>-1.7367325833124299</v>
      </c>
      <c r="O15">
        <v>5147.2700000000004</v>
      </c>
      <c r="P15">
        <v>4944.7686403961698</v>
      </c>
      <c r="Q15">
        <v>3705.7877109942101</v>
      </c>
      <c r="R15">
        <v>29.5114306781322</v>
      </c>
      <c r="S15" s="2">
        <f>(Table2[[#This Row],[Close Price]]-Table2[[#This Row],[20D EMA]])/Table2[[#This Row],[20D EMA]]</f>
        <v>-6.1628785744676347E-2</v>
      </c>
      <c r="T15" s="2">
        <f>(Table2[[#This Row],[Close Price]]-Table2[[#This Row],[50D EMA]])/Table2[[#This Row],[50D EMA]]</f>
        <v>-2.3200001605530818E-2</v>
      </c>
      <c r="U15" s="2">
        <f>(Table2[[#This Row],[Close Price]]-Table2[[#This Row],[200D EMA]])/Table2[[#This Row],[200D EMA]]</f>
        <v>0.30338011151323252</v>
      </c>
      <c r="V15">
        <v>0.98870328763767001</v>
      </c>
      <c r="W15">
        <v>4842</v>
      </c>
      <c r="X15">
        <v>4933.75</v>
      </c>
      <c r="Y15">
        <v>4510</v>
      </c>
      <c r="Z15">
        <v>5073.8500000000004</v>
      </c>
      <c r="AA15">
        <v>4510</v>
      </c>
      <c r="AB15">
        <v>5674.75</v>
      </c>
      <c r="AC15" s="2">
        <f>(Table2[[#This Row],[Close Price]]/Table2[[#This Row],[Day Low]])-1</f>
        <v>-2.4679884345311098E-3</v>
      </c>
      <c r="AD15" s="2">
        <f>(Table2[[#This Row],[Day High]]/Table2[[#This Row],[Close Price]])-1</f>
        <v>2.14697570418525E-2</v>
      </c>
      <c r="AE15" s="2">
        <f>(Table2[[#This Row],[Close Price]]/Table2[[#This Row],[Current Week Low]])-1</f>
        <v>7.0964523281596525E-2</v>
      </c>
      <c r="AF15" s="2">
        <f>(Table2[[#This Row],[Current Week High]]/Table2[[#This Row],[Close Price]])-1</f>
        <v>5.0475667953747916E-2</v>
      </c>
      <c r="AG15" s="2">
        <f>(Table2[[#This Row],[Close Price]]/Table2[[#This Row],[Current Month Low]])-1</f>
        <v>7.0964523281596525E-2</v>
      </c>
      <c r="AH15" s="2">
        <f>(Table2[[#This Row],[Current Month High]]/Table2[[#This Row],[Close Price]])-1</f>
        <v>0.17488431796772286</v>
      </c>
      <c r="AI15">
        <v>17.4884317967722</v>
      </c>
      <c r="AJ15">
        <v>173.22378097069799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>
        <v>0</v>
      </c>
      <c r="AN15">
        <v>-14.09</v>
      </c>
      <c r="AO15" t="s">
        <v>10197</v>
      </c>
      <c r="AP15">
        <v>0.25793170707412</v>
      </c>
      <c r="AQ15">
        <f>(Table2[[#This Row],[Sharpe Ratio]]-AVERAGE(Table2[Sharpe Ratio]))/_xlfn.STDEV.P(Table2[Sharpe Ratio])</f>
        <v>2.3761908798741622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2.0888014224738356</v>
      </c>
      <c r="AS15">
        <f>_xlfn.RANK.AVG(Table2[[#This Row],[1Y Return vs Nifty Z-Score]],Table2[1Y Return vs Nifty Z-Score])</f>
        <v>78</v>
      </c>
      <c r="AT15">
        <f>_xlfn.RANK.AVG(Table2[[#This Row],[6M Return vs Nifty Z-Score]],Table2[6M Return vs Nifty Z-Score])</f>
        <v>49</v>
      </c>
      <c r="AU15">
        <f>_xlfn.RANK.AVG(Table2[[#This Row],[Sharpe Ratio Z-Score]],Table2[Sharpe Ratio Z-Score])</f>
        <v>5</v>
      </c>
      <c r="AV15">
        <f>(Table2[[#This Row],[Rank 1Y]]+Table2[[#This Row],[Rank 6M]]+Table2[[#This Row],[Rank Sharpe]])/3</f>
        <v>44</v>
      </c>
    </row>
    <row r="16" spans="1:48" x14ac:dyDescent="0.3">
      <c r="A16" t="s">
        <v>449</v>
      </c>
      <c r="B16" t="s">
        <v>450</v>
      </c>
      <c r="C16" t="s">
        <v>10163</v>
      </c>
      <c r="D16" t="s">
        <v>165</v>
      </c>
      <c r="E16">
        <v>49799.739575250002</v>
      </c>
      <c r="F16">
        <v>11750.3</v>
      </c>
      <c r="G16">
        <v>159.50796794632501</v>
      </c>
      <c r="H16">
        <f>(Table2[[#This Row],[1Y Return vs Nifty]]-AVERAGE(Table2[1Y Return vs Nifty]))/_xlfn.STDEV.P(Table2[1Y Return vs Nifty])</f>
        <v>1.6057141443633041</v>
      </c>
      <c r="I16">
        <v>0.10743697329802</v>
      </c>
      <c r="J16">
        <f>(Table2[[#This Row],[1M Return vs Nifty]]-AVERAGE(Table2[1M Return vs Nifty]))/_xlfn.STDEV.P(Table2[1M Return vs Nifty])</f>
        <v>6.9569158292307684E-3</v>
      </c>
      <c r="K16">
        <v>85.212325847376903</v>
      </c>
      <c r="L16">
        <f>(Table2[[#This Row],[6M Return vs Nifty]]-AVERAGE(Table2[6M Return vs Nifty]))/_xlfn.STDEV.P(Table2[6M Return vs Nifty])</f>
        <v>2.696338889552405</v>
      </c>
      <c r="M16">
        <v>-1.2683473287682401</v>
      </c>
      <c r="N16">
        <f>(Table2[[#This Row],[1W Return vs Nifty]]-AVERAGE(Table2[1W Return vs Nifty]))/_xlfn.STDEV.P(Table2[1W Return vs Nifty])</f>
        <v>-0.44234324798080077</v>
      </c>
      <c r="O16">
        <v>12062.77</v>
      </c>
      <c r="P16">
        <v>11366.5084568036</v>
      </c>
      <c r="Q16">
        <v>8194.3031442591291</v>
      </c>
      <c r="R16">
        <v>42.972528194797199</v>
      </c>
      <c r="S16" s="2">
        <f>(Table2[[#This Row],[Close Price]]-Table2[[#This Row],[20D EMA]])/Table2[[#This Row],[20D EMA]]</f>
        <v>-2.5903668891971012E-2</v>
      </c>
      <c r="T16" s="2">
        <f>(Table2[[#This Row],[Close Price]]-Table2[[#This Row],[50D EMA]])/Table2[[#This Row],[50D EMA]]</f>
        <v>3.3765121862613399E-2</v>
      </c>
      <c r="U16" s="2">
        <f>(Table2[[#This Row],[Close Price]]-Table2[[#This Row],[200D EMA]])/Table2[[#This Row],[200D EMA]]</f>
        <v>0.43395964161176737</v>
      </c>
      <c r="V16">
        <v>0.48550111593073098</v>
      </c>
      <c r="W16">
        <v>11340.9</v>
      </c>
      <c r="X16">
        <v>11799.95</v>
      </c>
      <c r="Y16">
        <v>10915.85</v>
      </c>
      <c r="Z16">
        <v>12300</v>
      </c>
      <c r="AA16">
        <v>10915.85</v>
      </c>
      <c r="AB16">
        <v>14382</v>
      </c>
      <c r="AC16" s="2">
        <f>(Table2[[#This Row],[Close Price]]/Table2[[#This Row],[Day Low]])-1</f>
        <v>3.6099427735012179E-2</v>
      </c>
      <c r="AD16" s="2">
        <f>(Table2[[#This Row],[Day High]]/Table2[[#This Row],[Close Price]])-1</f>
        <v>4.2254240317269876E-3</v>
      </c>
      <c r="AE16" s="2">
        <f>(Table2[[#This Row],[Close Price]]/Table2[[#This Row],[Current Week Low]])-1</f>
        <v>7.6443886641901271E-2</v>
      </c>
      <c r="AF16" s="2">
        <f>(Table2[[#This Row],[Current Week High]]/Table2[[#This Row],[Close Price]])-1</f>
        <v>4.6781784294869233E-2</v>
      </c>
      <c r="AG16" s="2">
        <f>(Table2[[#This Row],[Close Price]]/Table2[[#This Row],[Current Month Low]])-1</f>
        <v>7.6443886641901271E-2</v>
      </c>
      <c r="AH16" s="2">
        <f>(Table2[[#This Row],[Current Month High]]/Table2[[#This Row],[Close Price]])-1</f>
        <v>0.22396874973404945</v>
      </c>
      <c r="AI16">
        <v>22.396874973404898</v>
      </c>
      <c r="AJ16">
        <v>201.60681742344499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</v>
      </c>
      <c r="AM16" t="s">
        <v>10198</v>
      </c>
      <c r="AN16">
        <v>-14.58</v>
      </c>
      <c r="AO16" t="s">
        <v>10197</v>
      </c>
      <c r="AP16">
        <v>0.167810984771534</v>
      </c>
      <c r="AQ16">
        <f>(Table2[[#This Row],[Sharpe Ratio]]-AVERAGE(Table2[Sharpe Ratio]))/_xlfn.STDEV.P(Table2[Sharpe Ratio])</f>
        <v>1.3373650800242984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5.2040317817884381</v>
      </c>
      <c r="AS16">
        <f>_xlfn.RANK.AVG(Table2[[#This Row],[1Y Return vs Nifty Z-Score]],Table2[1Y Return vs Nifty Z-Score])</f>
        <v>48</v>
      </c>
      <c r="AT16">
        <f>_xlfn.RANK.AVG(Table2[[#This Row],[6M Return vs Nifty Z-Score]],Table2[6M Return vs Nifty Z-Score])</f>
        <v>12</v>
      </c>
      <c r="AU16">
        <f>_xlfn.RANK.AVG(Table2[[#This Row],[Sharpe Ratio Z-Score]],Table2[Sharpe Ratio Z-Score])</f>
        <v>72</v>
      </c>
      <c r="AV16">
        <f>(Table2[[#This Row],[Rank 1Y]]+Table2[[#This Row],[Rank 6M]]+Table2[[#This Row],[Rank Sharpe]])/3</f>
        <v>44</v>
      </c>
    </row>
    <row r="17" spans="1:48" x14ac:dyDescent="0.3">
      <c r="A17" t="s">
        <v>1041</v>
      </c>
      <c r="B17" t="s">
        <v>1042</v>
      </c>
      <c r="C17" t="s">
        <v>10163</v>
      </c>
      <c r="D17" t="s">
        <v>127</v>
      </c>
      <c r="E17">
        <v>12201.843255</v>
      </c>
      <c r="F17">
        <v>1459.5</v>
      </c>
      <c r="G17">
        <v>105.393825799795</v>
      </c>
      <c r="H17">
        <f>(Table2[[#This Row],[1Y Return vs Nifty]]-AVERAGE(Table2[1Y Return vs Nifty]))/_xlfn.STDEV.P(Table2[1Y Return vs Nifty])</f>
        <v>0.87182582152909072</v>
      </c>
      <c r="I17">
        <v>18.8904539645909</v>
      </c>
      <c r="J17">
        <f>(Table2[[#This Row],[1M Return vs Nifty]]-AVERAGE(Table2[1M Return vs Nifty]))/_xlfn.STDEV.P(Table2[1M Return vs Nifty])</f>
        <v>1.9218245182684441</v>
      </c>
      <c r="K17">
        <v>86.732691619492698</v>
      </c>
      <c r="L17">
        <f>(Table2[[#This Row],[6M Return vs Nifty]]-AVERAGE(Table2[6M Return vs Nifty]))/_xlfn.STDEV.P(Table2[6M Return vs Nifty])</f>
        <v>2.7485769467930901</v>
      </c>
      <c r="M17">
        <v>6.67869889684812</v>
      </c>
      <c r="N17">
        <f>(Table2[[#This Row],[1W Return vs Nifty]]-AVERAGE(Table2[1W Return vs Nifty]))/_xlfn.STDEV.P(Table2[1W Return vs Nifty])</f>
        <v>1.2536345704900247</v>
      </c>
      <c r="O17">
        <v>1344.12</v>
      </c>
      <c r="P17">
        <v>1207.5641623277099</v>
      </c>
      <c r="Q17">
        <v>935.20173745592399</v>
      </c>
      <c r="R17">
        <v>72.087108873621006</v>
      </c>
      <c r="S17" s="2">
        <f>(Table2[[#This Row],[Close Price]]-Table2[[#This Row],[20D EMA]])/Table2[[#This Row],[20D EMA]]</f>
        <v>8.5840549950897335E-2</v>
      </c>
      <c r="T17" s="2">
        <f>(Table2[[#This Row],[Close Price]]-Table2[[#This Row],[50D EMA]])/Table2[[#This Row],[50D EMA]]</f>
        <v>0.20863142972598375</v>
      </c>
      <c r="U17" s="2">
        <f>(Table2[[#This Row],[Close Price]]-Table2[[#This Row],[200D EMA]])/Table2[[#This Row],[200D EMA]]</f>
        <v>0.5606258431152521</v>
      </c>
      <c r="V17">
        <v>0.90718640658261895</v>
      </c>
      <c r="W17">
        <v>1465</v>
      </c>
      <c r="X17">
        <v>1532.45</v>
      </c>
      <c r="Y17">
        <v>1345</v>
      </c>
      <c r="Z17">
        <v>1480</v>
      </c>
      <c r="AA17">
        <v>1180</v>
      </c>
      <c r="AB17">
        <v>1486.35</v>
      </c>
      <c r="AC17" s="2">
        <f>(Table2[[#This Row],[Close Price]]/Table2[[#This Row],[Day Low]])-1</f>
        <v>-3.7542662116041292E-3</v>
      </c>
      <c r="AD17" s="2">
        <f>(Table2[[#This Row],[Day High]]/Table2[[#This Row],[Close Price]])-1</f>
        <v>4.998287084618025E-2</v>
      </c>
      <c r="AE17" s="2">
        <f>(Table2[[#This Row],[Close Price]]/Table2[[#This Row],[Current Week Low]])-1</f>
        <v>8.513011152416361E-2</v>
      </c>
      <c r="AF17" s="2">
        <f>(Table2[[#This Row],[Current Week High]]/Table2[[#This Row],[Close Price]])-1</f>
        <v>1.4045906132237107E-2</v>
      </c>
      <c r="AG17" s="2">
        <f>(Table2[[#This Row],[Close Price]]/Table2[[#This Row],[Current Month Low]])-1</f>
        <v>0.23686440677966103</v>
      </c>
      <c r="AH17" s="2">
        <f>(Table2[[#This Row],[Current Month High]]/Table2[[#This Row],[Close Price]])-1</f>
        <v>1.8396711202466554E-2</v>
      </c>
      <c r="AI17">
        <v>1.83967112024665</v>
      </c>
      <c r="AJ17">
        <v>151.70302664482099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0.24</v>
      </c>
      <c r="AM17" t="s">
        <v>10198</v>
      </c>
      <c r="AN17">
        <v>5.43</v>
      </c>
      <c r="AO17" t="s">
        <v>10198</v>
      </c>
      <c r="AP17">
        <v>0.21675341514864799</v>
      </c>
      <c r="AQ17">
        <f>(Table2[[#This Row],[Sharpe Ratio]]-AVERAGE(Table2[Sharpe Ratio]))/_xlfn.STDEV.P(Table2[Sharpe Ratio])</f>
        <v>1.9015267742947268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8.697388631375377</v>
      </c>
      <c r="AS17">
        <f>_xlfn.RANK.AVG(Table2[[#This Row],[1Y Return vs Nifty Z-Score]],Table2[1Y Return vs Nifty Z-Score])</f>
        <v>103</v>
      </c>
      <c r="AT17">
        <f>_xlfn.RANK.AVG(Table2[[#This Row],[6M Return vs Nifty Z-Score]],Table2[6M Return vs Nifty Z-Score])</f>
        <v>10</v>
      </c>
      <c r="AU17">
        <f>_xlfn.RANK.AVG(Table2[[#This Row],[Sharpe Ratio Z-Score]],Table2[Sharpe Ratio Z-Score])</f>
        <v>21</v>
      </c>
      <c r="AV17">
        <f>(Table2[[#This Row],[Rank 1Y]]+Table2[[#This Row],[Rank 6M]]+Table2[[#This Row],[Rank Sharpe]])/3</f>
        <v>44.666666666666664</v>
      </c>
    </row>
    <row r="18" spans="1:48" x14ac:dyDescent="0.3">
      <c r="A18" t="s">
        <v>626</v>
      </c>
      <c r="B18" t="s">
        <v>627</v>
      </c>
      <c r="C18" t="s">
        <v>10153</v>
      </c>
      <c r="D18" t="s">
        <v>198</v>
      </c>
      <c r="E18">
        <v>29149.704906179999</v>
      </c>
      <c r="F18">
        <v>13137.45</v>
      </c>
      <c r="G18">
        <v>172.61970040446499</v>
      </c>
      <c r="H18">
        <f>(Table2[[#This Row],[1Y Return vs Nifty]]-AVERAGE(Table2[1Y Return vs Nifty]))/_xlfn.STDEV.P(Table2[1Y Return vs Nifty])</f>
        <v>1.783533600820719</v>
      </c>
      <c r="I18">
        <v>0.63257623860180201</v>
      </c>
      <c r="J18">
        <f>(Table2[[#This Row],[1M Return vs Nifty]]-AVERAGE(Table2[1M Return vs Nifty]))/_xlfn.STDEV.P(Table2[1M Return vs Nifty])</f>
        <v>6.0493159041122103E-2</v>
      </c>
      <c r="K18">
        <v>53.084470651029001</v>
      </c>
      <c r="L18">
        <f>(Table2[[#This Row],[6M Return vs Nifty]]-AVERAGE(Table2[6M Return vs Nifty]))/_xlfn.STDEV.P(Table2[6M Return vs Nifty])</f>
        <v>1.5924619347116713</v>
      </c>
      <c r="M18">
        <v>0.62034303292022797</v>
      </c>
      <c r="N18">
        <f>(Table2[[#This Row],[1W Return vs Nifty]]-AVERAGE(Table2[1W Return vs Nifty]))/_xlfn.STDEV.P(Table2[1W Return vs Nifty])</f>
        <v>-3.9278150780507469E-2</v>
      </c>
      <c r="O18">
        <v>13035.78</v>
      </c>
      <c r="P18">
        <v>12199.2144716319</v>
      </c>
      <c r="Q18">
        <v>9245.6871681096309</v>
      </c>
      <c r="R18">
        <v>51.826339146843999</v>
      </c>
      <c r="S18" s="2">
        <f>(Table2[[#This Row],[Close Price]]-Table2[[#This Row],[20D EMA]])/Table2[[#This Row],[20D EMA]]</f>
        <v>7.7993031487183784E-3</v>
      </c>
      <c r="T18" s="2">
        <f>(Table2[[#This Row],[Close Price]]-Table2[[#This Row],[50D EMA]])/Table2[[#This Row],[50D EMA]]</f>
        <v>7.6909503521712594E-2</v>
      </c>
      <c r="U18" s="2">
        <f>(Table2[[#This Row],[Close Price]]-Table2[[#This Row],[200D EMA]])/Table2[[#This Row],[200D EMA]]</f>
        <v>0.42092737523219464</v>
      </c>
      <c r="V18">
        <v>0.45473044118768402</v>
      </c>
      <c r="W18">
        <v>12826.05</v>
      </c>
      <c r="X18">
        <v>13599</v>
      </c>
      <c r="Y18">
        <v>12282.8</v>
      </c>
      <c r="Z18">
        <v>13200</v>
      </c>
      <c r="AA18">
        <v>12282.8</v>
      </c>
      <c r="AB18">
        <v>14605.8</v>
      </c>
      <c r="AC18" s="2">
        <f>(Table2[[#This Row],[Close Price]]/Table2[[#This Row],[Day Low]])-1</f>
        <v>2.4278714023413306E-2</v>
      </c>
      <c r="AD18" s="2">
        <f>(Table2[[#This Row],[Day High]]/Table2[[#This Row],[Close Price]])-1</f>
        <v>3.5132388705570561E-2</v>
      </c>
      <c r="AE18" s="2">
        <f>(Table2[[#This Row],[Close Price]]/Table2[[#This Row],[Current Week Low]])-1</f>
        <v>6.9581040153710916E-2</v>
      </c>
      <c r="AF18" s="2">
        <f>(Table2[[#This Row],[Current Week High]]/Table2[[#This Row],[Close Price]])-1</f>
        <v>4.7611979493735745E-3</v>
      </c>
      <c r="AG18" s="2">
        <f>(Table2[[#This Row],[Close Price]]/Table2[[#This Row],[Current Month Low]])-1</f>
        <v>6.9581040153710916E-2</v>
      </c>
      <c r="AH18" s="2">
        <f>(Table2[[#This Row],[Current Month High]]/Table2[[#This Row],[Close Price]])-1</f>
        <v>0.11176826553098196</v>
      </c>
      <c r="AI18">
        <v>11.176826553098101</v>
      </c>
      <c r="AJ18">
        <v>218.97793249986799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0.16</v>
      </c>
      <c r="AM18" t="s">
        <v>10198</v>
      </c>
      <c r="AN18">
        <v>-6.2</v>
      </c>
      <c r="AO18" t="s">
        <v>10197</v>
      </c>
      <c r="AP18">
        <v>0.179665893235918</v>
      </c>
      <c r="AQ18">
        <f>(Table2[[#This Row],[Sharpe Ratio]]-AVERAGE(Table2[Sharpe Ratio]))/_xlfn.STDEV.P(Table2[Sharpe Ratio])</f>
        <v>1.4740171668363817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4.8712277106293866</v>
      </c>
      <c r="AS18">
        <f>_xlfn.RANK.AVG(Table2[[#This Row],[1Y Return vs Nifty Z-Score]],Table2[1Y Return vs Nifty Z-Score])</f>
        <v>36</v>
      </c>
      <c r="AT18">
        <f>_xlfn.RANK.AVG(Table2[[#This Row],[6M Return vs Nifty Z-Score]],Table2[6M Return vs Nifty Z-Score])</f>
        <v>46</v>
      </c>
      <c r="AU18">
        <f>_xlfn.RANK.AVG(Table2[[#This Row],[Sharpe Ratio Z-Score]],Table2[Sharpe Ratio Z-Score])</f>
        <v>53</v>
      </c>
      <c r="AV18">
        <f>(Table2[[#This Row],[Rank 1Y]]+Table2[[#This Row],[Rank 6M]]+Table2[[#This Row],[Rank Sharpe]])/3</f>
        <v>45</v>
      </c>
    </row>
    <row r="19" spans="1:48" x14ac:dyDescent="0.3">
      <c r="A19" t="s">
        <v>864</v>
      </c>
      <c r="B19" t="s">
        <v>865</v>
      </c>
      <c r="C19" t="s">
        <v>10163</v>
      </c>
      <c r="D19" t="s">
        <v>271</v>
      </c>
      <c r="E19">
        <v>17485.845505199999</v>
      </c>
      <c r="F19">
        <v>2202</v>
      </c>
      <c r="G19">
        <v>179.88084742316201</v>
      </c>
      <c r="H19">
        <f>(Table2[[#This Row],[1Y Return vs Nifty]]-AVERAGE(Table2[1Y Return vs Nifty]))/_xlfn.STDEV.P(Table2[1Y Return vs Nifty])</f>
        <v>1.8820082471151154</v>
      </c>
      <c r="I19">
        <v>0.89501700874823198</v>
      </c>
      <c r="J19">
        <f>(Table2[[#This Row],[1M Return vs Nifty]]-AVERAGE(Table2[1M Return vs Nifty]))/_xlfn.STDEV.P(Table2[1M Return vs Nifty])</f>
        <v>8.7248143532993344E-2</v>
      </c>
      <c r="K19">
        <v>132.712926717941</v>
      </c>
      <c r="L19">
        <f>(Table2[[#This Row],[6M Return vs Nifty]]-AVERAGE(Table2[6M Return vs Nifty]))/_xlfn.STDEV.P(Table2[6M Return vs Nifty])</f>
        <v>4.3284060886122369</v>
      </c>
      <c r="M19">
        <v>3.1474977143129199</v>
      </c>
      <c r="N19">
        <f>(Table2[[#This Row],[1W Return vs Nifty]]-AVERAGE(Table2[1W Return vs Nifty]))/_xlfn.STDEV.P(Table2[1W Return vs Nifty])</f>
        <v>0.50004151111743211</v>
      </c>
      <c r="O19">
        <v>2234.08</v>
      </c>
      <c r="P19">
        <v>2024.1371922542501</v>
      </c>
      <c r="Q19">
        <v>1392.4397374697201</v>
      </c>
      <c r="R19">
        <v>44.2000026640616</v>
      </c>
      <c r="S19" s="2">
        <f>(Table2[[#This Row],[Close Price]]-Table2[[#This Row],[20D EMA]])/Table2[[#This Row],[20D EMA]]</f>
        <v>-1.4359378357086554E-2</v>
      </c>
      <c r="T19" s="2">
        <f>(Table2[[#This Row],[Close Price]]-Table2[[#This Row],[50D EMA]])/Table2[[#This Row],[50D EMA]]</f>
        <v>8.7870925165732902E-2</v>
      </c>
      <c r="U19" s="2">
        <f>(Table2[[#This Row],[Close Price]]-Table2[[#This Row],[200D EMA]])/Table2[[#This Row],[200D EMA]]</f>
        <v>0.58139698311208576</v>
      </c>
      <c r="V19">
        <v>0.53795653154031597</v>
      </c>
      <c r="W19">
        <v>2151.15</v>
      </c>
      <c r="X19">
        <v>2259.15</v>
      </c>
      <c r="Y19">
        <v>2148.3000000000002</v>
      </c>
      <c r="Z19">
        <v>2323.5500000000002</v>
      </c>
      <c r="AA19">
        <v>2120.0500000000002</v>
      </c>
      <c r="AB19">
        <v>2684</v>
      </c>
      <c r="AC19" s="2">
        <f>(Table2[[#This Row],[Close Price]]/Table2[[#This Row],[Day Low]])-1</f>
        <v>2.3638518931734076E-2</v>
      </c>
      <c r="AD19" s="2">
        <f>(Table2[[#This Row],[Day High]]/Table2[[#This Row],[Close Price]])-1</f>
        <v>2.5953678474114561E-2</v>
      </c>
      <c r="AE19" s="2">
        <f>(Table2[[#This Row],[Close Price]]/Table2[[#This Row],[Current Week Low]])-1</f>
        <v>2.4996508867476619E-2</v>
      </c>
      <c r="AF19" s="2">
        <f>(Table2[[#This Row],[Current Week High]]/Table2[[#This Row],[Close Price]])-1</f>
        <v>5.5199818346957308E-2</v>
      </c>
      <c r="AG19" s="2">
        <f>(Table2[[#This Row],[Close Price]]/Table2[[#This Row],[Current Month Low]])-1</f>
        <v>3.8654748708756737E-2</v>
      </c>
      <c r="AH19" s="2">
        <f>(Table2[[#This Row],[Current Month High]]/Table2[[#This Row],[Close Price]])-1</f>
        <v>0.21889191643960038</v>
      </c>
      <c r="AI19">
        <v>21.88919164396</v>
      </c>
      <c r="AJ19">
        <v>214.61637376768101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0.52</v>
      </c>
      <c r="AM19" t="s">
        <v>10198</v>
      </c>
      <c r="AN19">
        <v>-14.78</v>
      </c>
      <c r="AO19" t="s">
        <v>10197</v>
      </c>
      <c r="AP19">
        <v>0.14444255919020699</v>
      </c>
      <c r="AQ19">
        <f>(Table2[[#This Row],[Sharpe Ratio]]-AVERAGE(Table2[Sharpe Ratio]))/_xlfn.STDEV.P(Table2[Sharpe Ratio])</f>
        <v>1.0679961405006362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7.8657001308784142</v>
      </c>
      <c r="AS19">
        <f>_xlfn.RANK.AVG(Table2[[#This Row],[1Y Return vs Nifty Z-Score]],Table2[1Y Return vs Nifty Z-Score])</f>
        <v>33</v>
      </c>
      <c r="AT19">
        <f>_xlfn.RANK.AVG(Table2[[#This Row],[6M Return vs Nifty Z-Score]],Table2[6M Return vs Nifty Z-Score])</f>
        <v>3</v>
      </c>
      <c r="AU19">
        <f>_xlfn.RANK.AVG(Table2[[#This Row],[Sharpe Ratio Z-Score]],Table2[Sharpe Ratio Z-Score])</f>
        <v>106</v>
      </c>
      <c r="AV19">
        <f>(Table2[[#This Row],[Rank 1Y]]+Table2[[#This Row],[Rank 6M]]+Table2[[#This Row],[Rank Sharpe]])/3</f>
        <v>47.333333333333336</v>
      </c>
    </row>
    <row r="20" spans="1:48" x14ac:dyDescent="0.3">
      <c r="A20" t="s">
        <v>1091</v>
      </c>
      <c r="B20" t="s">
        <v>1092</v>
      </c>
      <c r="C20" t="s">
        <v>10160</v>
      </c>
      <c r="D20" t="s">
        <v>1093</v>
      </c>
      <c r="E20">
        <v>11276.603866359999</v>
      </c>
      <c r="F20">
        <v>1657.4</v>
      </c>
      <c r="G20">
        <v>123.509953054218</v>
      </c>
      <c r="H20">
        <f>(Table2[[#This Row],[1Y Return vs Nifty]]-AVERAGE(Table2[1Y Return vs Nifty]))/_xlfn.STDEV.P(Table2[1Y Return vs Nifty])</f>
        <v>1.1175141706301255</v>
      </c>
      <c r="I20">
        <v>11.4352906912279</v>
      </c>
      <c r="J20">
        <f>(Table2[[#This Row],[1M Return vs Nifty]]-AVERAGE(Table2[1M Return vs Nifty]))/_xlfn.STDEV.P(Table2[1M Return vs Nifty])</f>
        <v>1.1617948260376829</v>
      </c>
      <c r="K20">
        <v>61.4298993675744</v>
      </c>
      <c r="L20">
        <f>(Table2[[#This Row],[6M Return vs Nifty]]-AVERAGE(Table2[6M Return vs Nifty]))/_xlfn.STDEV.P(Table2[6M Return vs Nifty])</f>
        <v>1.8792014752804342</v>
      </c>
      <c r="M20">
        <v>21.304940966188202</v>
      </c>
      <c r="N20">
        <f>(Table2[[#This Row],[1W Return vs Nifty]]-AVERAGE(Table2[1W Return vs Nifty]))/_xlfn.STDEV.P(Table2[1W Return vs Nifty])</f>
        <v>4.3750184674688928</v>
      </c>
      <c r="O20">
        <v>1464.59</v>
      </c>
      <c r="P20">
        <v>1323.4596738549301</v>
      </c>
      <c r="Q20">
        <v>1056.8411439679801</v>
      </c>
      <c r="R20">
        <v>69.200533662452401</v>
      </c>
      <c r="S20" s="2">
        <f>(Table2[[#This Row],[Close Price]]-Table2[[#This Row],[20D EMA]])/Table2[[#This Row],[20D EMA]]</f>
        <v>0.13164776490348848</v>
      </c>
      <c r="T20" s="2">
        <f>(Table2[[#This Row],[Close Price]]-Table2[[#This Row],[50D EMA]])/Table2[[#This Row],[50D EMA]]</f>
        <v>0.25232376380035781</v>
      </c>
      <c r="U20" s="2">
        <f>(Table2[[#This Row],[Close Price]]-Table2[[#This Row],[200D EMA]])/Table2[[#This Row],[200D EMA]]</f>
        <v>0.56825839858692673</v>
      </c>
      <c r="V20">
        <v>1.0961094573166601</v>
      </c>
      <c r="W20">
        <v>1667.45</v>
      </c>
      <c r="X20">
        <v>1733.35</v>
      </c>
      <c r="Y20">
        <v>1331.15</v>
      </c>
      <c r="Z20">
        <v>1763.95</v>
      </c>
      <c r="AA20">
        <v>1310.0999999999999</v>
      </c>
      <c r="AB20">
        <v>1763.95</v>
      </c>
      <c r="AC20" s="2">
        <f>(Table2[[#This Row],[Close Price]]/Table2[[#This Row],[Day Low]])-1</f>
        <v>-6.0271672314011759E-3</v>
      </c>
      <c r="AD20" s="2">
        <f>(Table2[[#This Row],[Day High]]/Table2[[#This Row],[Close Price]])-1</f>
        <v>4.5824785809098545E-2</v>
      </c>
      <c r="AE20" s="2">
        <f>(Table2[[#This Row],[Close Price]]/Table2[[#This Row],[Current Week Low]])-1</f>
        <v>0.24508883296397843</v>
      </c>
      <c r="AF20" s="2">
        <f>(Table2[[#This Row],[Current Week High]]/Table2[[#This Row],[Close Price]])-1</f>
        <v>6.4287438156148236E-2</v>
      </c>
      <c r="AG20" s="2">
        <f>(Table2[[#This Row],[Close Price]]/Table2[[#This Row],[Current Month Low]])-1</f>
        <v>0.26509426761315935</v>
      </c>
      <c r="AH20" s="2">
        <f>(Table2[[#This Row],[Current Month High]]/Table2[[#This Row],[Close Price]])-1</f>
        <v>6.4287438156148236E-2</v>
      </c>
      <c r="AI20">
        <v>6.42874381561482</v>
      </c>
      <c r="AJ20">
        <v>157.001085439603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0.79</v>
      </c>
      <c r="AM20" t="s">
        <v>10198</v>
      </c>
      <c r="AN20">
        <v>19.57</v>
      </c>
      <c r="AO20" t="s">
        <v>10198</v>
      </c>
      <c r="AP20">
        <v>0.219689026335082</v>
      </c>
      <c r="AQ20">
        <f>(Table2[[#This Row],[Sharpe Ratio]]-AVERAGE(Table2[Sharpe Ratio]))/_xlfn.STDEV.P(Table2[Sharpe Ratio])</f>
        <v>1.9353657023556488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10.468894641772785</v>
      </c>
      <c r="AS20">
        <f>_xlfn.RANK.AVG(Table2[[#This Row],[1Y Return vs Nifty Z-Score]],Table2[1Y Return vs Nifty Z-Score])</f>
        <v>89</v>
      </c>
      <c r="AT20">
        <f>_xlfn.RANK.AVG(Table2[[#This Row],[6M Return vs Nifty Z-Score]],Table2[6M Return vs Nifty Z-Score])</f>
        <v>35</v>
      </c>
      <c r="AU20">
        <f>_xlfn.RANK.AVG(Table2[[#This Row],[Sharpe Ratio Z-Score]],Table2[Sharpe Ratio Z-Score])</f>
        <v>19</v>
      </c>
      <c r="AV20">
        <f>(Table2[[#This Row],[Rank 1Y]]+Table2[[#This Row],[Rank 6M]]+Table2[[#This Row],[Rank Sharpe]])/3</f>
        <v>47.666666666666664</v>
      </c>
    </row>
    <row r="21" spans="1:48" x14ac:dyDescent="0.3">
      <c r="A21" t="s">
        <v>860</v>
      </c>
      <c r="B21" t="s">
        <v>861</v>
      </c>
      <c r="C21" t="s">
        <v>10166</v>
      </c>
      <c r="D21" t="s">
        <v>138</v>
      </c>
      <c r="E21">
        <v>17595.407603144999</v>
      </c>
      <c r="F21">
        <v>514.65</v>
      </c>
      <c r="G21">
        <v>144.80596852815401</v>
      </c>
      <c r="H21">
        <f>(Table2[[#This Row],[1Y Return vs Nifty]]-AVERAGE(Table2[1Y Return vs Nifty]))/_xlfn.STDEV.P(Table2[1Y Return vs Nifty])</f>
        <v>1.4063277128812157</v>
      </c>
      <c r="I21">
        <v>12.428458355536501</v>
      </c>
      <c r="J21">
        <f>(Table2[[#This Row],[1M Return vs Nifty]]-AVERAGE(Table2[1M Return vs Nifty]))/_xlfn.STDEV.P(Table2[1M Return vs Nifty])</f>
        <v>1.2630450450550199</v>
      </c>
      <c r="K21">
        <v>48.5893315052367</v>
      </c>
      <c r="L21">
        <f>(Table2[[#This Row],[6M Return vs Nifty]]-AVERAGE(Table2[6M Return vs Nifty]))/_xlfn.STDEV.P(Table2[6M Return vs Nifty])</f>
        <v>1.4380140115148983</v>
      </c>
      <c r="M21">
        <v>9.9302373111731495</v>
      </c>
      <c r="N21">
        <f>(Table2[[#This Row],[1W Return vs Nifty]]-AVERAGE(Table2[1W Return vs Nifty]))/_xlfn.STDEV.P(Table2[1W Return vs Nifty])</f>
        <v>1.9475448448288848</v>
      </c>
      <c r="O21">
        <v>488.55</v>
      </c>
      <c r="P21">
        <v>447.64745442559899</v>
      </c>
      <c r="Q21">
        <v>347.304786147588</v>
      </c>
      <c r="R21">
        <v>64.423064055141097</v>
      </c>
      <c r="S21" s="2">
        <f>(Table2[[#This Row],[Close Price]]-Table2[[#This Row],[20D EMA]])/Table2[[#This Row],[20D EMA]]</f>
        <v>5.342339576297199E-2</v>
      </c>
      <c r="T21" s="2">
        <f>(Table2[[#This Row],[Close Price]]-Table2[[#This Row],[50D EMA]])/Table2[[#This Row],[50D EMA]]</f>
        <v>0.14967703917891284</v>
      </c>
      <c r="U21" s="2">
        <f>(Table2[[#This Row],[Close Price]]-Table2[[#This Row],[200D EMA]])/Table2[[#This Row],[200D EMA]]</f>
        <v>0.48183964208687358</v>
      </c>
      <c r="V21">
        <v>1.0236466551732399</v>
      </c>
      <c r="W21">
        <v>510.3</v>
      </c>
      <c r="X21">
        <v>542.5</v>
      </c>
      <c r="Y21">
        <v>480</v>
      </c>
      <c r="Z21">
        <v>540.75</v>
      </c>
      <c r="AA21">
        <v>430.6</v>
      </c>
      <c r="AB21">
        <v>552</v>
      </c>
      <c r="AC21" s="2">
        <f>(Table2[[#This Row],[Close Price]]/Table2[[#This Row],[Day Low]])-1</f>
        <v>8.5243974132862554E-3</v>
      </c>
      <c r="AD21" s="2">
        <f>(Table2[[#This Row],[Day High]]/Table2[[#This Row],[Close Price]])-1</f>
        <v>5.4114446711357234E-2</v>
      </c>
      <c r="AE21" s="2">
        <f>(Table2[[#This Row],[Close Price]]/Table2[[#This Row],[Current Week Low]])-1</f>
        <v>7.2187499999999849E-2</v>
      </c>
      <c r="AF21" s="2">
        <f>(Table2[[#This Row],[Current Week High]]/Table2[[#This Row],[Close Price]])-1</f>
        <v>5.0714077528417389E-2</v>
      </c>
      <c r="AG21" s="2">
        <f>(Table2[[#This Row],[Close Price]]/Table2[[#This Row],[Current Month Low]])-1</f>
        <v>0.19519275429633054</v>
      </c>
      <c r="AH21" s="2">
        <f>(Table2[[#This Row],[Current Month High]]/Table2[[#This Row],[Close Price]])-1</f>
        <v>7.2573593704459372E-2</v>
      </c>
      <c r="AI21">
        <v>7.25735937044593</v>
      </c>
      <c r="AJ21">
        <v>183.866519580805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0.28999999999999998</v>
      </c>
      <c r="AM21" t="s">
        <v>10198</v>
      </c>
      <c r="AN21">
        <v>-5.45</v>
      </c>
      <c r="AO21" t="s">
        <v>10197</v>
      </c>
      <c r="AP21">
        <v>0.20711227050734601</v>
      </c>
      <c r="AQ21">
        <f>(Table2[[#This Row],[Sharpe Ratio]]-AVERAGE(Table2[Sharpe Ratio]))/_xlfn.STDEV.P(Table2[Sharpe Ratio])</f>
        <v>1.7903928470738466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7.8453244613538651</v>
      </c>
      <c r="AS21">
        <f>_xlfn.RANK.AVG(Table2[[#This Row],[1Y Return vs Nifty Z-Score]],Table2[1Y Return vs Nifty Z-Score])</f>
        <v>61</v>
      </c>
      <c r="AT21">
        <f>_xlfn.RANK.AVG(Table2[[#This Row],[6M Return vs Nifty Z-Score]],Table2[6M Return vs Nifty Z-Score])</f>
        <v>61</v>
      </c>
      <c r="AU21">
        <f>_xlfn.RANK.AVG(Table2[[#This Row],[Sharpe Ratio Z-Score]],Table2[Sharpe Ratio Z-Score])</f>
        <v>27</v>
      </c>
      <c r="AV21">
        <f>(Table2[[#This Row],[Rank 1Y]]+Table2[[#This Row],[Rank 6M]]+Table2[[#This Row],[Rank Sharpe]])/3</f>
        <v>49.666666666666664</v>
      </c>
    </row>
    <row r="22" spans="1:48" x14ac:dyDescent="0.3">
      <c r="A22" t="s">
        <v>1047</v>
      </c>
      <c r="B22" t="s">
        <v>1048</v>
      </c>
      <c r="C22" t="s">
        <v>10163</v>
      </c>
      <c r="D22" t="s">
        <v>165</v>
      </c>
      <c r="E22">
        <v>11988.230758399999</v>
      </c>
      <c r="F22">
        <v>11849.45</v>
      </c>
      <c r="G22">
        <v>140.497505248555</v>
      </c>
      <c r="H22">
        <f>(Table2[[#This Row],[1Y Return vs Nifty]]-AVERAGE(Table2[1Y Return vs Nifty]))/_xlfn.STDEV.P(Table2[1Y Return vs Nifty])</f>
        <v>1.3478969447892841</v>
      </c>
      <c r="I22">
        <v>6.0226862333465201</v>
      </c>
      <c r="J22">
        <f>(Table2[[#This Row],[1M Return vs Nifty]]-AVERAGE(Table2[1M Return vs Nifty]))/_xlfn.STDEV.P(Table2[1M Return vs Nifty])</f>
        <v>0.60999737379560259</v>
      </c>
      <c r="K22">
        <v>50.726861042879399</v>
      </c>
      <c r="L22">
        <f>(Table2[[#This Row],[6M Return vs Nifty]]-AVERAGE(Table2[6M Return vs Nifty]))/_xlfn.STDEV.P(Table2[6M Return vs Nifty])</f>
        <v>1.5114571213171164</v>
      </c>
      <c r="M22">
        <v>0.64515525327163203</v>
      </c>
      <c r="N22">
        <f>(Table2[[#This Row],[1W Return vs Nifty]]-AVERAGE(Table2[1W Return vs Nifty]))/_xlfn.STDEV.P(Table2[1W Return vs Nifty])</f>
        <v>-3.3982978945801309E-2</v>
      </c>
      <c r="O22">
        <v>11874</v>
      </c>
      <c r="P22">
        <v>11376.034356648301</v>
      </c>
      <c r="Q22">
        <v>8803.3898968211506</v>
      </c>
      <c r="R22">
        <v>48.063507290464798</v>
      </c>
      <c r="S22" s="2">
        <f>(Table2[[#This Row],[Close Price]]-Table2[[#This Row],[20D EMA]])/Table2[[#This Row],[20D EMA]]</f>
        <v>-2.0675425298971933E-3</v>
      </c>
      <c r="T22" s="2">
        <f>(Table2[[#This Row],[Close Price]]-Table2[[#This Row],[50D EMA]])/Table2[[#This Row],[50D EMA]]</f>
        <v>4.1615173487501808E-2</v>
      </c>
      <c r="U22" s="2">
        <f>(Table2[[#This Row],[Close Price]]-Table2[[#This Row],[200D EMA]])/Table2[[#This Row],[200D EMA]]</f>
        <v>0.34600990514787533</v>
      </c>
      <c r="V22">
        <v>0.72548427359111201</v>
      </c>
      <c r="W22">
        <v>11789.15</v>
      </c>
      <c r="X22">
        <v>12283.7</v>
      </c>
      <c r="Y22">
        <v>11022</v>
      </c>
      <c r="Z22">
        <v>12122.05</v>
      </c>
      <c r="AA22">
        <v>11022</v>
      </c>
      <c r="AB22">
        <v>13468.9</v>
      </c>
      <c r="AC22" s="2">
        <f>(Table2[[#This Row],[Close Price]]/Table2[[#This Row],[Day Low]])-1</f>
        <v>5.1148725735103984E-3</v>
      </c>
      <c r="AD22" s="2">
        <f>(Table2[[#This Row],[Day High]]/Table2[[#This Row],[Close Price]])-1</f>
        <v>3.6647270548421984E-2</v>
      </c>
      <c r="AE22" s="2">
        <f>(Table2[[#This Row],[Close Price]]/Table2[[#This Row],[Current Week Low]])-1</f>
        <v>7.5072582108510311E-2</v>
      </c>
      <c r="AF22" s="2">
        <f>(Table2[[#This Row],[Current Week High]]/Table2[[#This Row],[Close Price]])-1</f>
        <v>2.3005287165226873E-2</v>
      </c>
      <c r="AG22" s="2">
        <f>(Table2[[#This Row],[Close Price]]/Table2[[#This Row],[Current Month Low]])-1</f>
        <v>7.5072582108510311E-2</v>
      </c>
      <c r="AH22" s="2">
        <f>(Table2[[#This Row],[Current Month High]]/Table2[[#This Row],[Close Price]])-1</f>
        <v>0.13666879053458159</v>
      </c>
      <c r="AI22">
        <v>13.6668790534581</v>
      </c>
      <c r="AJ22">
        <v>181.322633871867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0.09</v>
      </c>
      <c r="AM22" t="s">
        <v>10198</v>
      </c>
      <c r="AN22">
        <v>-7.3</v>
      </c>
      <c r="AO22" t="s">
        <v>10197</v>
      </c>
      <c r="AP22">
        <v>0.19836030610554101</v>
      </c>
      <c r="AQ22">
        <f>(Table2[[#This Row],[Sharpe Ratio]]-AVERAGE(Table2[Sharpe Ratio]))/_xlfn.STDEV.P(Table2[Sharpe Ratio])</f>
        <v>1.6895085422473004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5.124877003203502</v>
      </c>
      <c r="AS22">
        <f>_xlfn.RANK.AVG(Table2[[#This Row],[1Y Return vs Nifty Z-Score]],Table2[1Y Return vs Nifty Z-Score])</f>
        <v>67</v>
      </c>
      <c r="AT22">
        <f>_xlfn.RANK.AVG(Table2[[#This Row],[6M Return vs Nifty Z-Score]],Table2[6M Return vs Nifty Z-Score])</f>
        <v>54</v>
      </c>
      <c r="AU22">
        <f>_xlfn.RANK.AVG(Table2[[#This Row],[Sharpe Ratio Z-Score]],Table2[Sharpe Ratio Z-Score])</f>
        <v>33</v>
      </c>
      <c r="AV22">
        <f>(Table2[[#This Row],[Rank 1Y]]+Table2[[#This Row],[Rank 6M]]+Table2[[#This Row],[Rank Sharpe]])/3</f>
        <v>51.333333333333336</v>
      </c>
    </row>
    <row r="23" spans="1:48" x14ac:dyDescent="0.3">
      <c r="A23" t="s">
        <v>1286</v>
      </c>
      <c r="B23" t="s">
        <v>1287</v>
      </c>
      <c r="C23" t="s">
        <v>10156</v>
      </c>
      <c r="D23" t="s">
        <v>46</v>
      </c>
      <c r="E23">
        <v>8632.3260960000007</v>
      </c>
      <c r="F23">
        <v>502.5</v>
      </c>
      <c r="G23">
        <v>158.609967434141</v>
      </c>
      <c r="H23">
        <f>(Table2[[#This Row],[1Y Return vs Nifty]]-AVERAGE(Table2[1Y Return vs Nifty]))/_xlfn.STDEV.P(Table2[1Y Return vs Nifty])</f>
        <v>1.5935355887464293</v>
      </c>
      <c r="I23">
        <v>-0.35648242418281301</v>
      </c>
      <c r="J23">
        <f>(Table2[[#This Row],[1M Return vs Nifty]]-AVERAGE(Table2[1M Return vs Nifty]))/_xlfn.STDEV.P(Table2[1M Return vs Nifty])</f>
        <v>-4.0338160610883779E-2</v>
      </c>
      <c r="K23">
        <v>46.473909884074502</v>
      </c>
      <c r="L23">
        <f>(Table2[[#This Row],[6M Return vs Nifty]]-AVERAGE(Table2[6M Return vs Nifty]))/_xlfn.STDEV.P(Table2[6M Return vs Nifty])</f>
        <v>1.3653305048475057</v>
      </c>
      <c r="M23">
        <v>1.01719051510584</v>
      </c>
      <c r="N23">
        <f>(Table2[[#This Row],[1W Return vs Nifty]]-AVERAGE(Table2[1W Return vs Nifty]))/_xlfn.STDEV.P(Table2[1W Return vs Nifty])</f>
        <v>4.5413004649457814E-2</v>
      </c>
      <c r="O23">
        <v>498.47</v>
      </c>
      <c r="P23">
        <v>465.57206523880097</v>
      </c>
      <c r="Q23">
        <v>356.12679489659303</v>
      </c>
      <c r="R23">
        <v>50.041238178278803</v>
      </c>
      <c r="S23" s="2">
        <f>(Table2[[#This Row],[Close Price]]-Table2[[#This Row],[20D EMA]])/Table2[[#This Row],[20D EMA]]</f>
        <v>8.0847393022648751E-3</v>
      </c>
      <c r="T23" s="2">
        <f>(Table2[[#This Row],[Close Price]]-Table2[[#This Row],[50D EMA]])/Table2[[#This Row],[50D EMA]]</f>
        <v>7.9317333487905831E-2</v>
      </c>
      <c r="U23" s="2">
        <f>(Table2[[#This Row],[Close Price]]-Table2[[#This Row],[200D EMA]])/Table2[[#This Row],[200D EMA]]</f>
        <v>0.41101429940397693</v>
      </c>
      <c r="V23">
        <v>0.99965972747534204</v>
      </c>
      <c r="W23">
        <v>499.5</v>
      </c>
      <c r="X23">
        <v>509.2</v>
      </c>
      <c r="Y23">
        <v>480.05</v>
      </c>
      <c r="Z23">
        <v>514.5</v>
      </c>
      <c r="AA23">
        <v>445.55</v>
      </c>
      <c r="AB23">
        <v>589.95000000000005</v>
      </c>
      <c r="AC23" s="2">
        <f>(Table2[[#This Row],[Close Price]]/Table2[[#This Row],[Day Low]])-1</f>
        <v>6.0060060060060927E-3</v>
      </c>
      <c r="AD23" s="2">
        <f>(Table2[[#This Row],[Day High]]/Table2[[#This Row],[Close Price]])-1</f>
        <v>1.3333333333333419E-2</v>
      </c>
      <c r="AE23" s="2">
        <f>(Table2[[#This Row],[Close Price]]/Table2[[#This Row],[Current Week Low]])-1</f>
        <v>4.6765961878970863E-2</v>
      </c>
      <c r="AF23" s="2">
        <f>(Table2[[#This Row],[Current Week High]]/Table2[[#This Row],[Close Price]])-1</f>
        <v>2.3880597014925398E-2</v>
      </c>
      <c r="AG23" s="2">
        <f>(Table2[[#This Row],[Close Price]]/Table2[[#This Row],[Current Month Low]])-1</f>
        <v>0.1278195488721805</v>
      </c>
      <c r="AH23" s="2">
        <f>(Table2[[#This Row],[Current Month High]]/Table2[[#This Row],[Close Price]])-1</f>
        <v>0.17402985074626875</v>
      </c>
      <c r="AI23">
        <v>17.402985074626798</v>
      </c>
      <c r="AJ23">
        <v>186.89694547530601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</v>
      </c>
      <c r="AM23" t="s">
        <v>10198</v>
      </c>
      <c r="AN23">
        <v>10.63</v>
      </c>
      <c r="AO23" t="s">
        <v>10198</v>
      </c>
      <c r="AP23">
        <v>0.194627525331106</v>
      </c>
      <c r="AQ23">
        <f>(Table2[[#This Row],[Sharpe Ratio]]-AVERAGE(Table2[Sharpe Ratio]))/_xlfn.STDEV.P(Table2[Sharpe Ratio])</f>
        <v>1.6464806028944954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4.6104215405270041</v>
      </c>
      <c r="AS23">
        <f>_xlfn.RANK.AVG(Table2[[#This Row],[1Y Return vs Nifty Z-Score]],Table2[1Y Return vs Nifty Z-Score])</f>
        <v>50</v>
      </c>
      <c r="AT23">
        <f>_xlfn.RANK.AVG(Table2[[#This Row],[6M Return vs Nifty Z-Score]],Table2[6M Return vs Nifty Z-Score])</f>
        <v>68</v>
      </c>
      <c r="AU23">
        <f>_xlfn.RANK.AVG(Table2[[#This Row],[Sharpe Ratio Z-Score]],Table2[Sharpe Ratio Z-Score])</f>
        <v>36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331</v>
      </c>
      <c r="B24" t="s">
        <v>332</v>
      </c>
      <c r="C24" t="s">
        <v>10166</v>
      </c>
      <c r="D24" t="s">
        <v>138</v>
      </c>
      <c r="E24">
        <v>74161.410298269999</v>
      </c>
      <c r="F24">
        <v>1850.05</v>
      </c>
      <c r="G24">
        <v>209.12130398524499</v>
      </c>
      <c r="H24">
        <f>(Table2[[#This Row],[1Y Return vs Nifty]]-AVERAGE(Table2[1Y Return vs Nifty]))/_xlfn.STDEV.P(Table2[1Y Return vs Nifty])</f>
        <v>2.278563172944791</v>
      </c>
      <c r="I24">
        <v>-11.4548951260539</v>
      </c>
      <c r="J24">
        <f>(Table2[[#This Row],[1M Return vs Nifty]]-AVERAGE(Table2[1M Return vs Nifty]))/_xlfn.STDEV.P(Table2[1M Return vs Nifty])</f>
        <v>-1.171785304121665</v>
      </c>
      <c r="K24">
        <v>39.268987134236198</v>
      </c>
      <c r="L24">
        <f>(Table2[[#This Row],[6M Return vs Nifty]]-AVERAGE(Table2[6M Return vs Nifty]))/_xlfn.STDEV.P(Table2[6M Return vs Nifty])</f>
        <v>1.1177774660172535</v>
      </c>
      <c r="M24">
        <v>4.7953531550175699</v>
      </c>
      <c r="N24">
        <f>(Table2[[#This Row],[1W Return vs Nifty]]-AVERAGE(Table2[1W Return vs Nifty]))/_xlfn.STDEV.P(Table2[1W Return vs Nifty])</f>
        <v>0.85171006772819957</v>
      </c>
      <c r="O24">
        <v>1807.39</v>
      </c>
      <c r="P24">
        <v>1731.1565197513401</v>
      </c>
      <c r="Q24">
        <v>1330.09047071235</v>
      </c>
      <c r="R24">
        <v>57.972517734486502</v>
      </c>
      <c r="S24" s="2">
        <f>(Table2[[#This Row],[Close Price]]-Table2[[#This Row],[20D EMA]])/Table2[[#This Row],[20D EMA]]</f>
        <v>2.3603096177360644E-2</v>
      </c>
      <c r="T24" s="2">
        <f>(Table2[[#This Row],[Close Price]]-Table2[[#This Row],[50D EMA]])/Table2[[#This Row],[50D EMA]]</f>
        <v>6.8678642798709805E-2</v>
      </c>
      <c r="U24" s="2">
        <f>(Table2[[#This Row],[Close Price]]-Table2[[#This Row],[200D EMA]])/Table2[[#This Row],[200D EMA]]</f>
        <v>0.39092042288610473</v>
      </c>
      <c r="V24">
        <v>1.0240297748056</v>
      </c>
      <c r="W24">
        <v>1820</v>
      </c>
      <c r="X24">
        <v>1917</v>
      </c>
      <c r="Y24">
        <v>1669.2</v>
      </c>
      <c r="Z24">
        <v>1900</v>
      </c>
      <c r="AA24">
        <v>1669.2</v>
      </c>
      <c r="AB24">
        <v>1900</v>
      </c>
      <c r="AC24" s="2">
        <f>(Table2[[#This Row],[Close Price]]/Table2[[#This Row],[Day Low]])-1</f>
        <v>1.6510989010988908E-2</v>
      </c>
      <c r="AD24" s="2">
        <f>(Table2[[#This Row],[Day High]]/Table2[[#This Row],[Close Price]])-1</f>
        <v>3.6188211129428938E-2</v>
      </c>
      <c r="AE24" s="2">
        <f>(Table2[[#This Row],[Close Price]]/Table2[[#This Row],[Current Week Low]])-1</f>
        <v>0.10834531512101608</v>
      </c>
      <c r="AF24" s="2">
        <f>(Table2[[#This Row],[Current Week High]]/Table2[[#This Row],[Close Price]])-1</f>
        <v>2.6999270289992161E-2</v>
      </c>
      <c r="AG24" s="2">
        <f>(Table2[[#This Row],[Close Price]]/Table2[[#This Row],[Current Month Low]])-1</f>
        <v>0.10834531512101608</v>
      </c>
      <c r="AH24" s="2">
        <f>(Table2[[#This Row],[Current Month High]]/Table2[[#This Row],[Close Price]])-1</f>
        <v>2.6999270289992161E-2</v>
      </c>
      <c r="AI24">
        <v>12.1483203156671</v>
      </c>
      <c r="AJ24">
        <v>241.81062355658099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0.13</v>
      </c>
      <c r="AM24" t="s">
        <v>10198</v>
      </c>
      <c r="AN24">
        <v>4.0199999999999996</v>
      </c>
      <c r="AO24" t="s">
        <v>10198</v>
      </c>
      <c r="AP24">
        <v>0.18338468002477401</v>
      </c>
      <c r="AQ24">
        <f>(Table2[[#This Row],[Sharpe Ratio]]-AVERAGE(Table2[Sharpe Ratio]))/_xlfn.STDEV.P(Table2[Sharpe Ratio])</f>
        <v>1.5168837968599806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4.5931491994285594</v>
      </c>
      <c r="AS24">
        <f>_xlfn.RANK.AVG(Table2[[#This Row],[1Y Return vs Nifty Z-Score]],Table2[1Y Return vs Nifty Z-Score])</f>
        <v>18</v>
      </c>
      <c r="AT24">
        <f>_xlfn.RANK.AVG(Table2[[#This Row],[6M Return vs Nifty Z-Score]],Table2[6M Return vs Nifty Z-Score])</f>
        <v>95</v>
      </c>
      <c r="AU24">
        <f>_xlfn.RANK.AVG(Table2[[#This Row],[Sharpe Ratio Z-Score]],Table2[Sharpe Ratio Z-Score])</f>
        <v>46</v>
      </c>
      <c r="AV24">
        <f>(Table2[[#This Row],[Rank 1Y]]+Table2[[#This Row],[Rank 6M]]+Table2[[#This Row],[Rank Sharpe]])/3</f>
        <v>53</v>
      </c>
    </row>
    <row r="25" spans="1:48" x14ac:dyDescent="0.3">
      <c r="A25" t="s">
        <v>858</v>
      </c>
      <c r="B25" t="s">
        <v>859</v>
      </c>
      <c r="C25" t="s">
        <v>10163</v>
      </c>
      <c r="D25" t="s">
        <v>271</v>
      </c>
      <c r="E25">
        <v>17650.7445628799</v>
      </c>
      <c r="F25">
        <v>1216.8</v>
      </c>
      <c r="G25">
        <v>170.22190685575001</v>
      </c>
      <c r="H25">
        <f>(Table2[[#This Row],[1Y Return vs Nifty]]-AVERAGE(Table2[1Y Return vs Nifty]))/_xlfn.STDEV.P(Table2[1Y Return vs Nifty])</f>
        <v>1.7510150647011928</v>
      </c>
      <c r="I25">
        <v>-16.318420957648399</v>
      </c>
      <c r="J25">
        <f>(Table2[[#This Row],[1M Return vs Nifty]]-AVERAGE(Table2[1M Return vs Nifty]))/_xlfn.STDEV.P(Table2[1M Return vs Nifty])</f>
        <v>-1.6676059730197292</v>
      </c>
      <c r="K25">
        <v>62.264967875486597</v>
      </c>
      <c r="L25">
        <f>(Table2[[#This Row],[6M Return vs Nifty]]-AVERAGE(Table2[6M Return vs Nifty]))/_xlfn.STDEV.P(Table2[6M Return vs Nifty])</f>
        <v>1.9078934896076869</v>
      </c>
      <c r="M25">
        <v>-6.3312814076327797</v>
      </c>
      <c r="N25">
        <f>(Table2[[#This Row],[1W Return vs Nifty]]-AVERAGE(Table2[1W Return vs Nifty]))/_xlfn.STDEV.P(Table2[1W Return vs Nifty])</f>
        <v>-1.5228231710063291</v>
      </c>
      <c r="O25">
        <v>1295.3499999999999</v>
      </c>
      <c r="P25">
        <v>1258.16057662444</v>
      </c>
      <c r="Q25">
        <v>947.27156229832099</v>
      </c>
      <c r="R25">
        <v>14.045914791854001</v>
      </c>
      <c r="S25" s="2">
        <f>(Table2[[#This Row],[Close Price]]-Table2[[#This Row],[20D EMA]])/Table2[[#This Row],[20D EMA]]</f>
        <v>-6.063998147218895E-2</v>
      </c>
      <c r="T25" s="2">
        <f>(Table2[[#This Row],[Close Price]]-Table2[[#This Row],[50D EMA]])/Table2[[#This Row],[50D EMA]]</f>
        <v>-3.2873845670325835E-2</v>
      </c>
      <c r="U25" s="2">
        <f>(Table2[[#This Row],[Close Price]]-Table2[[#This Row],[200D EMA]])/Table2[[#This Row],[200D EMA]]</f>
        <v>0.28453133022143579</v>
      </c>
      <c r="V25">
        <v>0.46216601377049399</v>
      </c>
      <c r="W25">
        <v>1203.3</v>
      </c>
      <c r="X25">
        <v>1235.95</v>
      </c>
      <c r="Y25">
        <v>1192.05</v>
      </c>
      <c r="Z25">
        <v>1292</v>
      </c>
      <c r="AA25">
        <v>1192.05</v>
      </c>
      <c r="AB25">
        <v>1450</v>
      </c>
      <c r="AC25" s="2">
        <f>(Table2[[#This Row],[Close Price]]/Table2[[#This Row],[Day Low]])-1</f>
        <v>1.1219147344801783E-2</v>
      </c>
      <c r="AD25" s="2">
        <f>(Table2[[#This Row],[Day High]]/Table2[[#This Row],[Close Price]])-1</f>
        <v>1.5738001314924421E-2</v>
      </c>
      <c r="AE25" s="2">
        <f>(Table2[[#This Row],[Close Price]]/Table2[[#This Row],[Current Week Low]])-1</f>
        <v>2.0762551906379656E-2</v>
      </c>
      <c r="AF25" s="2">
        <f>(Table2[[#This Row],[Current Week High]]/Table2[[#This Row],[Close Price]])-1</f>
        <v>6.1801446416831052E-2</v>
      </c>
      <c r="AG25" s="2">
        <f>(Table2[[#This Row],[Close Price]]/Table2[[#This Row],[Current Month Low]])-1</f>
        <v>2.0762551906379656E-2</v>
      </c>
      <c r="AH25" s="2">
        <f>(Table2[[#This Row],[Current Month High]]/Table2[[#This Row],[Close Price]])-1</f>
        <v>0.19165023011176863</v>
      </c>
      <c r="AI25">
        <v>19.1650230111768</v>
      </c>
      <c r="AJ25">
        <v>198.23529411764699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0.09</v>
      </c>
      <c r="AM25" t="s">
        <v>10198</v>
      </c>
      <c r="AN25">
        <v>-12.24</v>
      </c>
      <c r="AO25" t="s">
        <v>10197</v>
      </c>
      <c r="AP25">
        <v>0.15335875917066599</v>
      </c>
      <c r="AQ25">
        <f>(Table2[[#This Row],[Sharpe Ratio]]-AVERAGE(Table2[Sharpe Ratio]))/_xlfn.STDEV.P(Table2[Sharpe Ratio])</f>
        <v>1.1707735965581081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1.6392530068409294</v>
      </c>
      <c r="AS25">
        <f>_xlfn.RANK.AVG(Table2[[#This Row],[1Y Return vs Nifty Z-Score]],Table2[1Y Return vs Nifty Z-Score])</f>
        <v>40</v>
      </c>
      <c r="AT25">
        <f>_xlfn.RANK.AVG(Table2[[#This Row],[6M Return vs Nifty Z-Score]],Table2[6M Return vs Nifty Z-Score])</f>
        <v>34</v>
      </c>
      <c r="AU25">
        <f>_xlfn.RANK.AVG(Table2[[#This Row],[Sharpe Ratio Z-Score]],Table2[Sharpe Ratio Z-Score])</f>
        <v>94</v>
      </c>
      <c r="AV25">
        <f>(Table2[[#This Row],[Rank 1Y]]+Table2[[#This Row],[Rank 6M]]+Table2[[#This Row],[Rank Sharpe]])/3</f>
        <v>56</v>
      </c>
    </row>
    <row r="26" spans="1:48" x14ac:dyDescent="0.3">
      <c r="A26" t="s">
        <v>729</v>
      </c>
      <c r="B26" t="s">
        <v>730</v>
      </c>
      <c r="C26" t="s">
        <v>10153</v>
      </c>
      <c r="D26" t="s">
        <v>121</v>
      </c>
      <c r="E26">
        <v>22160.638521428999</v>
      </c>
      <c r="F26">
        <v>84.79</v>
      </c>
      <c r="G26">
        <v>546.26572489133605</v>
      </c>
      <c r="H26">
        <f>(Table2[[#This Row],[1Y Return vs Nifty]]-AVERAGE(Table2[1Y Return vs Nifty]))/_xlfn.STDEV.P(Table2[1Y Return vs Nifty])</f>
        <v>6.8508680048629129</v>
      </c>
      <c r="I26">
        <v>33.839527405041999</v>
      </c>
      <c r="J26">
        <f>(Table2[[#This Row],[1M Return vs Nifty]]-AVERAGE(Table2[1M Return vs Nifty]))/_xlfn.STDEV.P(Table2[1M Return vs Nifty])</f>
        <v>3.4458340227518853</v>
      </c>
      <c r="K26">
        <v>46.286754980374198</v>
      </c>
      <c r="L26">
        <f>(Table2[[#This Row],[6M Return vs Nifty]]-AVERAGE(Table2[6M Return vs Nifty]))/_xlfn.STDEV.P(Table2[6M Return vs Nifty])</f>
        <v>1.3589000729398168</v>
      </c>
      <c r="M26">
        <v>14.7470910980061</v>
      </c>
      <c r="N26">
        <f>(Table2[[#This Row],[1W Return vs Nifty]]-AVERAGE(Table2[1W Return vs Nifty]))/_xlfn.STDEV.P(Table2[1W Return vs Nifty])</f>
        <v>2.9755088134985508</v>
      </c>
      <c r="O26">
        <v>69.680000000000007</v>
      </c>
      <c r="P26">
        <v>63.212918155661399</v>
      </c>
      <c r="Q26">
        <v>46.241825705459803</v>
      </c>
      <c r="R26">
        <v>77.139197677790406</v>
      </c>
      <c r="S26" s="2">
        <f>(Table2[[#This Row],[Close Price]]-Table2[[#This Row],[20D EMA]])/Table2[[#This Row],[20D EMA]]</f>
        <v>0.21684845005740525</v>
      </c>
      <c r="T26" s="2">
        <f>(Table2[[#This Row],[Close Price]]-Table2[[#This Row],[50D EMA]])/Table2[[#This Row],[50D EMA]]</f>
        <v>0.34133975259938459</v>
      </c>
      <c r="U26" s="2">
        <f>(Table2[[#This Row],[Close Price]]-Table2[[#This Row],[200D EMA]])/Table2[[#This Row],[200D EMA]]</f>
        <v>0.83362137429597194</v>
      </c>
      <c r="V26">
        <v>2.5119723306314699</v>
      </c>
      <c r="W26">
        <v>81.650000000000006</v>
      </c>
      <c r="X26">
        <v>89.4</v>
      </c>
      <c r="Y26">
        <v>62.52</v>
      </c>
      <c r="Z26">
        <v>91.4</v>
      </c>
      <c r="AA26">
        <v>59.35</v>
      </c>
      <c r="AB26">
        <v>91.4</v>
      </c>
      <c r="AC26" s="2">
        <f>(Table2[[#This Row],[Close Price]]/Table2[[#This Row],[Day Low]])-1</f>
        <v>3.8456827924066239E-2</v>
      </c>
      <c r="AD26" s="2">
        <f>(Table2[[#This Row],[Day High]]/Table2[[#This Row],[Close Price]])-1</f>
        <v>5.4369619058851182E-2</v>
      </c>
      <c r="AE26" s="2">
        <f>(Table2[[#This Row],[Close Price]]/Table2[[#This Row],[Current Week Low]])-1</f>
        <v>0.3562060140754959</v>
      </c>
      <c r="AF26" s="2">
        <f>(Table2[[#This Row],[Current Week High]]/Table2[[#This Row],[Close Price]])-1</f>
        <v>7.7957306286118744E-2</v>
      </c>
      <c r="AG26" s="2">
        <f>(Table2[[#This Row],[Close Price]]/Table2[[#This Row],[Current Month Low]])-1</f>
        <v>0.42864363942712735</v>
      </c>
      <c r="AH26" s="2">
        <f>(Table2[[#This Row],[Current Month High]]/Table2[[#This Row],[Close Price]])-1</f>
        <v>7.7957306286118744E-2</v>
      </c>
      <c r="AI26">
        <v>7.7957306286118699</v>
      </c>
      <c r="AJ26">
        <v>575.61752988047795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0.62</v>
      </c>
      <c r="AM26" t="s">
        <v>10198</v>
      </c>
      <c r="AN26">
        <v>31.29</v>
      </c>
      <c r="AO26" t="s">
        <v>10198</v>
      </c>
      <c r="AP26">
        <v>0.14328608337624099</v>
      </c>
      <c r="AQ26">
        <f>(Table2[[#This Row],[Sharpe Ratio]]-AVERAGE(Table2[Sharpe Ratio]))/_xlfn.STDEV.P(Table2[Sharpe Ratio])</f>
        <v>1.0546653894618623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15.685776303515027</v>
      </c>
      <c r="AS26">
        <f>_xlfn.RANK.AVG(Table2[[#This Row],[1Y Return vs Nifty Z-Score]],Table2[1Y Return vs Nifty Z-Score])</f>
        <v>3</v>
      </c>
      <c r="AT26">
        <f>_xlfn.RANK.AVG(Table2[[#This Row],[6M Return vs Nifty Z-Score]],Table2[6M Return vs Nifty Z-Score])</f>
        <v>69</v>
      </c>
      <c r="AU26">
        <f>_xlfn.RANK.AVG(Table2[[#This Row],[Sharpe Ratio Z-Score]],Table2[Sharpe Ratio Z-Score])</f>
        <v>109</v>
      </c>
      <c r="AV26">
        <f>(Table2[[#This Row],[Rank 1Y]]+Table2[[#This Row],[Rank 6M]]+Table2[[#This Row],[Rank Sharpe]])/3</f>
        <v>60.333333333333336</v>
      </c>
    </row>
    <row r="27" spans="1:48" x14ac:dyDescent="0.3">
      <c r="A27" t="s">
        <v>313</v>
      </c>
      <c r="B27" t="s">
        <v>314</v>
      </c>
      <c r="C27" t="s">
        <v>10163</v>
      </c>
      <c r="D27" t="s">
        <v>315</v>
      </c>
      <c r="E27">
        <v>83814.769351997995</v>
      </c>
      <c r="F27">
        <v>61.47</v>
      </c>
      <c r="G27">
        <v>199.51536083891301</v>
      </c>
      <c r="H27">
        <f>(Table2[[#This Row],[1Y Return vs Nifty]]-AVERAGE(Table2[1Y Return vs Nifty]))/_xlfn.STDEV.P(Table2[1Y Return vs Nifty])</f>
        <v>2.1482887340409409</v>
      </c>
      <c r="I27">
        <v>7.2328383612223197</v>
      </c>
      <c r="J27">
        <f>(Table2[[#This Row],[1M Return vs Nifty]]-AVERAGE(Table2[1M Return vs Nifty]))/_xlfn.STDEV.P(Table2[1M Return vs Nifty])</f>
        <v>0.73336845442479281</v>
      </c>
      <c r="K27">
        <v>30.164968668370499</v>
      </c>
      <c r="L27">
        <f>(Table2[[#This Row],[6M Return vs Nifty]]-AVERAGE(Table2[6M Return vs Nifty]))/_xlfn.STDEV.P(Table2[6M Return vs Nifty])</f>
        <v>0.80497363521388188</v>
      </c>
      <c r="M27">
        <v>11.3530676037768</v>
      </c>
      <c r="N27">
        <f>(Table2[[#This Row],[1W Return vs Nifty]]-AVERAGE(Table2[1W Return vs Nifty]))/_xlfn.STDEV.P(Table2[1W Return vs Nifty])</f>
        <v>2.2511908218619414</v>
      </c>
      <c r="O27">
        <v>55.46</v>
      </c>
      <c r="P27">
        <v>51.585026501408997</v>
      </c>
      <c r="Q27">
        <v>41.496303541059198</v>
      </c>
      <c r="R27">
        <v>85.298374787976698</v>
      </c>
      <c r="S27" s="2">
        <f>(Table2[[#This Row],[Close Price]]-Table2[[#This Row],[20D EMA]])/Table2[[#This Row],[20D EMA]]</f>
        <v>0.1083663901911287</v>
      </c>
      <c r="T27" s="2">
        <f>(Table2[[#This Row],[Close Price]]-Table2[[#This Row],[50D EMA]])/Table2[[#This Row],[50D EMA]]</f>
        <v>0.19162486033269757</v>
      </c>
      <c r="U27" s="2">
        <f>(Table2[[#This Row],[Close Price]]-Table2[[#This Row],[200D EMA]])/Table2[[#This Row],[200D EMA]]</f>
        <v>0.48133676386807561</v>
      </c>
      <c r="V27">
        <v>1.56656946978492</v>
      </c>
      <c r="W27">
        <v>61</v>
      </c>
      <c r="X27">
        <v>63</v>
      </c>
      <c r="Y27">
        <v>53.5</v>
      </c>
      <c r="Z27">
        <v>63.75</v>
      </c>
      <c r="AA27">
        <v>52.43</v>
      </c>
      <c r="AB27">
        <v>63.75</v>
      </c>
      <c r="AC27" s="2">
        <f>(Table2[[#This Row],[Close Price]]/Table2[[#This Row],[Day Low]])-1</f>
        <v>7.7049180327868338E-3</v>
      </c>
      <c r="AD27" s="2">
        <f>(Table2[[#This Row],[Day High]]/Table2[[#This Row],[Close Price]])-1</f>
        <v>2.4890190336749551E-2</v>
      </c>
      <c r="AE27" s="2">
        <f>(Table2[[#This Row],[Close Price]]/Table2[[#This Row],[Current Week Low]])-1</f>
        <v>0.14897196261682244</v>
      </c>
      <c r="AF27" s="2">
        <f>(Table2[[#This Row],[Current Week High]]/Table2[[#This Row],[Close Price]])-1</f>
        <v>3.7091264031234861E-2</v>
      </c>
      <c r="AG27" s="2">
        <f>(Table2[[#This Row],[Close Price]]/Table2[[#This Row],[Current Month Low]])-1</f>
        <v>0.17242037001716581</v>
      </c>
      <c r="AH27" s="2">
        <f>(Table2[[#This Row],[Current Month High]]/Table2[[#This Row],[Close Price]])-1</f>
        <v>3.7091264031234861E-2</v>
      </c>
      <c r="AI27">
        <v>3.7091264031234799</v>
      </c>
      <c r="AJ27">
        <v>252.26361031518601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</v>
      </c>
      <c r="AM27" t="s">
        <v>10198</v>
      </c>
      <c r="AN27">
        <v>11.36</v>
      </c>
      <c r="AO27" t="s">
        <v>10198</v>
      </c>
      <c r="AP27">
        <v>0.19774918567885799</v>
      </c>
      <c r="AQ27">
        <f>(Table2[[#This Row],[Sharpe Ratio]]-AVERAGE(Table2[Sharpe Ratio]))/_xlfn.STDEV.P(Table2[Sharpe Ratio])</f>
        <v>1.6824641283785118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7.6202857739200685</v>
      </c>
      <c r="AS27">
        <f>_xlfn.RANK.AVG(Table2[[#This Row],[1Y Return vs Nifty Z-Score]],Table2[1Y Return vs Nifty Z-Score])</f>
        <v>24</v>
      </c>
      <c r="AT27">
        <f>_xlfn.RANK.AVG(Table2[[#This Row],[6M Return vs Nifty Z-Score]],Table2[6M Return vs Nifty Z-Score])</f>
        <v>125</v>
      </c>
      <c r="AU27">
        <f>_xlfn.RANK.AVG(Table2[[#This Row],[Sharpe Ratio Z-Score]],Table2[Sharpe Ratio Z-Score])</f>
        <v>34</v>
      </c>
      <c r="AV27">
        <f>(Table2[[#This Row],[Rank 1Y]]+Table2[[#This Row],[Rank 6M]]+Table2[[#This Row],[Rank Sharpe]])/3</f>
        <v>61</v>
      </c>
    </row>
    <row r="28" spans="1:48" x14ac:dyDescent="0.3">
      <c r="A28" t="s">
        <v>1037</v>
      </c>
      <c r="B28" t="s">
        <v>1038</v>
      </c>
      <c r="C28" t="s">
        <v>10159</v>
      </c>
      <c r="D28" t="s">
        <v>133</v>
      </c>
      <c r="E28">
        <v>12261.003911</v>
      </c>
      <c r="F28">
        <v>845</v>
      </c>
      <c r="G28">
        <v>124.701333496827</v>
      </c>
      <c r="H28">
        <f>(Table2[[#This Row],[1Y Return vs Nifty]]-AVERAGE(Table2[1Y Return vs Nifty]))/_xlfn.STDEV.P(Table2[1Y Return vs Nifty])</f>
        <v>1.133671503264472</v>
      </c>
      <c r="I28">
        <v>7.5787220294770998</v>
      </c>
      <c r="J28">
        <f>(Table2[[#This Row],[1M Return vs Nifty]]-AVERAGE(Table2[1M Return vs Nifty]))/_xlfn.STDEV.P(Table2[1M Return vs Nifty])</f>
        <v>0.76863017147807233</v>
      </c>
      <c r="K28">
        <v>72.007648320121604</v>
      </c>
      <c r="L28">
        <f>(Table2[[#This Row],[6M Return vs Nifty]]-AVERAGE(Table2[6M Return vs Nifty]))/_xlfn.STDEV.P(Table2[6M Return vs Nifty])</f>
        <v>2.2426410273901838</v>
      </c>
      <c r="M28">
        <v>5.4672932954690202E-2</v>
      </c>
      <c r="N28">
        <f>(Table2[[#This Row],[1W Return vs Nifty]]-AVERAGE(Table2[1W Return vs Nifty]))/_xlfn.STDEV.P(Table2[1W Return vs Nifty])</f>
        <v>-0.1599977131030885</v>
      </c>
      <c r="O28">
        <v>772.93</v>
      </c>
      <c r="P28">
        <v>690.09563170985098</v>
      </c>
      <c r="Q28">
        <v>532.42431260259605</v>
      </c>
      <c r="R28">
        <v>67.143348180669506</v>
      </c>
      <c r="S28" s="2">
        <f>(Table2[[#This Row],[Close Price]]-Table2[[#This Row],[20D EMA]])/Table2[[#This Row],[20D EMA]]</f>
        <v>9.3242596354133039E-2</v>
      </c>
      <c r="T28" s="2">
        <f>(Table2[[#This Row],[Close Price]]-Table2[[#This Row],[50D EMA]])/Table2[[#This Row],[50D EMA]]</f>
        <v>0.22446797396230758</v>
      </c>
      <c r="U28" s="2">
        <f>(Table2[[#This Row],[Close Price]]-Table2[[#This Row],[200D EMA]])/Table2[[#This Row],[200D EMA]]</f>
        <v>0.58708004123529178</v>
      </c>
      <c r="V28">
        <v>1.0711677664389101</v>
      </c>
      <c r="W28">
        <v>845.65</v>
      </c>
      <c r="X28">
        <v>898</v>
      </c>
      <c r="Y28">
        <v>756.1</v>
      </c>
      <c r="Z28">
        <v>868.75</v>
      </c>
      <c r="AA28">
        <v>703.5</v>
      </c>
      <c r="AB28">
        <v>868.75</v>
      </c>
      <c r="AC28" s="2">
        <f>(Table2[[#This Row],[Close Price]]/Table2[[#This Row],[Day Low]])-1</f>
        <v>-7.6863950807071202E-4</v>
      </c>
      <c r="AD28" s="2">
        <f>(Table2[[#This Row],[Day High]]/Table2[[#This Row],[Close Price]])-1</f>
        <v>6.2721893491124225E-2</v>
      </c>
      <c r="AE28" s="2">
        <f>(Table2[[#This Row],[Close Price]]/Table2[[#This Row],[Current Week Low]])-1</f>
        <v>0.11757704007406433</v>
      </c>
      <c r="AF28" s="2">
        <f>(Table2[[#This Row],[Current Week High]]/Table2[[#This Row],[Close Price]])-1</f>
        <v>2.8106508875739733E-2</v>
      </c>
      <c r="AG28" s="2">
        <f>(Table2[[#This Row],[Close Price]]/Table2[[#This Row],[Current Month Low]])-1</f>
        <v>0.20113717128642494</v>
      </c>
      <c r="AH28" s="2">
        <f>(Table2[[#This Row],[Current Month High]]/Table2[[#This Row],[Close Price]])-1</f>
        <v>2.8106508875739733E-2</v>
      </c>
      <c r="AI28">
        <v>2.8106508875739702</v>
      </c>
      <c r="AJ28">
        <v>160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0.55000000000000004</v>
      </c>
      <c r="AM28" t="s">
        <v>10198</v>
      </c>
      <c r="AN28">
        <v>13.54</v>
      </c>
      <c r="AO28" t="s">
        <v>10198</v>
      </c>
      <c r="AP28">
        <v>0.166352964835489</v>
      </c>
      <c r="AQ28">
        <f>(Table2[[#This Row],[Sharpe Ratio]]-AVERAGE(Table2[Sharpe Ratio]))/_xlfn.STDEV.P(Table2[Sharpe Ratio])</f>
        <v>1.3205584157237891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5.3055034047534289</v>
      </c>
      <c r="AS28">
        <f>_xlfn.RANK.AVG(Table2[[#This Row],[1Y Return vs Nifty Z-Score]],Table2[1Y Return vs Nifty Z-Score])</f>
        <v>84</v>
      </c>
      <c r="AT28">
        <f>_xlfn.RANK.AVG(Table2[[#This Row],[6M Return vs Nifty Z-Score]],Table2[6M Return vs Nifty Z-Score])</f>
        <v>24</v>
      </c>
      <c r="AU28">
        <f>_xlfn.RANK.AVG(Table2[[#This Row],[Sharpe Ratio Z-Score]],Table2[Sharpe Ratio Z-Score])</f>
        <v>76</v>
      </c>
      <c r="AV28">
        <f>(Table2[[#This Row],[Rank 1Y]]+Table2[[#This Row],[Rank 6M]]+Table2[[#This Row],[Rank Sharpe]])/3</f>
        <v>61.333333333333336</v>
      </c>
    </row>
    <row r="29" spans="1:48" x14ac:dyDescent="0.3">
      <c r="A29" t="s">
        <v>445</v>
      </c>
      <c r="B29" t="s">
        <v>446</v>
      </c>
      <c r="C29" t="s">
        <v>10163</v>
      </c>
      <c r="D29" t="s">
        <v>83</v>
      </c>
      <c r="E29">
        <v>51569.845312500001</v>
      </c>
      <c r="F29">
        <v>1406.85</v>
      </c>
      <c r="G29">
        <v>111.75091190603101</v>
      </c>
      <c r="H29">
        <f>(Table2[[#This Row],[1Y Return vs Nifty]]-AVERAGE(Table2[1Y Return vs Nifty]))/_xlfn.STDEV.P(Table2[1Y Return vs Nifty])</f>
        <v>0.95803972191737186</v>
      </c>
      <c r="I29">
        <v>-11.1974618049576</v>
      </c>
      <c r="J29">
        <f>(Table2[[#This Row],[1M Return vs Nifty]]-AVERAGE(Table2[1M Return vs Nifty]))/_xlfn.STDEV.P(Table2[1M Return vs Nifty])</f>
        <v>-1.1455408128035689</v>
      </c>
      <c r="K29">
        <v>54.280563039395297</v>
      </c>
      <c r="L29">
        <f>(Table2[[#This Row],[6M Return vs Nifty]]-AVERAGE(Table2[6M Return vs Nifty]))/_xlfn.STDEV.P(Table2[6M Return vs Nifty])</f>
        <v>1.6335583233535143</v>
      </c>
      <c r="M29">
        <v>-9.4561354005251204</v>
      </c>
      <c r="N29">
        <f>(Table2[[#This Row],[1W Return vs Nifty]]-AVERAGE(Table2[1W Return vs Nifty]))/_xlfn.STDEV.P(Table2[1W Return vs Nifty])</f>
        <v>-2.1896977439542629</v>
      </c>
      <c r="O29">
        <v>1540.93</v>
      </c>
      <c r="P29">
        <v>1453.0706410861401</v>
      </c>
      <c r="Q29">
        <v>1054.67623105128</v>
      </c>
      <c r="R29">
        <v>22.447806721835999</v>
      </c>
      <c r="S29" s="2">
        <f>(Table2[[#This Row],[Close Price]]-Table2[[#This Row],[20D EMA]])/Table2[[#This Row],[20D EMA]]</f>
        <v>-8.7012388622455361E-2</v>
      </c>
      <c r="T29" s="2">
        <f>(Table2[[#This Row],[Close Price]]-Table2[[#This Row],[50D EMA]])/Table2[[#This Row],[50D EMA]]</f>
        <v>-3.1808942923512107E-2</v>
      </c>
      <c r="U29" s="2">
        <f>(Table2[[#This Row],[Close Price]]-Table2[[#This Row],[200D EMA]])/Table2[[#This Row],[200D EMA]]</f>
        <v>0.33391647463002011</v>
      </c>
      <c r="V29">
        <v>0.68950318422357404</v>
      </c>
      <c r="W29">
        <v>1406.15</v>
      </c>
      <c r="X29">
        <v>1433.3</v>
      </c>
      <c r="Y29">
        <v>1350</v>
      </c>
      <c r="Z29">
        <v>1528</v>
      </c>
      <c r="AA29">
        <v>1350</v>
      </c>
      <c r="AB29">
        <v>1794.7</v>
      </c>
      <c r="AC29" s="2">
        <f>(Table2[[#This Row],[Close Price]]/Table2[[#This Row],[Day Low]])-1</f>
        <v>4.9781317782593426E-4</v>
      </c>
      <c r="AD29" s="2">
        <f>(Table2[[#This Row],[Day High]]/Table2[[#This Row],[Close Price]])-1</f>
        <v>1.8800867185556402E-2</v>
      </c>
      <c r="AE29" s="2">
        <f>(Table2[[#This Row],[Close Price]]/Table2[[#This Row],[Current Week Low]])-1</f>
        <v>4.2111111111110988E-2</v>
      </c>
      <c r="AF29" s="2">
        <f>(Table2[[#This Row],[Current Week High]]/Table2[[#This Row],[Close Price]])-1</f>
        <v>8.6114368980346301E-2</v>
      </c>
      <c r="AG29" s="2">
        <f>(Table2[[#This Row],[Close Price]]/Table2[[#This Row],[Current Month Low]])-1</f>
        <v>4.2111111111110988E-2</v>
      </c>
      <c r="AH29" s="2">
        <f>(Table2[[#This Row],[Current Month High]]/Table2[[#This Row],[Close Price]])-1</f>
        <v>0.2756868180687353</v>
      </c>
      <c r="AI29">
        <v>27.568681806873499</v>
      </c>
      <c r="AJ29">
        <v>212.63333333333301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</v>
      </c>
      <c r="AM29">
        <v>0</v>
      </c>
      <c r="AN29">
        <v>-17.100000000000001</v>
      </c>
      <c r="AO29" t="s">
        <v>10197</v>
      </c>
      <c r="AP29">
        <v>0.180244926398997</v>
      </c>
      <c r="AQ29">
        <f>(Table2[[#This Row],[Sharpe Ratio]]-AVERAGE(Table2[Sharpe Ratio]))/_xlfn.STDEV.P(Table2[Sharpe Ratio])</f>
        <v>1.4806917093101484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0.73705119782320283</v>
      </c>
      <c r="AS29">
        <f>_xlfn.RANK.AVG(Table2[[#This Row],[1Y Return vs Nifty Z-Score]],Table2[1Y Return vs Nifty Z-Score])</f>
        <v>98</v>
      </c>
      <c r="AT29">
        <f>_xlfn.RANK.AVG(Table2[[#This Row],[6M Return vs Nifty Z-Score]],Table2[6M Return vs Nifty Z-Score])</f>
        <v>43</v>
      </c>
      <c r="AU29">
        <f>_xlfn.RANK.AVG(Table2[[#This Row],[Sharpe Ratio Z-Score]],Table2[Sharpe Ratio Z-Score])</f>
        <v>52</v>
      </c>
      <c r="AV29">
        <f>(Table2[[#This Row],[Rank 1Y]]+Table2[[#This Row],[Rank 6M]]+Table2[[#This Row],[Rank Sharpe]])/3</f>
        <v>64.333333333333329</v>
      </c>
    </row>
    <row r="30" spans="1:48" x14ac:dyDescent="0.3">
      <c r="A30" t="s">
        <v>125</v>
      </c>
      <c r="B30" t="s">
        <v>126</v>
      </c>
      <c r="C30" t="s">
        <v>10163</v>
      </c>
      <c r="D30" t="s">
        <v>127</v>
      </c>
      <c r="E30">
        <v>220353.28280020499</v>
      </c>
      <c r="F30">
        <v>301.45</v>
      </c>
      <c r="G30">
        <v>113.257836863685</v>
      </c>
      <c r="H30">
        <f>(Table2[[#This Row],[1Y Return vs Nifty]]-AVERAGE(Table2[1Y Return vs Nifty]))/_xlfn.STDEV.P(Table2[1Y Return vs Nifty])</f>
        <v>0.97847642452304406</v>
      </c>
      <c r="I30">
        <v>-6.3295854025071998</v>
      </c>
      <c r="J30">
        <f>(Table2[[#This Row],[1M Return vs Nifty]]-AVERAGE(Table2[1M Return vs Nifty]))/_xlfn.STDEV.P(Table2[1M Return vs Nifty])</f>
        <v>-0.6492766173310498</v>
      </c>
      <c r="K30">
        <v>44.608437142001002</v>
      </c>
      <c r="L30">
        <f>(Table2[[#This Row],[6M Return vs Nifty]]-AVERAGE(Table2[6M Return vs Nifty]))/_xlfn.STDEV.P(Table2[6M Return vs Nifty])</f>
        <v>1.3012349604274547</v>
      </c>
      <c r="M30">
        <v>-5.7848638924337799</v>
      </c>
      <c r="N30">
        <f>(Table2[[#This Row],[1W Return vs Nifty]]-AVERAGE(Table2[1W Return vs Nifty]))/_xlfn.STDEV.P(Table2[1W Return vs Nifty])</f>
        <v>-1.4062122996093183</v>
      </c>
      <c r="O30">
        <v>312.35000000000002</v>
      </c>
      <c r="P30">
        <v>295.803546417767</v>
      </c>
      <c r="Q30">
        <v>226.489910736604</v>
      </c>
      <c r="R30">
        <v>32.2546215265507</v>
      </c>
      <c r="S30" s="2">
        <f>(Table2[[#This Row],[Close Price]]-Table2[[#This Row],[20D EMA]])/Table2[[#This Row],[20D EMA]]</f>
        <v>-3.4896750440211406E-2</v>
      </c>
      <c r="T30" s="2">
        <f>(Table2[[#This Row],[Close Price]]-Table2[[#This Row],[50D EMA]])/Table2[[#This Row],[50D EMA]]</f>
        <v>1.9088525646877935E-2</v>
      </c>
      <c r="U30" s="2">
        <f>(Table2[[#This Row],[Close Price]]-Table2[[#This Row],[200D EMA]])/Table2[[#This Row],[200D EMA]]</f>
        <v>0.33096436401783336</v>
      </c>
      <c r="V30">
        <v>0.75169137899986904</v>
      </c>
      <c r="W30">
        <v>302</v>
      </c>
      <c r="X30">
        <v>310.5</v>
      </c>
      <c r="Y30">
        <v>281.10000000000002</v>
      </c>
      <c r="Z30">
        <v>317</v>
      </c>
      <c r="AA30">
        <v>281.10000000000002</v>
      </c>
      <c r="AB30">
        <v>340.5</v>
      </c>
      <c r="AC30" s="2">
        <f>(Table2[[#This Row],[Close Price]]/Table2[[#This Row],[Day Low]])-1</f>
        <v>-1.8211920529801473E-3</v>
      </c>
      <c r="AD30" s="2">
        <f>(Table2[[#This Row],[Day High]]/Table2[[#This Row],[Close Price]])-1</f>
        <v>3.0021562448167227E-2</v>
      </c>
      <c r="AE30" s="2">
        <f>(Table2[[#This Row],[Close Price]]/Table2[[#This Row],[Current Week Low]])-1</f>
        <v>7.2394165777303288E-2</v>
      </c>
      <c r="AF30" s="2">
        <f>(Table2[[#This Row],[Current Week High]]/Table2[[#This Row],[Close Price]])-1</f>
        <v>5.158401061535911E-2</v>
      </c>
      <c r="AG30" s="2">
        <f>(Table2[[#This Row],[Close Price]]/Table2[[#This Row],[Current Month Low]])-1</f>
        <v>7.2394165777303288E-2</v>
      </c>
      <c r="AH30" s="2">
        <f>(Table2[[#This Row],[Current Month High]]/Table2[[#This Row],[Close Price]])-1</f>
        <v>0.12954055398905306</v>
      </c>
      <c r="AI30">
        <v>12.9540553989053</v>
      </c>
      <c r="AJ30">
        <v>144.08906882591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</v>
      </c>
      <c r="AM30" t="s">
        <v>10198</v>
      </c>
      <c r="AN30">
        <v>-9.91</v>
      </c>
      <c r="AO30" t="s">
        <v>10197</v>
      </c>
      <c r="AP30">
        <v>0.20830475483534699</v>
      </c>
      <c r="AQ30">
        <f>(Table2[[#This Row],[Sharpe Ratio]]-AVERAGE(Table2[Sharpe Ratio]))/_xlfn.STDEV.P(Table2[Sharpe Ratio])</f>
        <v>1.8041386699455804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2.0283611379557107</v>
      </c>
      <c r="AS30">
        <f>_xlfn.RANK.AVG(Table2[[#This Row],[1Y Return vs Nifty Z-Score]],Table2[1Y Return vs Nifty Z-Score])</f>
        <v>95</v>
      </c>
      <c r="AT30">
        <f>_xlfn.RANK.AVG(Table2[[#This Row],[6M Return vs Nifty Z-Score]],Table2[6M Return vs Nifty Z-Score])</f>
        <v>74</v>
      </c>
      <c r="AU30">
        <f>_xlfn.RANK.AVG(Table2[[#This Row],[Sharpe Ratio Z-Score]],Table2[Sharpe Ratio Z-Score])</f>
        <v>25</v>
      </c>
      <c r="AV30">
        <f>(Table2[[#This Row],[Rank 1Y]]+Table2[[#This Row],[Rank 6M]]+Table2[[#This Row],[Rank Sharpe]])/3</f>
        <v>64.666666666666671</v>
      </c>
    </row>
    <row r="31" spans="1:48" x14ac:dyDescent="0.3">
      <c r="A31" t="s">
        <v>288</v>
      </c>
      <c r="B31" t="s">
        <v>289</v>
      </c>
      <c r="C31" t="s">
        <v>10167</v>
      </c>
      <c r="D31" t="s">
        <v>290</v>
      </c>
      <c r="E31">
        <v>92251.443920574995</v>
      </c>
      <c r="F31">
        <v>10194.65</v>
      </c>
      <c r="G31">
        <v>145.71375500935599</v>
      </c>
      <c r="H31">
        <f>(Table2[[#This Row],[1Y Return vs Nifty]]-AVERAGE(Table2[1Y Return vs Nifty]))/_xlfn.STDEV.P(Table2[1Y Return vs Nifty])</f>
        <v>1.4186389844223395</v>
      </c>
      <c r="I31">
        <v>2.7563969866488298</v>
      </c>
      <c r="J31">
        <f>(Table2[[#This Row],[1M Return vs Nifty]]-AVERAGE(Table2[1M Return vs Nifty]))/_xlfn.STDEV.P(Table2[1M Return vs Nifty])</f>
        <v>0.27700978923470093</v>
      </c>
      <c r="K31">
        <v>42.343995069083498</v>
      </c>
      <c r="L31">
        <f>(Table2[[#This Row],[6M Return vs Nifty]]-AVERAGE(Table2[6M Return vs Nifty]))/_xlfn.STDEV.P(Table2[6M Return vs Nifty])</f>
        <v>1.2234312787129791</v>
      </c>
      <c r="M31">
        <v>-8.50359687287132</v>
      </c>
      <c r="N31">
        <f>(Table2[[#This Row],[1W Return vs Nifty]]-AVERAGE(Table2[1W Return vs Nifty]))/_xlfn.STDEV.P(Table2[1W Return vs Nifty])</f>
        <v>-1.9864166545688278</v>
      </c>
      <c r="O31">
        <v>11001.62</v>
      </c>
      <c r="P31">
        <v>10354.3880661926</v>
      </c>
      <c r="Q31">
        <v>8144.8482221802296</v>
      </c>
      <c r="R31">
        <v>22.840511799082801</v>
      </c>
      <c r="S31" s="2">
        <f>(Table2[[#This Row],[Close Price]]-Table2[[#This Row],[20D EMA]])/Table2[[#This Row],[20D EMA]]</f>
        <v>-7.3350106620661423E-2</v>
      </c>
      <c r="T31" s="2">
        <f>(Table2[[#This Row],[Close Price]]-Table2[[#This Row],[50D EMA]])/Table2[[#This Row],[50D EMA]]</f>
        <v>-1.5427088995645211E-2</v>
      </c>
      <c r="U31" s="2">
        <f>(Table2[[#This Row],[Close Price]]-Table2[[#This Row],[200D EMA]])/Table2[[#This Row],[200D EMA]]</f>
        <v>0.25166850528137585</v>
      </c>
      <c r="V31">
        <v>0.486577814409278</v>
      </c>
      <c r="W31">
        <v>10200.049999999999</v>
      </c>
      <c r="X31">
        <v>11449</v>
      </c>
      <c r="Y31">
        <v>9981.0499999999993</v>
      </c>
      <c r="Z31">
        <v>11175</v>
      </c>
      <c r="AA31">
        <v>9925</v>
      </c>
      <c r="AB31">
        <v>13298</v>
      </c>
      <c r="AC31" s="2">
        <f>(Table2[[#This Row],[Close Price]]/Table2[[#This Row],[Day Low]])-1</f>
        <v>-5.2940916956289996E-4</v>
      </c>
      <c r="AD31" s="2">
        <f>(Table2[[#This Row],[Day High]]/Table2[[#This Row],[Close Price]])-1</f>
        <v>0.12304002589593566</v>
      </c>
      <c r="AE31" s="2">
        <f>(Table2[[#This Row],[Close Price]]/Table2[[#This Row],[Current Week Low]])-1</f>
        <v>2.1400554049924692E-2</v>
      </c>
      <c r="AF31" s="2">
        <f>(Table2[[#This Row],[Current Week High]]/Table2[[#This Row],[Close Price]])-1</f>
        <v>9.6163183630629812E-2</v>
      </c>
      <c r="AG31" s="2">
        <f>(Table2[[#This Row],[Close Price]]/Table2[[#This Row],[Current Month Low]])-1</f>
        <v>2.7168765743073031E-2</v>
      </c>
      <c r="AH31" s="2">
        <f>(Table2[[#This Row],[Current Month High]]/Table2[[#This Row],[Close Price]])-1</f>
        <v>0.30440966585414908</v>
      </c>
      <c r="AI31">
        <v>30.440966585414898</v>
      </c>
      <c r="AJ31">
        <v>171.27499634118701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0.09</v>
      </c>
      <c r="AM31" t="s">
        <v>10198</v>
      </c>
      <c r="AN31">
        <v>-16.559999999999999</v>
      </c>
      <c r="AO31" t="s">
        <v>10197</v>
      </c>
      <c r="AP31">
        <v>0.180529246825051</v>
      </c>
      <c r="AQ31">
        <f>(Table2[[#This Row],[Sharpe Ratio]]-AVERAGE(Table2[Sharpe Ratio]))/_xlfn.STDEV.P(Table2[Sharpe Ratio])</f>
        <v>1.4839690842186353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2.4166324820198266</v>
      </c>
      <c r="AS31">
        <f>_xlfn.RANK.AVG(Table2[[#This Row],[1Y Return vs Nifty Z-Score]],Table2[1Y Return vs Nifty Z-Score])</f>
        <v>60</v>
      </c>
      <c r="AT31">
        <f>_xlfn.RANK.AVG(Table2[[#This Row],[6M Return vs Nifty Z-Score]],Table2[6M Return vs Nifty Z-Score])</f>
        <v>85</v>
      </c>
      <c r="AU31">
        <f>_xlfn.RANK.AVG(Table2[[#This Row],[Sharpe Ratio Z-Score]],Table2[Sharpe Ratio Z-Score])</f>
        <v>51</v>
      </c>
      <c r="AV31">
        <f>(Table2[[#This Row],[Rank 1Y]]+Table2[[#This Row],[Rank 6M]]+Table2[[#This Row],[Rank Sharpe]])/3</f>
        <v>65.333333333333329</v>
      </c>
    </row>
    <row r="32" spans="1:48" x14ac:dyDescent="0.3">
      <c r="A32" t="s">
        <v>842</v>
      </c>
      <c r="B32" t="s">
        <v>843</v>
      </c>
      <c r="C32" t="s">
        <v>10163</v>
      </c>
      <c r="D32" t="s">
        <v>165</v>
      </c>
      <c r="E32">
        <v>18329.715323100001</v>
      </c>
      <c r="F32">
        <v>766.6</v>
      </c>
      <c r="G32">
        <v>149.09200194292001</v>
      </c>
      <c r="H32">
        <f>(Table2[[#This Row],[1Y Return vs Nifty]]-AVERAGE(Table2[1Y Return vs Nifty]))/_xlfn.STDEV.P(Table2[1Y Return vs Nifty])</f>
        <v>1.4644542903266593</v>
      </c>
      <c r="I32">
        <v>-17.477523475050699</v>
      </c>
      <c r="J32">
        <f>(Table2[[#This Row],[1M Return vs Nifty]]-AVERAGE(Table2[1M Return vs Nifty]))/_xlfn.STDEV.P(Table2[1M Return vs Nifty])</f>
        <v>-1.7857727115957678</v>
      </c>
      <c r="K32">
        <v>50.879551889347603</v>
      </c>
      <c r="L32">
        <f>(Table2[[#This Row],[6M Return vs Nifty]]-AVERAGE(Table2[6M Return vs Nifty]))/_xlfn.STDEV.P(Table2[6M Return vs Nifty])</f>
        <v>1.5167034069966701</v>
      </c>
      <c r="M32">
        <v>-4.1594796851884901</v>
      </c>
      <c r="N32">
        <f>(Table2[[#This Row],[1W Return vs Nifty]]-AVERAGE(Table2[1W Return vs Nifty]))/_xlfn.STDEV.P(Table2[1W Return vs Nifty])</f>
        <v>-1.0593393252084429</v>
      </c>
      <c r="O32">
        <v>816.29</v>
      </c>
      <c r="P32">
        <v>814.84686958071802</v>
      </c>
      <c r="Q32">
        <v>636.31678925079802</v>
      </c>
      <c r="R32">
        <v>36.156566404596902</v>
      </c>
      <c r="S32" s="2">
        <f>(Table2[[#This Row],[Close Price]]-Table2[[#This Row],[20D EMA]])/Table2[[#This Row],[20D EMA]]</f>
        <v>-6.0872974065589364E-2</v>
      </c>
      <c r="T32" s="2">
        <f>(Table2[[#This Row],[Close Price]]-Table2[[#This Row],[50D EMA]])/Table2[[#This Row],[50D EMA]]</f>
        <v>-5.9209737905164407E-2</v>
      </c>
      <c r="U32" s="2">
        <f>(Table2[[#This Row],[Close Price]]-Table2[[#This Row],[200D EMA]])/Table2[[#This Row],[200D EMA]]</f>
        <v>0.20474583250050338</v>
      </c>
      <c r="V32">
        <v>1.0366242868266</v>
      </c>
      <c r="W32">
        <v>771.7</v>
      </c>
      <c r="X32">
        <v>807</v>
      </c>
      <c r="Y32">
        <v>730</v>
      </c>
      <c r="Z32">
        <v>796.5</v>
      </c>
      <c r="AA32">
        <v>730</v>
      </c>
      <c r="AB32">
        <v>980</v>
      </c>
      <c r="AC32" s="2">
        <f>(Table2[[#This Row],[Close Price]]/Table2[[#This Row],[Day Low]])-1</f>
        <v>-6.6087857975897224E-3</v>
      </c>
      <c r="AD32" s="2">
        <f>(Table2[[#This Row],[Day High]]/Table2[[#This Row],[Close Price]])-1</f>
        <v>5.2700234803026325E-2</v>
      </c>
      <c r="AE32" s="2">
        <f>(Table2[[#This Row],[Close Price]]/Table2[[#This Row],[Current Week Low]])-1</f>
        <v>5.0136986301369868E-2</v>
      </c>
      <c r="AF32" s="2">
        <f>(Table2[[#This Row],[Current Week High]]/Table2[[#This Row],[Close Price]])-1</f>
        <v>3.9003391599269577E-2</v>
      </c>
      <c r="AG32" s="2">
        <f>(Table2[[#This Row],[Close Price]]/Table2[[#This Row],[Current Month Low]])-1</f>
        <v>5.0136986301369868E-2</v>
      </c>
      <c r="AH32" s="2">
        <f>(Table2[[#This Row],[Current Month High]]/Table2[[#This Row],[Close Price]])-1</f>
        <v>0.27837203235063912</v>
      </c>
      <c r="AI32">
        <v>27.8372032350639</v>
      </c>
      <c r="AJ32">
        <v>181.734656376332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-0.13</v>
      </c>
      <c r="AM32" t="s">
        <v>10197</v>
      </c>
      <c r="AN32">
        <v>-12.89</v>
      </c>
      <c r="AO32" t="s">
        <v>10197</v>
      </c>
      <c r="AP32">
        <v>0.153662823360218</v>
      </c>
      <c r="AQ32">
        <f>(Table2[[#This Row],[Sharpe Ratio]]-AVERAGE(Table2[Sharpe Ratio]))/_xlfn.STDEV.P(Table2[Sharpe Ratio])</f>
        <v>1.1742785587559976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1.3103242192751159</v>
      </c>
      <c r="AS32">
        <f>_xlfn.RANK.AVG(Table2[[#This Row],[1Y Return vs Nifty Z-Score]],Table2[1Y Return vs Nifty Z-Score])</f>
        <v>55</v>
      </c>
      <c r="AT32">
        <f>_xlfn.RANK.AVG(Table2[[#This Row],[6M Return vs Nifty Z-Score]],Table2[6M Return vs Nifty Z-Score])</f>
        <v>53</v>
      </c>
      <c r="AU32">
        <f>_xlfn.RANK.AVG(Table2[[#This Row],[Sharpe Ratio Z-Score]],Table2[Sharpe Ratio Z-Score])</f>
        <v>93</v>
      </c>
      <c r="AV32">
        <f>(Table2[[#This Row],[Rank 1Y]]+Table2[[#This Row],[Rank 6M]]+Table2[[#This Row],[Rank Sharpe]])/3</f>
        <v>67</v>
      </c>
    </row>
    <row r="33" spans="1:48" x14ac:dyDescent="0.3">
      <c r="A33" t="s">
        <v>981</v>
      </c>
      <c r="B33" t="s">
        <v>982</v>
      </c>
      <c r="C33" t="s">
        <v>622</v>
      </c>
      <c r="D33" t="s">
        <v>469</v>
      </c>
      <c r="E33">
        <v>13883.959535219999</v>
      </c>
      <c r="F33">
        <v>2086.1999999999998</v>
      </c>
      <c r="G33">
        <v>72.261246846148694</v>
      </c>
      <c r="H33">
        <f>(Table2[[#This Row],[1Y Return vs Nifty]]-AVERAGE(Table2[1Y Return vs Nifty]))/_xlfn.STDEV.P(Table2[1Y Return vs Nifty])</f>
        <v>0.42248648369718084</v>
      </c>
      <c r="I33">
        <v>22.575433848124401</v>
      </c>
      <c r="J33">
        <f>(Table2[[#This Row],[1M Return vs Nifty]]-AVERAGE(Table2[1M Return vs Nifty]))/_xlfn.STDEV.P(Table2[1M Return vs Nifty])</f>
        <v>2.2974962539586978</v>
      </c>
      <c r="K33">
        <v>82.839900145184998</v>
      </c>
      <c r="L33">
        <f>(Table2[[#This Row],[6M Return vs Nifty]]-AVERAGE(Table2[6M Return vs Nifty]))/_xlfn.STDEV.P(Table2[6M Return vs Nifty])</f>
        <v>2.6148250118373686</v>
      </c>
      <c r="M33">
        <v>-14.9251274052463</v>
      </c>
      <c r="N33">
        <f>(Table2[[#This Row],[1W Return vs Nifty]]-AVERAGE(Table2[1W Return vs Nifty]))/_xlfn.STDEV.P(Table2[1W Return vs Nifty])</f>
        <v>-3.3568344216677537</v>
      </c>
      <c r="O33">
        <v>2360.8000000000002</v>
      </c>
      <c r="P33">
        <v>1714.8049056121499</v>
      </c>
      <c r="Q33">
        <v>1320.2770004372401</v>
      </c>
      <c r="R33">
        <v>57.4297259349527</v>
      </c>
      <c r="S33" s="2">
        <f>(Table2[[#This Row],[Close Price]]-Table2[[#This Row],[20D EMA]])/Table2[[#This Row],[20D EMA]]</f>
        <v>-0.11631650288037967</v>
      </c>
      <c r="T33" s="2">
        <f>(Table2[[#This Row],[Close Price]]-Table2[[#This Row],[50D EMA]])/Table2[[#This Row],[50D EMA]]</f>
        <v>0.21658154415838315</v>
      </c>
      <c r="U33" s="2">
        <f>(Table2[[#This Row],[Close Price]]-Table2[[#This Row],[200D EMA]])/Table2[[#This Row],[200D EMA]]</f>
        <v>0.58012295852242124</v>
      </c>
      <c r="V33">
        <v>0.27357034660200602</v>
      </c>
      <c r="W33">
        <v>2005</v>
      </c>
      <c r="X33">
        <v>2200</v>
      </c>
      <c r="Y33">
        <v>1887</v>
      </c>
      <c r="Z33">
        <v>2086.1999999999998</v>
      </c>
      <c r="AA33">
        <v>1810.7</v>
      </c>
      <c r="AB33">
        <v>3496</v>
      </c>
      <c r="AC33" s="2">
        <f>(Table2[[#This Row],[Close Price]]/Table2[[#This Row],[Day Low]])-1</f>
        <v>4.0498753117206965E-2</v>
      </c>
      <c r="AD33" s="2">
        <f>(Table2[[#This Row],[Day High]]/Table2[[#This Row],[Close Price]])-1</f>
        <v>5.4548940657655143E-2</v>
      </c>
      <c r="AE33" s="2">
        <f>(Table2[[#This Row],[Close Price]]/Table2[[#This Row],[Current Week Low]])-1</f>
        <v>0.10556438791732892</v>
      </c>
      <c r="AF33" s="2">
        <f>(Table2[[#This Row],[Current Week High]]/Table2[[#This Row],[Close Price]])-1</f>
        <v>0</v>
      </c>
      <c r="AG33" s="2">
        <f>(Table2[[#This Row],[Close Price]]/Table2[[#This Row],[Current Month Low]])-1</f>
        <v>0.15215110178384039</v>
      </c>
      <c r="AH33" s="2">
        <f>(Table2[[#This Row],[Current Month High]]/Table2[[#This Row],[Close Price]])-1</f>
        <v>0.67577413479052839</v>
      </c>
      <c r="AI33">
        <v>14.083021762055401</v>
      </c>
      <c r="AJ33">
        <v>132.21893571679001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-0.14000000000000001</v>
      </c>
      <c r="AM33" t="s">
        <v>10197</v>
      </c>
      <c r="AN33">
        <v>-34.979999999999997</v>
      </c>
      <c r="AO33" t="s">
        <v>10197</v>
      </c>
      <c r="AP33">
        <v>0.21159116111127499</v>
      </c>
      <c r="AQ33">
        <f>(Table2[[#This Row],[Sharpe Ratio]]-AVERAGE(Table2[Sharpe Ratio]))/_xlfn.STDEV.P(Table2[Sharpe Ratio])</f>
        <v>1.8420212294834386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3.8199945573089313</v>
      </c>
      <c r="AS33">
        <f>_xlfn.RANK.AVG(Table2[[#This Row],[1Y Return vs Nifty Z-Score]],Table2[1Y Return vs Nifty Z-Score])</f>
        <v>166</v>
      </c>
      <c r="AT33">
        <f>_xlfn.RANK.AVG(Table2[[#This Row],[6M Return vs Nifty Z-Score]],Table2[6M Return vs Nifty Z-Score])</f>
        <v>13</v>
      </c>
      <c r="AU33">
        <f>_xlfn.RANK.AVG(Table2[[#This Row],[Sharpe Ratio Z-Score]],Table2[Sharpe Ratio Z-Score])</f>
        <v>23</v>
      </c>
      <c r="AV33">
        <f>(Table2[[#This Row],[Rank 1Y]]+Table2[[#This Row],[Rank 6M]]+Table2[[#This Row],[Rank Sharpe]])/3</f>
        <v>67.333333333333329</v>
      </c>
    </row>
    <row r="34" spans="1:48" x14ac:dyDescent="0.3">
      <c r="A34" t="s">
        <v>1327</v>
      </c>
      <c r="B34" t="s">
        <v>1328</v>
      </c>
      <c r="C34" t="s">
        <v>10171</v>
      </c>
      <c r="D34" t="s">
        <v>1329</v>
      </c>
      <c r="E34">
        <v>8277.8569189399896</v>
      </c>
      <c r="F34">
        <v>1331.05</v>
      </c>
      <c r="G34">
        <v>129.72067141264401</v>
      </c>
      <c r="H34">
        <f>(Table2[[#This Row],[1Y Return vs Nifty]]-AVERAGE(Table2[1Y Return vs Nifty]))/_xlfn.STDEV.P(Table2[1Y Return vs Nifty])</f>
        <v>1.2017430523763954</v>
      </c>
      <c r="I34">
        <v>9.7130925394216394</v>
      </c>
      <c r="J34">
        <f>(Table2[[#This Row],[1M Return vs Nifty]]-AVERAGE(Table2[1M Return vs Nifty]))/_xlfn.STDEV.P(Table2[1M Return vs Nifty])</f>
        <v>0.98622231564687468</v>
      </c>
      <c r="K34">
        <v>105.94452497368</v>
      </c>
      <c r="L34">
        <f>(Table2[[#This Row],[6M Return vs Nifty]]-AVERAGE(Table2[6M Return vs Nifty]))/_xlfn.STDEV.P(Table2[6M Return vs Nifty])</f>
        <v>3.408673924021083</v>
      </c>
      <c r="M34">
        <v>8.9808023357048299</v>
      </c>
      <c r="N34">
        <f>(Table2[[#This Row],[1W Return vs Nifty]]-AVERAGE(Table2[1W Return vs Nifty]))/_xlfn.STDEV.P(Table2[1W Return vs Nifty])</f>
        <v>1.7449260840012066</v>
      </c>
      <c r="O34">
        <v>1266.04</v>
      </c>
      <c r="P34">
        <v>1160.63984170046</v>
      </c>
      <c r="Q34">
        <v>854.52037597401704</v>
      </c>
      <c r="R34">
        <v>66.106623239569203</v>
      </c>
      <c r="S34" s="2">
        <f>(Table2[[#This Row],[Close Price]]-Table2[[#This Row],[20D EMA]])/Table2[[#This Row],[20D EMA]]</f>
        <v>5.1349088496414008E-2</v>
      </c>
      <c r="T34" s="2">
        <f>(Table2[[#This Row],[Close Price]]-Table2[[#This Row],[50D EMA]])/Table2[[#This Row],[50D EMA]]</f>
        <v>0.14682432239261325</v>
      </c>
      <c r="U34" s="2">
        <f>(Table2[[#This Row],[Close Price]]-Table2[[#This Row],[200D EMA]])/Table2[[#This Row],[200D EMA]]</f>
        <v>0.55765741511174038</v>
      </c>
      <c r="V34">
        <v>0.81777643829523905</v>
      </c>
      <c r="W34">
        <v>1340</v>
      </c>
      <c r="X34">
        <v>1405</v>
      </c>
      <c r="Y34">
        <v>1184.95</v>
      </c>
      <c r="Z34">
        <v>1404.85</v>
      </c>
      <c r="AA34">
        <v>1184.95</v>
      </c>
      <c r="AB34">
        <v>1404.85</v>
      </c>
      <c r="AC34" s="2">
        <f>(Table2[[#This Row],[Close Price]]/Table2[[#This Row],[Day Low]])-1</f>
        <v>-6.6791044776119968E-3</v>
      </c>
      <c r="AD34" s="2">
        <f>(Table2[[#This Row],[Day High]]/Table2[[#This Row],[Close Price]])-1</f>
        <v>5.5557642462717549E-2</v>
      </c>
      <c r="AE34" s="2">
        <f>(Table2[[#This Row],[Close Price]]/Table2[[#This Row],[Current Week Low]])-1</f>
        <v>0.12329634161778968</v>
      </c>
      <c r="AF34" s="2">
        <f>(Table2[[#This Row],[Current Week High]]/Table2[[#This Row],[Close Price]])-1</f>
        <v>5.5444949475977667E-2</v>
      </c>
      <c r="AG34" s="2">
        <f>(Table2[[#This Row],[Close Price]]/Table2[[#This Row],[Current Month Low]])-1</f>
        <v>0.12329634161778968</v>
      </c>
      <c r="AH34" s="2">
        <f>(Table2[[#This Row],[Current Month High]]/Table2[[#This Row],[Close Price]])-1</f>
        <v>5.5444949475977667E-2</v>
      </c>
      <c r="AI34">
        <v>5.5444949475977596</v>
      </c>
      <c r="AJ34">
        <v>205.67229303019801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</v>
      </c>
      <c r="AM34">
        <v>0</v>
      </c>
      <c r="AN34">
        <v>1.1100000000000001</v>
      </c>
      <c r="AO34" t="s">
        <v>10198</v>
      </c>
      <c r="AP34">
        <v>0.13701617208434499</v>
      </c>
      <c r="AQ34">
        <f>(Table2[[#This Row],[Sharpe Ratio]]-AVERAGE(Table2[Sharpe Ratio]))/_xlfn.STDEV.P(Table2[Sharpe Ratio])</f>
        <v>0.98239182743999365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8.3239572034855538</v>
      </c>
      <c r="AS34">
        <f>_xlfn.RANK.AVG(Table2[[#This Row],[1Y Return vs Nifty Z-Score]],Table2[1Y Return vs Nifty Z-Score])</f>
        <v>76</v>
      </c>
      <c r="AT34">
        <f>_xlfn.RANK.AVG(Table2[[#This Row],[6M Return vs Nifty Z-Score]],Table2[6M Return vs Nifty Z-Score])</f>
        <v>4</v>
      </c>
      <c r="AU34">
        <f>_xlfn.RANK.AVG(Table2[[#This Row],[Sharpe Ratio Z-Score]],Table2[Sharpe Ratio Z-Score])</f>
        <v>125</v>
      </c>
      <c r="AV34">
        <f>(Table2[[#This Row],[Rank 1Y]]+Table2[[#This Row],[Rank 6M]]+Table2[[#This Row],[Rank Sharpe]])/3</f>
        <v>68.333333333333329</v>
      </c>
    </row>
    <row r="35" spans="1:48" x14ac:dyDescent="0.3">
      <c r="A35" t="s">
        <v>1462</v>
      </c>
      <c r="B35" t="s">
        <v>1463</v>
      </c>
      <c r="C35" t="s">
        <v>10157</v>
      </c>
      <c r="D35" t="s">
        <v>198</v>
      </c>
      <c r="E35">
        <v>6957.2398901399902</v>
      </c>
      <c r="F35">
        <v>2423.8000000000002</v>
      </c>
      <c r="G35">
        <v>169.978977731833</v>
      </c>
      <c r="H35">
        <f>(Table2[[#This Row],[1Y Return vs Nifty]]-AVERAGE(Table2[1Y Return vs Nifty]))/_xlfn.STDEV.P(Table2[1Y Return vs Nifty])</f>
        <v>1.7477204943680573</v>
      </c>
      <c r="I35">
        <v>23.1986300143775</v>
      </c>
      <c r="J35">
        <f>(Table2[[#This Row],[1M Return vs Nifty]]-AVERAGE(Table2[1M Return vs Nifty]))/_xlfn.STDEV.P(Table2[1M Return vs Nifty])</f>
        <v>2.3610290798766838</v>
      </c>
      <c r="K35">
        <v>67.557376865491904</v>
      </c>
      <c r="L35">
        <f>(Table2[[#This Row],[6M Return vs Nifty]]-AVERAGE(Table2[6M Return vs Nifty]))/_xlfn.STDEV.P(Table2[6M Return vs Nifty])</f>
        <v>2.0897347075774095</v>
      </c>
      <c r="M35">
        <v>-5.09127942639961</v>
      </c>
      <c r="N35">
        <f>(Table2[[#This Row],[1W Return vs Nifty]]-AVERAGE(Table2[1W Return vs Nifty]))/_xlfn.STDEV.P(Table2[1W Return vs Nifty])</f>
        <v>-1.2581945536148118</v>
      </c>
      <c r="O35">
        <v>2422.9699999999998</v>
      </c>
      <c r="P35">
        <v>2125.3795286323698</v>
      </c>
      <c r="Q35">
        <v>1561.5050314193099</v>
      </c>
      <c r="R35">
        <v>43.187561296005697</v>
      </c>
      <c r="S35" s="2">
        <f>(Table2[[#This Row],[Close Price]]-Table2[[#This Row],[20D EMA]])/Table2[[#This Row],[20D EMA]]</f>
        <v>3.4255479844999402E-4</v>
      </c>
      <c r="T35" s="2">
        <f>(Table2[[#This Row],[Close Price]]-Table2[[#This Row],[50D EMA]])/Table2[[#This Row],[50D EMA]]</f>
        <v>0.14040808587238851</v>
      </c>
      <c r="U35" s="2">
        <f>(Table2[[#This Row],[Close Price]]-Table2[[#This Row],[200D EMA]])/Table2[[#This Row],[200D EMA]]</f>
        <v>0.55222042275260441</v>
      </c>
      <c r="V35">
        <v>0.49142915568204198</v>
      </c>
      <c r="W35">
        <v>2425</v>
      </c>
      <c r="X35">
        <v>2543.9499999999998</v>
      </c>
      <c r="Y35">
        <v>2303.35</v>
      </c>
      <c r="Z35">
        <v>2561.9</v>
      </c>
      <c r="AA35">
        <v>2145.6999999999998</v>
      </c>
      <c r="AB35">
        <v>2952.1</v>
      </c>
      <c r="AC35" s="2">
        <f>(Table2[[#This Row],[Close Price]]/Table2[[#This Row],[Day Low]])-1</f>
        <v>-4.9484536082466946E-4</v>
      </c>
      <c r="AD35" s="2">
        <f>(Table2[[#This Row],[Day High]]/Table2[[#This Row],[Close Price]])-1</f>
        <v>4.9570921693208758E-2</v>
      </c>
      <c r="AE35" s="2">
        <f>(Table2[[#This Row],[Close Price]]/Table2[[#This Row],[Current Week Low]])-1</f>
        <v>5.2293398745305808E-2</v>
      </c>
      <c r="AF35" s="2">
        <f>(Table2[[#This Row],[Current Week High]]/Table2[[#This Row],[Close Price]])-1</f>
        <v>5.6976648238303396E-2</v>
      </c>
      <c r="AG35" s="2">
        <f>(Table2[[#This Row],[Close Price]]/Table2[[#This Row],[Current Month Low]])-1</f>
        <v>0.12960805331593428</v>
      </c>
      <c r="AH35" s="2">
        <f>(Table2[[#This Row],[Current Month High]]/Table2[[#This Row],[Close Price]])-1</f>
        <v>0.21796352834392274</v>
      </c>
      <c r="AI35">
        <v>21.796352834392199</v>
      </c>
      <c r="AJ35">
        <v>201.093167701863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0.41</v>
      </c>
      <c r="AM35" t="s">
        <v>10198</v>
      </c>
      <c r="AN35">
        <v>-1.48</v>
      </c>
      <c r="AO35" t="s">
        <v>10197</v>
      </c>
      <c r="AP35">
        <v>0.13270862399236399</v>
      </c>
      <c r="AQ35">
        <f>(Table2[[#This Row],[Sharpe Ratio]]-AVERAGE(Table2[Sharpe Ratio]))/_xlfn.STDEV.P(Table2[Sharpe Ratio])</f>
        <v>0.93273851821529041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5.8730282464226296</v>
      </c>
      <c r="AS35">
        <f>_xlfn.RANK.AVG(Table2[[#This Row],[1Y Return vs Nifty Z-Score]],Table2[1Y Return vs Nifty Z-Score])</f>
        <v>41</v>
      </c>
      <c r="AT35">
        <f>_xlfn.RANK.AVG(Table2[[#This Row],[6M Return vs Nifty Z-Score]],Table2[6M Return vs Nifty Z-Score])</f>
        <v>31</v>
      </c>
      <c r="AU35">
        <f>_xlfn.RANK.AVG(Table2[[#This Row],[Sharpe Ratio Z-Score]],Table2[Sharpe Ratio Z-Score])</f>
        <v>135</v>
      </c>
      <c r="AV35">
        <f>(Table2[[#This Row],[Rank 1Y]]+Table2[[#This Row],[Rank 6M]]+Table2[[#This Row],[Rank Sharpe]])/3</f>
        <v>69</v>
      </c>
    </row>
    <row r="36" spans="1:48" x14ac:dyDescent="0.3">
      <c r="A36" t="s">
        <v>1183</v>
      </c>
      <c r="B36" t="s">
        <v>1184</v>
      </c>
      <c r="C36" t="s">
        <v>10166</v>
      </c>
      <c r="D36" t="s">
        <v>138</v>
      </c>
      <c r="E36">
        <v>10051.58944111</v>
      </c>
      <c r="F36">
        <v>423.85</v>
      </c>
      <c r="G36">
        <v>298.15039963111201</v>
      </c>
      <c r="H36">
        <f>(Table2[[#This Row],[1Y Return vs Nifty]]-AVERAGE(Table2[1Y Return vs Nifty]))/_xlfn.STDEV.P(Table2[1Y Return vs Nifty])</f>
        <v>3.4859631444729691</v>
      </c>
      <c r="I36">
        <v>-11.6477265249961</v>
      </c>
      <c r="J36">
        <f>(Table2[[#This Row],[1M Return vs Nifty]]-AVERAGE(Table2[1M Return vs Nifty]))/_xlfn.STDEV.P(Table2[1M Return vs Nifty])</f>
        <v>-1.1914438392088993</v>
      </c>
      <c r="K36">
        <v>57.159989755307997</v>
      </c>
      <c r="L36">
        <f>(Table2[[#This Row],[6M Return vs Nifty]]-AVERAGE(Table2[6M Return vs Nifty]))/_xlfn.STDEV.P(Table2[6M Return vs Nifty])</f>
        <v>1.7324921854312443</v>
      </c>
      <c r="M36">
        <v>-5.1416540158905804</v>
      </c>
      <c r="N36">
        <f>(Table2[[#This Row],[1W Return vs Nifty]]-AVERAGE(Table2[1W Return vs Nifty]))/_xlfn.STDEV.P(Table2[1W Return vs Nifty])</f>
        <v>-1.2689449864128335</v>
      </c>
      <c r="O36">
        <v>447.25</v>
      </c>
      <c r="P36">
        <v>430.93985016002603</v>
      </c>
      <c r="Q36">
        <v>305.86268053993803</v>
      </c>
      <c r="R36">
        <v>36.509227516455802</v>
      </c>
      <c r="S36" s="2">
        <f>(Table2[[#This Row],[Close Price]]-Table2[[#This Row],[20D EMA]])/Table2[[#This Row],[20D EMA]]</f>
        <v>-5.231973169368357E-2</v>
      </c>
      <c r="T36" s="2">
        <f>(Table2[[#This Row],[Close Price]]-Table2[[#This Row],[50D EMA]])/Table2[[#This Row],[50D EMA]]</f>
        <v>-1.6452064382983484E-2</v>
      </c>
      <c r="U36" s="2">
        <f>(Table2[[#This Row],[Close Price]]-Table2[[#This Row],[200D EMA]])/Table2[[#This Row],[200D EMA]]</f>
        <v>0.3857525843027973</v>
      </c>
      <c r="V36">
        <v>0.797659836252814</v>
      </c>
      <c r="W36">
        <v>420</v>
      </c>
      <c r="X36">
        <v>445</v>
      </c>
      <c r="Y36">
        <v>390</v>
      </c>
      <c r="Z36">
        <v>433.9</v>
      </c>
      <c r="AA36">
        <v>390</v>
      </c>
      <c r="AB36">
        <v>569.6</v>
      </c>
      <c r="AC36" s="2">
        <f>(Table2[[#This Row],[Close Price]]/Table2[[#This Row],[Day Low]])-1</f>
        <v>9.1666666666667673E-3</v>
      </c>
      <c r="AD36" s="2">
        <f>(Table2[[#This Row],[Day High]]/Table2[[#This Row],[Close Price]])-1</f>
        <v>4.9899728677598176E-2</v>
      </c>
      <c r="AE36" s="2">
        <f>(Table2[[#This Row],[Close Price]]/Table2[[#This Row],[Current Week Low]])-1</f>
        <v>8.6794871794871886E-2</v>
      </c>
      <c r="AF36" s="2">
        <f>(Table2[[#This Row],[Current Week High]]/Table2[[#This Row],[Close Price]])-1</f>
        <v>2.371121859148273E-2</v>
      </c>
      <c r="AG36" s="2">
        <f>(Table2[[#This Row],[Close Price]]/Table2[[#This Row],[Current Month Low]])-1</f>
        <v>8.6794871794871886E-2</v>
      </c>
      <c r="AH36" s="2">
        <f>(Table2[[#This Row],[Current Month High]]/Table2[[#This Row],[Close Price]])-1</f>
        <v>0.34387165270732578</v>
      </c>
      <c r="AI36">
        <v>34.387165270732503</v>
      </c>
      <c r="AJ36">
        <v>349.70822281167102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-0.01</v>
      </c>
      <c r="AM36" t="s">
        <v>10197</v>
      </c>
      <c r="AN36">
        <v>-15.44</v>
      </c>
      <c r="AO36" t="s">
        <v>10197</v>
      </c>
      <c r="AP36">
        <v>0.120093094692289</v>
      </c>
      <c r="AQ36">
        <f>(Table2[[#This Row],[Sharpe Ratio]]-AVERAGE(Table2[Sharpe Ratio]))/_xlfn.STDEV.P(Table2[Sharpe Ratio])</f>
        <v>0.78731871929626029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3.5453852235787409</v>
      </c>
      <c r="AS36">
        <f>_xlfn.RANK.AVG(Table2[[#This Row],[1Y Return vs Nifty Z-Score]],Table2[1Y Return vs Nifty Z-Score])</f>
        <v>7</v>
      </c>
      <c r="AT36">
        <f>_xlfn.RANK.AVG(Table2[[#This Row],[6M Return vs Nifty Z-Score]],Table2[6M Return vs Nifty Z-Score])</f>
        <v>40</v>
      </c>
      <c r="AU36">
        <f>_xlfn.RANK.AVG(Table2[[#This Row],[Sharpe Ratio Z-Score]],Table2[Sharpe Ratio Z-Score])</f>
        <v>164</v>
      </c>
      <c r="AV36">
        <f>(Table2[[#This Row],[Rank 1Y]]+Table2[[#This Row],[Rank 6M]]+Table2[[#This Row],[Rank Sharpe]])/3</f>
        <v>70.333333333333329</v>
      </c>
    </row>
    <row r="37" spans="1:48" x14ac:dyDescent="0.3">
      <c r="A37" t="s">
        <v>723</v>
      </c>
      <c r="B37" t="s">
        <v>724</v>
      </c>
      <c r="C37" t="s">
        <v>10155</v>
      </c>
      <c r="D37" t="s">
        <v>43</v>
      </c>
      <c r="E37">
        <v>22237.701356900001</v>
      </c>
      <c r="F37">
        <v>4294.45</v>
      </c>
      <c r="G37">
        <v>130.520220962194</v>
      </c>
      <c r="H37">
        <f>(Table2[[#This Row],[1Y Return vs Nifty]]-AVERAGE(Table2[1Y Return vs Nifty]))/_xlfn.STDEV.P(Table2[1Y Return vs Nifty])</f>
        <v>1.212586429997595</v>
      </c>
      <c r="I37">
        <v>-6.34803995423347</v>
      </c>
      <c r="J37">
        <f>(Table2[[#This Row],[1M Return vs Nifty]]-AVERAGE(Table2[1M Return vs Nifty]))/_xlfn.STDEV.P(Table2[1M Return vs Nifty])</f>
        <v>-0.65115799896609572</v>
      </c>
      <c r="K37">
        <v>75.622902901216307</v>
      </c>
      <c r="L37">
        <f>(Table2[[#This Row],[6M Return vs Nifty]]-AVERAGE(Table2[6M Return vs Nifty]))/_xlfn.STDEV.P(Table2[6M Return vs Nifty])</f>
        <v>2.3668571069748081</v>
      </c>
      <c r="M37">
        <v>-3.8757007972670299</v>
      </c>
      <c r="N37">
        <f>(Table2[[#This Row],[1W Return vs Nifty]]-AVERAGE(Table2[1W Return vs Nifty]))/_xlfn.STDEV.P(Table2[1W Return vs Nifty])</f>
        <v>-0.99877811974901598</v>
      </c>
      <c r="O37">
        <v>4224.34</v>
      </c>
      <c r="P37">
        <v>4020.5757774510098</v>
      </c>
      <c r="Q37">
        <v>3146.2349370414299</v>
      </c>
      <c r="R37">
        <v>52.937155969342598</v>
      </c>
      <c r="S37" s="2">
        <f>(Table2[[#This Row],[Close Price]]-Table2[[#This Row],[20D EMA]])/Table2[[#This Row],[20D EMA]]</f>
        <v>1.6596675456994388E-2</v>
      </c>
      <c r="T37" s="2">
        <f>(Table2[[#This Row],[Close Price]]-Table2[[#This Row],[50D EMA]])/Table2[[#This Row],[50D EMA]]</f>
        <v>6.8118159614099491E-2</v>
      </c>
      <c r="U37" s="2">
        <f>(Table2[[#This Row],[Close Price]]-Table2[[#This Row],[200D EMA]])/Table2[[#This Row],[200D EMA]]</f>
        <v>0.36494892655355765</v>
      </c>
      <c r="V37">
        <v>2.5872281891973299</v>
      </c>
      <c r="W37">
        <v>4236.6000000000004</v>
      </c>
      <c r="X37">
        <v>4342.3999999999996</v>
      </c>
      <c r="Y37">
        <v>4053.25</v>
      </c>
      <c r="Z37">
        <v>4605</v>
      </c>
      <c r="AA37">
        <v>3950.05</v>
      </c>
      <c r="AB37">
        <v>4821.3</v>
      </c>
      <c r="AC37" s="2">
        <f>(Table2[[#This Row],[Close Price]]/Table2[[#This Row],[Day Low]])-1</f>
        <v>1.3654817542368747E-2</v>
      </c>
      <c r="AD37" s="2">
        <f>(Table2[[#This Row],[Day High]]/Table2[[#This Row],[Close Price]])-1</f>
        <v>1.1165574171314141E-2</v>
      </c>
      <c r="AE37" s="2">
        <f>(Table2[[#This Row],[Close Price]]/Table2[[#This Row],[Current Week Low]])-1</f>
        <v>5.9507802380805552E-2</v>
      </c>
      <c r="AF37" s="2">
        <f>(Table2[[#This Row],[Current Week High]]/Table2[[#This Row],[Close Price]])-1</f>
        <v>7.2314266087624812E-2</v>
      </c>
      <c r="AG37" s="2">
        <f>(Table2[[#This Row],[Close Price]]/Table2[[#This Row],[Current Month Low]])-1</f>
        <v>8.718876976240808E-2</v>
      </c>
      <c r="AH37" s="2">
        <f>(Table2[[#This Row],[Current Month High]]/Table2[[#This Row],[Close Price]])-1</f>
        <v>0.12268160067063305</v>
      </c>
      <c r="AI37">
        <v>12.268160067063301</v>
      </c>
      <c r="AJ37">
        <v>162.33659132559501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0.21</v>
      </c>
      <c r="AM37" t="s">
        <v>10198</v>
      </c>
      <c r="AN37">
        <v>1.63</v>
      </c>
      <c r="AO37" t="s">
        <v>10198</v>
      </c>
      <c r="AP37">
        <v>0.13690753463448699</v>
      </c>
      <c r="AQ37">
        <f>(Table2[[#This Row],[Sharpe Ratio]]-AVERAGE(Table2[Sharpe Ratio]))/_xlfn.STDEV.P(Table2[Sharpe Ratio])</f>
        <v>0.98113955845169731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2.9106469767089891</v>
      </c>
      <c r="AS37">
        <f>_xlfn.RANK.AVG(Table2[[#This Row],[1Y Return vs Nifty Z-Score]],Table2[1Y Return vs Nifty Z-Score])</f>
        <v>74</v>
      </c>
      <c r="AT37">
        <f>_xlfn.RANK.AVG(Table2[[#This Row],[6M Return vs Nifty Z-Score]],Table2[6M Return vs Nifty Z-Score])</f>
        <v>19</v>
      </c>
      <c r="AU37">
        <f>_xlfn.RANK.AVG(Table2[[#This Row],[Sharpe Ratio Z-Score]],Table2[Sharpe Ratio Z-Score])</f>
        <v>127</v>
      </c>
      <c r="AV37">
        <f>(Table2[[#This Row],[Rank 1Y]]+Table2[[#This Row],[Rank 6M]]+Table2[[#This Row],[Rank Sharpe]])/3</f>
        <v>73.333333333333329</v>
      </c>
    </row>
    <row r="38" spans="1:48" x14ac:dyDescent="0.3">
      <c r="A38" t="s">
        <v>763</v>
      </c>
      <c r="B38" t="s">
        <v>764</v>
      </c>
      <c r="C38" t="s">
        <v>10156</v>
      </c>
      <c r="D38" t="s">
        <v>46</v>
      </c>
      <c r="E38">
        <v>21045.417629759999</v>
      </c>
      <c r="F38">
        <v>335.2</v>
      </c>
      <c r="G38">
        <v>119.682247521267</v>
      </c>
      <c r="H38">
        <f>(Table2[[#This Row],[1Y Return vs Nifty]]-AVERAGE(Table2[1Y Return vs Nifty]))/_xlfn.STDEV.P(Table2[1Y Return vs Nifty])</f>
        <v>1.065603370930591</v>
      </c>
      <c r="I38">
        <v>1.6740583154222199</v>
      </c>
      <c r="J38">
        <f>(Table2[[#This Row],[1M Return vs Nifty]]-AVERAGE(Table2[1M Return vs Nifty]))/_xlfn.STDEV.P(Table2[1M Return vs Nifty])</f>
        <v>0.16666887555934762</v>
      </c>
      <c r="K38">
        <v>58.038965387790299</v>
      </c>
      <c r="L38">
        <f>(Table2[[#This Row],[6M Return vs Nifty]]-AVERAGE(Table2[6M Return vs Nifty]))/_xlfn.STDEV.P(Table2[6M Return vs Nifty])</f>
        <v>1.7626927991551902</v>
      </c>
      <c r="M38">
        <v>3.9993110557831399</v>
      </c>
      <c r="N38">
        <f>(Table2[[#This Row],[1W Return vs Nifty]]-AVERAGE(Table2[1W Return vs Nifty]))/_xlfn.STDEV.P(Table2[1W Return vs Nifty])</f>
        <v>0.68182685520594755</v>
      </c>
      <c r="O38">
        <v>327.08</v>
      </c>
      <c r="P38">
        <v>310.83490517222401</v>
      </c>
      <c r="Q38">
        <v>243.281109793198</v>
      </c>
      <c r="R38">
        <v>57.287967874890299</v>
      </c>
      <c r="S38" s="2">
        <f>(Table2[[#This Row],[Close Price]]-Table2[[#This Row],[20D EMA]])/Table2[[#This Row],[20D EMA]]</f>
        <v>2.4825730708083665E-2</v>
      </c>
      <c r="T38" s="2">
        <f>(Table2[[#This Row],[Close Price]]-Table2[[#This Row],[50D EMA]])/Table2[[#This Row],[50D EMA]]</f>
        <v>7.8385967670767318E-2</v>
      </c>
      <c r="U38" s="2">
        <f>(Table2[[#This Row],[Close Price]]-Table2[[#This Row],[200D EMA]])/Table2[[#This Row],[200D EMA]]</f>
        <v>0.37782995270343012</v>
      </c>
      <c r="V38">
        <v>1.19499012630839</v>
      </c>
      <c r="W38">
        <v>336</v>
      </c>
      <c r="X38">
        <v>343.9</v>
      </c>
      <c r="Y38">
        <v>295.5</v>
      </c>
      <c r="Z38">
        <v>349.7</v>
      </c>
      <c r="AA38">
        <v>295.5</v>
      </c>
      <c r="AB38">
        <v>349.7</v>
      </c>
      <c r="AC38" s="2">
        <f>(Table2[[#This Row],[Close Price]]/Table2[[#This Row],[Day Low]])-1</f>
        <v>-2.3809523809523725E-3</v>
      </c>
      <c r="AD38" s="2">
        <f>(Table2[[#This Row],[Day High]]/Table2[[#This Row],[Close Price]])-1</f>
        <v>2.5954653937947381E-2</v>
      </c>
      <c r="AE38" s="2">
        <f>(Table2[[#This Row],[Close Price]]/Table2[[#This Row],[Current Week Low]])-1</f>
        <v>0.13434856175972931</v>
      </c>
      <c r="AF38" s="2">
        <f>(Table2[[#This Row],[Current Week High]]/Table2[[#This Row],[Close Price]])-1</f>
        <v>4.325775656324593E-2</v>
      </c>
      <c r="AG38" s="2">
        <f>(Table2[[#This Row],[Close Price]]/Table2[[#This Row],[Current Month Low]])-1</f>
        <v>0.13434856175972931</v>
      </c>
      <c r="AH38" s="2">
        <f>(Table2[[#This Row],[Current Month High]]/Table2[[#This Row],[Close Price]])-1</f>
        <v>4.325775656324593E-2</v>
      </c>
      <c r="AI38">
        <v>4.3257756563245904</v>
      </c>
      <c r="AJ38">
        <v>147.01547531319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0.26</v>
      </c>
      <c r="AM38" t="s">
        <v>10198</v>
      </c>
      <c r="AN38">
        <v>-0.37</v>
      </c>
      <c r="AO38" t="s">
        <v>10197</v>
      </c>
      <c r="AP38">
        <v>0.14468168391275299</v>
      </c>
      <c r="AQ38">
        <f>(Table2[[#This Row],[Sharpe Ratio]]-AVERAGE(Table2[Sharpe Ratio]))/_xlfn.STDEV.P(Table2[Sharpe Ratio])</f>
        <v>1.0707525424114939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4.7475444432625702</v>
      </c>
      <c r="AS38">
        <f>_xlfn.RANK.AVG(Table2[[#This Row],[1Y Return vs Nifty Z-Score]],Table2[1Y Return vs Nifty Z-Score])</f>
        <v>92</v>
      </c>
      <c r="AT38">
        <f>_xlfn.RANK.AVG(Table2[[#This Row],[6M Return vs Nifty Z-Score]],Table2[6M Return vs Nifty Z-Score])</f>
        <v>38</v>
      </c>
      <c r="AU38">
        <f>_xlfn.RANK.AVG(Table2[[#This Row],[Sharpe Ratio Z-Score]],Table2[Sharpe Ratio Z-Score])</f>
        <v>105</v>
      </c>
      <c r="AV38">
        <f>(Table2[[#This Row],[Rank 1Y]]+Table2[[#This Row],[Rank 6M]]+Table2[[#This Row],[Rank Sharpe]])/3</f>
        <v>78.333333333333329</v>
      </c>
    </row>
    <row r="39" spans="1:48" x14ac:dyDescent="0.3">
      <c r="A39" t="s">
        <v>1357</v>
      </c>
      <c r="B39" t="s">
        <v>1358</v>
      </c>
      <c r="C39" t="s">
        <v>10153</v>
      </c>
      <c r="D39" t="s">
        <v>541</v>
      </c>
      <c r="E39">
        <v>7824.6288549999999</v>
      </c>
      <c r="F39">
        <v>392.45</v>
      </c>
      <c r="G39">
        <v>98.782119134026502</v>
      </c>
      <c r="H39">
        <f>(Table2[[#This Row],[1Y Return vs Nifty]]-AVERAGE(Table2[1Y Return vs Nifty]))/_xlfn.STDEV.P(Table2[1Y Return vs Nifty])</f>
        <v>0.78215879321560988</v>
      </c>
      <c r="I39">
        <v>-1.3530342015197001</v>
      </c>
      <c r="J39">
        <f>(Table2[[#This Row],[1M Return vs Nifty]]-AVERAGE(Table2[1M Return vs Nifty]))/_xlfn.STDEV.P(Table2[1M Return vs Nifty])</f>
        <v>-0.14193337896479485</v>
      </c>
      <c r="K39">
        <v>30.729197700255899</v>
      </c>
      <c r="L39">
        <f>(Table2[[#This Row],[6M Return vs Nifty]]-AVERAGE(Table2[6M Return vs Nifty]))/_xlfn.STDEV.P(Table2[6M Return vs Nifty])</f>
        <v>0.82435990988873775</v>
      </c>
      <c r="M39">
        <v>1.68214196929077</v>
      </c>
      <c r="N39">
        <f>(Table2[[#This Row],[1W Return vs Nifty]]-AVERAGE(Table2[1W Return vs Nifty]))/_xlfn.STDEV.P(Table2[1W Return vs Nifty])</f>
        <v>0.18732018432867184</v>
      </c>
      <c r="O39">
        <v>382.76</v>
      </c>
      <c r="P39">
        <v>367.029787251637</v>
      </c>
      <c r="Q39">
        <v>296.30777649579898</v>
      </c>
      <c r="R39">
        <v>62.9071909947628</v>
      </c>
      <c r="S39" s="2">
        <f>(Table2[[#This Row],[Close Price]]-Table2[[#This Row],[20D EMA]])/Table2[[#This Row],[20D EMA]]</f>
        <v>2.5316124986936979E-2</v>
      </c>
      <c r="T39" s="2">
        <f>(Table2[[#This Row],[Close Price]]-Table2[[#This Row],[50D EMA]])/Table2[[#This Row],[50D EMA]]</f>
        <v>6.9259263502051374E-2</v>
      </c>
      <c r="U39" s="2">
        <f>(Table2[[#This Row],[Close Price]]-Table2[[#This Row],[200D EMA]])/Table2[[#This Row],[200D EMA]]</f>
        <v>0.32446743261753075</v>
      </c>
      <c r="V39">
        <v>0.84174673396455202</v>
      </c>
      <c r="W39">
        <v>387.5</v>
      </c>
      <c r="X39">
        <v>394.85</v>
      </c>
      <c r="Y39">
        <v>358.1</v>
      </c>
      <c r="Z39">
        <v>394.1</v>
      </c>
      <c r="AA39">
        <v>358.1</v>
      </c>
      <c r="AB39">
        <v>401</v>
      </c>
      <c r="AC39" s="2">
        <f>(Table2[[#This Row],[Close Price]]/Table2[[#This Row],[Day Low]])-1</f>
        <v>1.2774193548387158E-2</v>
      </c>
      <c r="AD39" s="2">
        <f>(Table2[[#This Row],[Day High]]/Table2[[#This Row],[Close Price]])-1</f>
        <v>6.1154287170341881E-3</v>
      </c>
      <c r="AE39" s="2">
        <f>(Table2[[#This Row],[Close Price]]/Table2[[#This Row],[Current Week Low]])-1</f>
        <v>9.5922926556827548E-2</v>
      </c>
      <c r="AF39" s="2">
        <f>(Table2[[#This Row],[Current Week High]]/Table2[[#This Row],[Close Price]])-1</f>
        <v>4.2043572429608655E-3</v>
      </c>
      <c r="AG39" s="2">
        <f>(Table2[[#This Row],[Close Price]]/Table2[[#This Row],[Current Month Low]])-1</f>
        <v>9.5922926556827548E-2</v>
      </c>
      <c r="AH39" s="2">
        <f>(Table2[[#This Row],[Current Month High]]/Table2[[#This Row],[Close Price]])-1</f>
        <v>2.1786214804433657E-2</v>
      </c>
      <c r="AI39">
        <v>14.9700598802395</v>
      </c>
      <c r="AJ39">
        <v>126.13079804090999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0.08</v>
      </c>
      <c r="AM39" t="s">
        <v>10198</v>
      </c>
      <c r="AN39">
        <v>0.8</v>
      </c>
      <c r="AO39" t="s">
        <v>10198</v>
      </c>
      <c r="AP39">
        <v>0.32804113589210598</v>
      </c>
      <c r="AQ39">
        <f>(Table2[[#This Row],[Sharpe Ratio]]-AVERAGE(Table2[Sharpe Ratio]))/_xlfn.STDEV.P(Table2[Sharpe Ratio])</f>
        <v>3.1843455595972685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4.8362510680654935</v>
      </c>
      <c r="AS39">
        <f>_xlfn.RANK.AVG(Table2[[#This Row],[1Y Return vs Nifty Z-Score]],Table2[1Y Return vs Nifty Z-Score])</f>
        <v>111</v>
      </c>
      <c r="AT39">
        <f>_xlfn.RANK.AVG(Table2[[#This Row],[6M Return vs Nifty Z-Score]],Table2[6M Return vs Nifty Z-Score])</f>
        <v>124</v>
      </c>
      <c r="AU39">
        <f>_xlfn.RANK.AVG(Table2[[#This Row],[Sharpe Ratio Z-Score]],Table2[Sharpe Ratio Z-Score])</f>
        <v>1</v>
      </c>
      <c r="AV39">
        <f>(Table2[[#This Row],[Rank 1Y]]+Table2[[#This Row],[Rank 6M]]+Table2[[#This Row],[Rank Sharpe]])/3</f>
        <v>78.666666666666671</v>
      </c>
    </row>
    <row r="40" spans="1:48" x14ac:dyDescent="0.3">
      <c r="A40" t="s">
        <v>745</v>
      </c>
      <c r="B40" t="s">
        <v>746</v>
      </c>
      <c r="C40" t="s">
        <v>10163</v>
      </c>
      <c r="D40" t="s">
        <v>662</v>
      </c>
      <c r="E40">
        <v>21450.164398199999</v>
      </c>
      <c r="F40">
        <v>1592.75</v>
      </c>
      <c r="G40">
        <v>109.924566823692</v>
      </c>
      <c r="H40">
        <f>(Table2[[#This Row],[1Y Return vs Nifty]]-AVERAGE(Table2[1Y Return vs Nifty]))/_xlfn.STDEV.P(Table2[1Y Return vs Nifty])</f>
        <v>0.93327108887196686</v>
      </c>
      <c r="I40">
        <v>-2.6179083045220302</v>
      </c>
      <c r="J40">
        <f>(Table2[[#This Row],[1M Return vs Nifty]]-AVERAGE(Table2[1M Return vs Nifty]))/_xlfn.STDEV.P(Table2[1M Return vs Nifty])</f>
        <v>-0.27088318730103306</v>
      </c>
      <c r="K40">
        <v>28.829576255672102</v>
      </c>
      <c r="L40">
        <f>(Table2[[#This Row],[6M Return vs Nifty]]-AVERAGE(Table2[6M Return vs Nifty]))/_xlfn.STDEV.P(Table2[6M Return vs Nifty])</f>
        <v>0.75909105447396075</v>
      </c>
      <c r="M40">
        <v>-1.9652611258519701</v>
      </c>
      <c r="N40">
        <f>(Table2[[#This Row],[1W Return vs Nifty]]-AVERAGE(Table2[1W Return vs Nifty]))/_xlfn.STDEV.P(Table2[1W Return vs Nifty])</f>
        <v>-0.59107150596304425</v>
      </c>
      <c r="O40">
        <v>1652.23</v>
      </c>
      <c r="P40">
        <v>1517.96121037495</v>
      </c>
      <c r="Q40">
        <v>1126.2054319557501</v>
      </c>
      <c r="R40">
        <v>37.420593285175698</v>
      </c>
      <c r="S40" s="2">
        <f>(Table2[[#This Row],[Close Price]]-Table2[[#This Row],[20D EMA]])/Table2[[#This Row],[20D EMA]]</f>
        <v>-3.5999830532068788E-2</v>
      </c>
      <c r="T40" s="2">
        <f>(Table2[[#This Row],[Close Price]]-Table2[[#This Row],[50D EMA]])/Table2[[#This Row],[50D EMA]]</f>
        <v>4.9269236337453219E-2</v>
      </c>
      <c r="U40" s="2">
        <f>(Table2[[#This Row],[Close Price]]-Table2[[#This Row],[200D EMA]])/Table2[[#This Row],[200D EMA]]</f>
        <v>0.41426240258320912</v>
      </c>
      <c r="V40">
        <v>0.45953365020776299</v>
      </c>
      <c r="W40">
        <v>1561.55</v>
      </c>
      <c r="X40">
        <v>1625.95</v>
      </c>
      <c r="Y40">
        <v>1459.4</v>
      </c>
      <c r="Z40">
        <v>1654.9</v>
      </c>
      <c r="AA40">
        <v>1459.4</v>
      </c>
      <c r="AB40">
        <v>1866</v>
      </c>
      <c r="AC40" s="2">
        <f>(Table2[[#This Row],[Close Price]]/Table2[[#This Row],[Day Low]])-1</f>
        <v>1.9980147929941516E-2</v>
      </c>
      <c r="AD40" s="2">
        <f>(Table2[[#This Row],[Day High]]/Table2[[#This Row],[Close Price]])-1</f>
        <v>2.0844451420499066E-2</v>
      </c>
      <c r="AE40" s="2">
        <f>(Table2[[#This Row],[Close Price]]/Table2[[#This Row],[Current Week Low]])-1</f>
        <v>9.1373167054954019E-2</v>
      </c>
      <c r="AF40" s="2">
        <f>(Table2[[#This Row],[Current Week High]]/Table2[[#This Row],[Close Price]])-1</f>
        <v>3.9020561921205621E-2</v>
      </c>
      <c r="AG40" s="2">
        <f>(Table2[[#This Row],[Close Price]]/Table2[[#This Row],[Current Month Low]])-1</f>
        <v>9.1373167054954019E-2</v>
      </c>
      <c r="AH40" s="2">
        <f>(Table2[[#This Row],[Current Month High]]/Table2[[#This Row],[Close Price]])-1</f>
        <v>0.17155862501962016</v>
      </c>
      <c r="AI40">
        <v>19.0990425364934</v>
      </c>
      <c r="AJ40">
        <v>161.06376003933701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0.27</v>
      </c>
      <c r="AM40" t="s">
        <v>10198</v>
      </c>
      <c r="AN40">
        <v>-12.65</v>
      </c>
      <c r="AO40" t="s">
        <v>10197</v>
      </c>
      <c r="AP40">
        <v>0.26112232479430503</v>
      </c>
      <c r="AQ40">
        <f>(Table2[[#This Row],[Sharpe Ratio]]-AVERAGE(Table2[Sharpe Ratio]))/_xlfn.STDEV.P(Table2[Sharpe Ratio])</f>
        <v>2.4129692802298286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3.2433767303116787</v>
      </c>
      <c r="AS40">
        <f>_xlfn.RANK.AVG(Table2[[#This Row],[1Y Return vs Nifty Z-Score]],Table2[1Y Return vs Nifty Z-Score])</f>
        <v>99</v>
      </c>
      <c r="AT40">
        <f>_xlfn.RANK.AVG(Table2[[#This Row],[6M Return vs Nifty Z-Score]],Table2[6M Return vs Nifty Z-Score])</f>
        <v>137</v>
      </c>
      <c r="AU40">
        <f>_xlfn.RANK.AVG(Table2[[#This Row],[Sharpe Ratio Z-Score]],Table2[Sharpe Ratio Z-Score])</f>
        <v>4</v>
      </c>
      <c r="AV40">
        <f>(Table2[[#This Row],[Rank 1Y]]+Table2[[#This Row],[Rank 6M]]+Table2[[#This Row],[Rank Sharpe]])/3</f>
        <v>80</v>
      </c>
    </row>
    <row r="41" spans="1:48" x14ac:dyDescent="0.3">
      <c r="A41" t="s">
        <v>241</v>
      </c>
      <c r="B41" t="s">
        <v>242</v>
      </c>
      <c r="C41" t="s">
        <v>10163</v>
      </c>
      <c r="D41" t="s">
        <v>165</v>
      </c>
      <c r="E41">
        <v>108483.683825025</v>
      </c>
      <c r="F41">
        <v>311.55</v>
      </c>
      <c r="G41">
        <v>194.710272670922</v>
      </c>
      <c r="H41">
        <f>(Table2[[#This Row],[1Y Return vs Nifty]]-AVERAGE(Table2[1Y Return vs Nifty]))/_xlfn.STDEV.P(Table2[1Y Return vs Nifty])</f>
        <v>2.0831228096301153</v>
      </c>
      <c r="I41">
        <v>1.6793530858833301</v>
      </c>
      <c r="J41">
        <f>(Table2[[#This Row],[1M Return vs Nifty]]-AVERAGE(Table2[1M Return vs Nifty]))/_xlfn.STDEV.P(Table2[1M Return vs Nifty])</f>
        <v>0.16720866021817171</v>
      </c>
      <c r="K41">
        <v>27.377669238921499</v>
      </c>
      <c r="L41">
        <f>(Table2[[#This Row],[6M Return vs Nifty]]-AVERAGE(Table2[6M Return vs Nifty]))/_xlfn.STDEV.P(Table2[6M Return vs Nifty])</f>
        <v>0.7092051630390187</v>
      </c>
      <c r="M41">
        <v>-0.792280265759022</v>
      </c>
      <c r="N41">
        <f>(Table2[[#This Row],[1W Return vs Nifty]]-AVERAGE(Table2[1W Return vs Nifty]))/_xlfn.STDEV.P(Table2[1W Return vs Nifty])</f>
        <v>-0.34074585493108744</v>
      </c>
      <c r="O41">
        <v>310.25</v>
      </c>
      <c r="P41">
        <v>299.75859946402898</v>
      </c>
      <c r="Q41">
        <v>237.19114042100099</v>
      </c>
      <c r="R41">
        <v>50.348444451221503</v>
      </c>
      <c r="S41" s="2">
        <f>(Table2[[#This Row],[Close Price]]-Table2[[#This Row],[20D EMA]])/Table2[[#This Row],[20D EMA]]</f>
        <v>4.1901692183723173E-3</v>
      </c>
      <c r="T41" s="2">
        <f>(Table2[[#This Row],[Close Price]]-Table2[[#This Row],[50D EMA]])/Table2[[#This Row],[50D EMA]]</f>
        <v>3.9336321149932525E-2</v>
      </c>
      <c r="U41" s="2">
        <f>(Table2[[#This Row],[Close Price]]-Table2[[#This Row],[200D EMA]])/Table2[[#This Row],[200D EMA]]</f>
        <v>0.31349762662726866</v>
      </c>
      <c r="V41">
        <v>0.71497690871309705</v>
      </c>
      <c r="W41">
        <v>310.75</v>
      </c>
      <c r="X41">
        <v>318.25</v>
      </c>
      <c r="Y41">
        <v>283</v>
      </c>
      <c r="Z41">
        <v>315.55</v>
      </c>
      <c r="AA41">
        <v>283</v>
      </c>
      <c r="AB41">
        <v>335.35</v>
      </c>
      <c r="AC41" s="2">
        <f>(Table2[[#This Row],[Close Price]]/Table2[[#This Row],[Day Low]])-1</f>
        <v>2.5744167337087287E-3</v>
      </c>
      <c r="AD41" s="2">
        <f>(Table2[[#This Row],[Day High]]/Table2[[#This Row],[Close Price]])-1</f>
        <v>2.1505376344086002E-2</v>
      </c>
      <c r="AE41" s="2">
        <f>(Table2[[#This Row],[Close Price]]/Table2[[#This Row],[Current Week Low]])-1</f>
        <v>0.1008833922261485</v>
      </c>
      <c r="AF41" s="2">
        <f>(Table2[[#This Row],[Current Week High]]/Table2[[#This Row],[Close Price]])-1</f>
        <v>1.283903065318559E-2</v>
      </c>
      <c r="AG41" s="2">
        <f>(Table2[[#This Row],[Close Price]]/Table2[[#This Row],[Current Month Low]])-1</f>
        <v>0.1008833922261485</v>
      </c>
      <c r="AH41" s="2">
        <f>(Table2[[#This Row],[Current Month High]]/Table2[[#This Row],[Close Price]])-1</f>
        <v>7.6392232386454761E-2</v>
      </c>
      <c r="AI41">
        <v>7.6392232386454699</v>
      </c>
      <c r="AJ41">
        <v>228.639240506329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0.01</v>
      </c>
      <c r="AM41" t="s">
        <v>10198</v>
      </c>
      <c r="AN41">
        <v>-5.12</v>
      </c>
      <c r="AO41" t="s">
        <v>10197</v>
      </c>
      <c r="AP41">
        <v>0.167256376640955</v>
      </c>
      <c r="AQ41">
        <f>(Table2[[#This Row],[Sharpe Ratio]]-AVERAGE(Table2[Sharpe Ratio]))/_xlfn.STDEV.P(Table2[Sharpe Ratio])</f>
        <v>1.3309720860476464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3.9497628640038651</v>
      </c>
      <c r="AS41">
        <f>_xlfn.RANK.AVG(Table2[[#This Row],[1Y Return vs Nifty Z-Score]],Table2[1Y Return vs Nifty Z-Score])</f>
        <v>26</v>
      </c>
      <c r="AT41">
        <f>_xlfn.RANK.AVG(Table2[[#This Row],[6M Return vs Nifty Z-Score]],Table2[6M Return vs Nifty Z-Score])</f>
        <v>144</v>
      </c>
      <c r="AU41">
        <f>_xlfn.RANK.AVG(Table2[[#This Row],[Sharpe Ratio Z-Score]],Table2[Sharpe Ratio Z-Score])</f>
        <v>73</v>
      </c>
      <c r="AV41">
        <f>(Table2[[#This Row],[Rank 1Y]]+Table2[[#This Row],[Rank 6M]]+Table2[[#This Row],[Rank Sharpe]])/3</f>
        <v>81</v>
      </c>
    </row>
    <row r="42" spans="1:48" x14ac:dyDescent="0.3">
      <c r="A42" t="s">
        <v>1298</v>
      </c>
      <c r="B42" t="s">
        <v>1299</v>
      </c>
      <c r="C42" t="s">
        <v>10163</v>
      </c>
      <c r="D42" t="s">
        <v>932</v>
      </c>
      <c r="E42">
        <v>8517.51666768</v>
      </c>
      <c r="F42">
        <v>897.1</v>
      </c>
      <c r="G42">
        <v>120.597088675888</v>
      </c>
      <c r="H42">
        <f>(Table2[[#This Row],[1Y Return vs Nifty]]-AVERAGE(Table2[1Y Return vs Nifty]))/_xlfn.STDEV.P(Table2[1Y Return vs Nifty])</f>
        <v>1.0780103169523265</v>
      </c>
      <c r="I42">
        <v>-10.2621281094533</v>
      </c>
      <c r="J42">
        <f>(Table2[[#This Row],[1M Return vs Nifty]]-AVERAGE(Table2[1M Return vs Nifty]))/_xlfn.STDEV.P(Table2[1M Return vs Nifty])</f>
        <v>-1.0501865791455156</v>
      </c>
      <c r="K42">
        <v>44.267905973290603</v>
      </c>
      <c r="L42">
        <f>(Table2[[#This Row],[6M Return vs Nifty]]-AVERAGE(Table2[6M Return vs Nifty]))/_xlfn.STDEV.P(Table2[6M Return vs Nifty])</f>
        <v>1.2895346926303337</v>
      </c>
      <c r="M42">
        <v>-1.3313476393614001</v>
      </c>
      <c r="N42">
        <f>(Table2[[#This Row],[1W Return vs Nifty]]-AVERAGE(Table2[1W Return vs Nifty]))/_xlfn.STDEV.P(Table2[1W Return vs Nifty])</f>
        <v>-0.45578813382761557</v>
      </c>
      <c r="O42">
        <v>915.01</v>
      </c>
      <c r="P42">
        <v>873.29599169307596</v>
      </c>
      <c r="Q42">
        <v>684.72089145084703</v>
      </c>
      <c r="R42">
        <v>35.5163974597858</v>
      </c>
      <c r="S42" s="2">
        <f>(Table2[[#This Row],[Close Price]]-Table2[[#This Row],[20D EMA]])/Table2[[#This Row],[20D EMA]]</f>
        <v>-1.957355657315217E-2</v>
      </c>
      <c r="T42" s="2">
        <f>(Table2[[#This Row],[Close Price]]-Table2[[#This Row],[50D EMA]])/Table2[[#This Row],[50D EMA]]</f>
        <v>2.7257663533729E-2</v>
      </c>
      <c r="U42" s="2">
        <f>(Table2[[#This Row],[Close Price]]-Table2[[#This Row],[200D EMA]])/Table2[[#This Row],[200D EMA]]</f>
        <v>0.31016887493989764</v>
      </c>
      <c r="V42">
        <v>0.66185637169038802</v>
      </c>
      <c r="W42">
        <v>889.1</v>
      </c>
      <c r="X42">
        <v>914.4</v>
      </c>
      <c r="Y42">
        <v>857.05</v>
      </c>
      <c r="Z42">
        <v>918.45</v>
      </c>
      <c r="AA42">
        <v>857.05</v>
      </c>
      <c r="AB42">
        <v>978.5</v>
      </c>
      <c r="AC42" s="2">
        <f>(Table2[[#This Row],[Close Price]]/Table2[[#This Row],[Day Low]])-1</f>
        <v>8.9978630075358002E-3</v>
      </c>
      <c r="AD42" s="2">
        <f>(Table2[[#This Row],[Day High]]/Table2[[#This Row],[Close Price]])-1</f>
        <v>1.9284360717868543E-2</v>
      </c>
      <c r="AE42" s="2">
        <f>(Table2[[#This Row],[Close Price]]/Table2[[#This Row],[Current Week Low]])-1</f>
        <v>4.6730062423429253E-2</v>
      </c>
      <c r="AF42" s="2">
        <f>(Table2[[#This Row],[Current Week High]]/Table2[[#This Row],[Close Price]])-1</f>
        <v>2.3798907591126905E-2</v>
      </c>
      <c r="AG42" s="2">
        <f>(Table2[[#This Row],[Close Price]]/Table2[[#This Row],[Current Month Low]])-1</f>
        <v>4.6730062423429253E-2</v>
      </c>
      <c r="AH42" s="2">
        <f>(Table2[[#This Row],[Current Month High]]/Table2[[#This Row],[Close Price]])-1</f>
        <v>9.0736818637833005E-2</v>
      </c>
      <c r="AI42">
        <v>18.047040463716399</v>
      </c>
      <c r="AJ42">
        <v>162.65554091640999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</v>
      </c>
      <c r="AM42">
        <v>0</v>
      </c>
      <c r="AN42">
        <v>-4.75</v>
      </c>
      <c r="AO42" t="s">
        <v>10197</v>
      </c>
      <c r="AP42">
        <v>0.16070727480045899</v>
      </c>
      <c r="AQ42">
        <f>(Table2[[#This Row],[Sharpe Ratio]]-AVERAGE(Table2[Sharpe Ratio]))/_xlfn.STDEV.P(Table2[Sharpe Ratio])</f>
        <v>1.2554802814557044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2.1170505780652333</v>
      </c>
      <c r="AS42">
        <f>_xlfn.RANK.AVG(Table2[[#This Row],[1Y Return vs Nifty Z-Score]],Table2[1Y Return vs Nifty Z-Score])</f>
        <v>91</v>
      </c>
      <c r="AT42">
        <f>_xlfn.RANK.AVG(Table2[[#This Row],[6M Return vs Nifty Z-Score]],Table2[6M Return vs Nifty Z-Score])</f>
        <v>77</v>
      </c>
      <c r="AU42">
        <f>_xlfn.RANK.AVG(Table2[[#This Row],[Sharpe Ratio Z-Score]],Table2[Sharpe Ratio Z-Score])</f>
        <v>79</v>
      </c>
      <c r="AV42">
        <f>(Table2[[#This Row],[Rank 1Y]]+Table2[[#This Row],[Rank 6M]]+Table2[[#This Row],[Rank Sharpe]])/3</f>
        <v>82.333333333333329</v>
      </c>
    </row>
    <row r="43" spans="1:48" x14ac:dyDescent="0.3">
      <c r="A43" t="s">
        <v>1396</v>
      </c>
      <c r="B43" t="s">
        <v>1397</v>
      </c>
      <c r="C43" t="s">
        <v>10163</v>
      </c>
      <c r="D43" t="s">
        <v>361</v>
      </c>
      <c r="E43">
        <v>7456.8891087600005</v>
      </c>
      <c r="F43">
        <v>328.6</v>
      </c>
      <c r="G43">
        <v>118.767028056458</v>
      </c>
      <c r="H43">
        <f>(Table2[[#This Row],[1Y Return vs Nifty]]-AVERAGE(Table2[1Y Return vs Nifty]))/_xlfn.STDEV.P(Table2[1Y Return vs Nifty])</f>
        <v>1.0531912943197272</v>
      </c>
      <c r="I43">
        <v>-4.1422106741488598</v>
      </c>
      <c r="J43">
        <f>(Table2[[#This Row],[1M Return vs Nifty]]-AVERAGE(Table2[1M Return vs Nifty]))/_xlfn.STDEV.P(Table2[1M Return vs Nifty])</f>
        <v>-0.42628086517529601</v>
      </c>
      <c r="K43">
        <v>72.192255788684406</v>
      </c>
      <c r="L43">
        <f>(Table2[[#This Row],[6M Return vs Nifty]]-AVERAGE(Table2[6M Return vs Nifty]))/_xlfn.STDEV.P(Table2[6M Return vs Nifty])</f>
        <v>2.248983932292878</v>
      </c>
      <c r="M43">
        <v>-2.2483897175061802</v>
      </c>
      <c r="N43">
        <f>(Table2[[#This Row],[1W Return vs Nifty]]-AVERAGE(Table2[1W Return vs Nifty]))/_xlfn.STDEV.P(Table2[1W Return vs Nifty])</f>
        <v>-0.65149393180380777</v>
      </c>
      <c r="O43">
        <v>328.36</v>
      </c>
      <c r="P43">
        <v>309.47370262809397</v>
      </c>
      <c r="Q43">
        <v>239.47466502431899</v>
      </c>
      <c r="R43">
        <v>46.835537529040799</v>
      </c>
      <c r="S43" s="2">
        <f>(Table2[[#This Row],[Close Price]]-Table2[[#This Row],[20D EMA]])/Table2[[#This Row],[20D EMA]]</f>
        <v>7.3090510415400498E-4</v>
      </c>
      <c r="T43" s="2">
        <f>(Table2[[#This Row],[Close Price]]-Table2[[#This Row],[50D EMA]])/Table2[[#This Row],[50D EMA]]</f>
        <v>6.1802657897853212E-2</v>
      </c>
      <c r="U43" s="2">
        <f>(Table2[[#This Row],[Close Price]]-Table2[[#This Row],[200D EMA]])/Table2[[#This Row],[200D EMA]]</f>
        <v>0.37217020417015811</v>
      </c>
      <c r="V43">
        <v>0.99655261694155395</v>
      </c>
      <c r="W43">
        <v>329.05</v>
      </c>
      <c r="X43">
        <v>339</v>
      </c>
      <c r="Y43">
        <v>307.35000000000002</v>
      </c>
      <c r="Z43">
        <v>345.6</v>
      </c>
      <c r="AA43">
        <v>307.35000000000002</v>
      </c>
      <c r="AB43">
        <v>362.5</v>
      </c>
      <c r="AC43" s="2">
        <f>(Table2[[#This Row],[Close Price]]/Table2[[#This Row],[Day Low]])-1</f>
        <v>-1.3675733171250037E-3</v>
      </c>
      <c r="AD43" s="2">
        <f>(Table2[[#This Row],[Day High]]/Table2[[#This Row],[Close Price]])-1</f>
        <v>3.1649421789409438E-2</v>
      </c>
      <c r="AE43" s="2">
        <f>(Table2[[#This Row],[Close Price]]/Table2[[#This Row],[Current Week Low]])-1</f>
        <v>6.9139417602082309E-2</v>
      </c>
      <c r="AF43" s="2">
        <f>(Table2[[#This Row],[Current Week High]]/Table2[[#This Row],[Close Price]])-1</f>
        <v>5.173463177115023E-2</v>
      </c>
      <c r="AG43" s="2">
        <f>(Table2[[#This Row],[Close Price]]/Table2[[#This Row],[Current Month Low]])-1</f>
        <v>6.9139417602082309E-2</v>
      </c>
      <c r="AH43" s="2">
        <f>(Table2[[#This Row],[Current Month High]]/Table2[[#This Row],[Close Price]])-1</f>
        <v>0.1031649421789409</v>
      </c>
      <c r="AI43">
        <v>10.316494217894</v>
      </c>
      <c r="AJ43">
        <v>153.74517374517299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0.09</v>
      </c>
      <c r="AM43" t="s">
        <v>10198</v>
      </c>
      <c r="AN43">
        <v>3.32</v>
      </c>
      <c r="AO43" t="s">
        <v>10198</v>
      </c>
      <c r="AP43">
        <v>0.129523509466512</v>
      </c>
      <c r="AQ43">
        <f>(Table2[[#This Row],[Sharpe Ratio]]-AVERAGE(Table2[Sharpe Ratio]))/_xlfn.STDEV.P(Table2[Sharpe Ratio])</f>
        <v>0.89602355343924056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3.120423983072742</v>
      </c>
      <c r="AS43">
        <f>_xlfn.RANK.AVG(Table2[[#This Row],[1Y Return vs Nifty Z-Score]],Table2[1Y Return vs Nifty Z-Score])</f>
        <v>93</v>
      </c>
      <c r="AT43">
        <f>_xlfn.RANK.AVG(Table2[[#This Row],[6M Return vs Nifty Z-Score]],Table2[6M Return vs Nifty Z-Score])</f>
        <v>23</v>
      </c>
      <c r="AU43">
        <f>_xlfn.RANK.AVG(Table2[[#This Row],[Sharpe Ratio Z-Score]],Table2[Sharpe Ratio Z-Score])</f>
        <v>140</v>
      </c>
      <c r="AV43">
        <f>(Table2[[#This Row],[Rank 1Y]]+Table2[[#This Row],[Rank 6M]]+Table2[[#This Row],[Rank Sharpe]])/3</f>
        <v>85.333333333333329</v>
      </c>
    </row>
    <row r="44" spans="1:48" x14ac:dyDescent="0.3">
      <c r="A44" t="s">
        <v>586</v>
      </c>
      <c r="B44" t="s">
        <v>587</v>
      </c>
      <c r="C44" t="s">
        <v>10163</v>
      </c>
      <c r="D44" t="s">
        <v>228</v>
      </c>
      <c r="E44">
        <v>32049.294330625002</v>
      </c>
      <c r="F44">
        <v>7978.75</v>
      </c>
      <c r="G44">
        <v>85.163489260848905</v>
      </c>
      <c r="H44">
        <f>(Table2[[#This Row],[1Y Return vs Nifty]]-AVERAGE(Table2[1Y Return vs Nifty]))/_xlfn.STDEV.P(Table2[1Y Return vs Nifty])</f>
        <v>0.59746486588949577</v>
      </c>
      <c r="I44">
        <v>-8.5234125989598599</v>
      </c>
      <c r="J44">
        <f>(Table2[[#This Row],[1M Return vs Nifty]]-AVERAGE(Table2[1M Return vs Nifty]))/_xlfn.STDEV.P(Table2[1M Return vs Nifty])</f>
        <v>-0.87293017766082126</v>
      </c>
      <c r="K44">
        <v>31.668843709618301</v>
      </c>
      <c r="L44">
        <f>(Table2[[#This Row],[6M Return vs Nifty]]-AVERAGE(Table2[6M Return vs Nifty]))/_xlfn.STDEV.P(Table2[6M Return vs Nifty])</f>
        <v>0.85664508949702733</v>
      </c>
      <c r="M44">
        <v>-8.5553737872277296</v>
      </c>
      <c r="N44">
        <f>(Table2[[#This Row],[1W Return vs Nifty]]-AVERAGE(Table2[1W Return vs Nifty]))/_xlfn.STDEV.P(Table2[1W Return vs Nifty])</f>
        <v>-1.9974663572840683</v>
      </c>
      <c r="O44">
        <v>8391.89</v>
      </c>
      <c r="P44">
        <v>8196.2659526010193</v>
      </c>
      <c r="Q44">
        <v>6723.0990344728098</v>
      </c>
      <c r="R44">
        <v>31.5828579695822</v>
      </c>
      <c r="S44" s="2">
        <f>(Table2[[#This Row],[Close Price]]-Table2[[#This Row],[20D EMA]])/Table2[[#This Row],[20D EMA]]</f>
        <v>-4.9230864560903378E-2</v>
      </c>
      <c r="T44" s="2">
        <f>(Table2[[#This Row],[Close Price]]-Table2[[#This Row],[50D EMA]])/Table2[[#This Row],[50D EMA]]</f>
        <v>-2.6538420526970866E-2</v>
      </c>
      <c r="U44" s="2">
        <f>(Table2[[#This Row],[Close Price]]-Table2[[#This Row],[200D EMA]])/Table2[[#This Row],[200D EMA]]</f>
        <v>0.18676669183196881</v>
      </c>
      <c r="V44">
        <v>1.0501901237715201</v>
      </c>
      <c r="W44">
        <v>7926.1</v>
      </c>
      <c r="X44">
        <v>8234</v>
      </c>
      <c r="Y44">
        <v>7595</v>
      </c>
      <c r="Z44">
        <v>8398</v>
      </c>
      <c r="AA44">
        <v>7595</v>
      </c>
      <c r="AB44">
        <v>9099</v>
      </c>
      <c r="AC44" s="2">
        <f>(Table2[[#This Row],[Close Price]]/Table2[[#This Row],[Day Low]])-1</f>
        <v>6.6426111202229077E-3</v>
      </c>
      <c r="AD44" s="2">
        <f>(Table2[[#This Row],[Day High]]/Table2[[#This Row],[Close Price]])-1</f>
        <v>3.1991226695911035E-2</v>
      </c>
      <c r="AE44" s="2">
        <f>(Table2[[#This Row],[Close Price]]/Table2[[#This Row],[Current Week Low]])-1</f>
        <v>5.0526662277814438E-2</v>
      </c>
      <c r="AF44" s="2">
        <f>(Table2[[#This Row],[Current Week High]]/Table2[[#This Row],[Close Price]])-1</f>
        <v>5.2545824847250566E-2</v>
      </c>
      <c r="AG44" s="2">
        <f>(Table2[[#This Row],[Close Price]]/Table2[[#This Row],[Current Month Low]])-1</f>
        <v>5.0526662277814438E-2</v>
      </c>
      <c r="AH44" s="2">
        <f>(Table2[[#This Row],[Current Month High]]/Table2[[#This Row],[Close Price]])-1</f>
        <v>0.14040419865267117</v>
      </c>
      <c r="AI44">
        <v>14.040419865267101</v>
      </c>
      <c r="AJ44">
        <v>141.54242034360101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-0.08</v>
      </c>
      <c r="AM44" t="s">
        <v>10197</v>
      </c>
      <c r="AN44">
        <v>-9.3000000000000007</v>
      </c>
      <c r="AO44" t="s">
        <v>10197</v>
      </c>
      <c r="AP44">
        <v>0.25592046298390903</v>
      </c>
      <c r="AQ44">
        <f>(Table2[[#This Row],[Sharpe Ratio]]-AVERAGE(Table2[Sharpe Ratio]))/_xlfn.STDEV.P(Table2[Sharpe Ratio])</f>
        <v>2.3530071747581327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0.93672059519976614</v>
      </c>
      <c r="AS44">
        <f>_xlfn.RANK.AVG(Table2[[#This Row],[1Y Return vs Nifty Z-Score]],Table2[1Y Return vs Nifty Z-Score])</f>
        <v>131</v>
      </c>
      <c r="AT44">
        <f>_xlfn.RANK.AVG(Table2[[#This Row],[6M Return vs Nifty Z-Score]],Table2[6M Return vs Nifty Z-Score])</f>
        <v>119</v>
      </c>
      <c r="AU44">
        <f>_xlfn.RANK.AVG(Table2[[#This Row],[Sharpe Ratio Z-Score]],Table2[Sharpe Ratio Z-Score])</f>
        <v>7</v>
      </c>
      <c r="AV44">
        <f>(Table2[[#This Row],[Rank 1Y]]+Table2[[#This Row],[Rank 6M]]+Table2[[#This Row],[Rank Sharpe]])/3</f>
        <v>85.666666666666671</v>
      </c>
    </row>
    <row r="45" spans="1:48" x14ac:dyDescent="0.3">
      <c r="A45" t="s">
        <v>1059</v>
      </c>
      <c r="B45" t="s">
        <v>1060</v>
      </c>
      <c r="C45" t="s">
        <v>10161</v>
      </c>
      <c r="D45" t="s">
        <v>833</v>
      </c>
      <c r="E45">
        <v>11716.878151417999</v>
      </c>
      <c r="F45">
        <v>251.77</v>
      </c>
      <c r="G45">
        <v>175.893750231095</v>
      </c>
      <c r="H45">
        <f>(Table2[[#This Row],[1Y Return vs Nifty]]-AVERAGE(Table2[1Y Return vs Nifty]))/_xlfn.STDEV.P(Table2[1Y Return vs Nifty])</f>
        <v>1.8279358003351249</v>
      </c>
      <c r="I45">
        <v>0.62553973443611399</v>
      </c>
      <c r="J45">
        <f>(Table2[[#This Row],[1M Return vs Nifty]]-AVERAGE(Table2[1M Return vs Nifty]))/_xlfn.STDEV.P(Table2[1M Return vs Nifty])</f>
        <v>5.9775810285725109E-2</v>
      </c>
      <c r="K45">
        <v>31.021423090042301</v>
      </c>
      <c r="L45">
        <f>(Table2[[#This Row],[6M Return vs Nifty]]-AVERAGE(Table2[6M Return vs Nifty]))/_xlfn.STDEV.P(Table2[6M Return vs Nifty])</f>
        <v>0.83440044547485515</v>
      </c>
      <c r="M45">
        <v>1.35273069139735</v>
      </c>
      <c r="N45">
        <f>(Table2[[#This Row],[1W Return vs Nifty]]-AVERAGE(Table2[1W Return vs Nifty]))/_xlfn.STDEV.P(Table2[1W Return vs Nifty])</f>
        <v>0.1170205780849647</v>
      </c>
      <c r="O45">
        <v>246.05</v>
      </c>
      <c r="P45">
        <v>231.72799630314299</v>
      </c>
      <c r="Q45">
        <v>182.51694406148101</v>
      </c>
      <c r="R45">
        <v>56.710644492841801</v>
      </c>
      <c r="S45" s="2">
        <f>(Table2[[#This Row],[Close Price]]-Table2[[#This Row],[20D EMA]])/Table2[[#This Row],[20D EMA]]</f>
        <v>2.3247307457833769E-2</v>
      </c>
      <c r="T45" s="2">
        <f>(Table2[[#This Row],[Close Price]]-Table2[[#This Row],[50D EMA]])/Table2[[#This Row],[50D EMA]]</f>
        <v>8.6489349653886369E-2</v>
      </c>
      <c r="U45" s="2">
        <f>(Table2[[#This Row],[Close Price]]-Table2[[#This Row],[200D EMA]])/Table2[[#This Row],[200D EMA]]</f>
        <v>0.37943357146715673</v>
      </c>
      <c r="V45">
        <v>0.70265959383424903</v>
      </c>
      <c r="W45">
        <v>251.77</v>
      </c>
      <c r="X45">
        <v>257.7</v>
      </c>
      <c r="Y45">
        <v>234.01</v>
      </c>
      <c r="Z45">
        <v>258.5</v>
      </c>
      <c r="AA45">
        <v>234.01</v>
      </c>
      <c r="AB45">
        <v>260.75</v>
      </c>
      <c r="AC45" s="2">
        <f>(Table2[[#This Row],[Close Price]]/Table2[[#This Row],[Day Low]])-1</f>
        <v>0</v>
      </c>
      <c r="AD45" s="2">
        <f>(Table2[[#This Row],[Day High]]/Table2[[#This Row],[Close Price]])-1</f>
        <v>2.3553243039281746E-2</v>
      </c>
      <c r="AE45" s="2">
        <f>(Table2[[#This Row],[Close Price]]/Table2[[#This Row],[Current Week Low]])-1</f>
        <v>7.5894192555873818E-2</v>
      </c>
      <c r="AF45" s="2">
        <f>(Table2[[#This Row],[Current Week High]]/Table2[[#This Row],[Close Price]])-1</f>
        <v>2.6730746316082188E-2</v>
      </c>
      <c r="AG45" s="2">
        <f>(Table2[[#This Row],[Close Price]]/Table2[[#This Row],[Current Month Low]])-1</f>
        <v>7.5894192555873818E-2</v>
      </c>
      <c r="AH45" s="2">
        <f>(Table2[[#This Row],[Current Month High]]/Table2[[#This Row],[Close Price]])-1</f>
        <v>3.5667474282082834E-2</v>
      </c>
      <c r="AI45">
        <v>3.5667474282082798</v>
      </c>
      <c r="AJ45">
        <v>211.596534653465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0.13</v>
      </c>
      <c r="AM45" t="s">
        <v>10198</v>
      </c>
      <c r="AN45">
        <v>-0.31</v>
      </c>
      <c r="AO45" t="s">
        <v>10197</v>
      </c>
      <c r="AP45">
        <v>0.14437293178117799</v>
      </c>
      <c r="AQ45">
        <f>(Table2[[#This Row],[Sharpe Ratio]]-AVERAGE(Table2[Sharpe Ratio]))/_xlfn.STDEV.P(Table2[Sharpe Ratio])</f>
        <v>1.067193542085666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3.9063261762663366</v>
      </c>
      <c r="AS45">
        <f>_xlfn.RANK.AVG(Table2[[#This Row],[1Y Return vs Nifty Z-Score]],Table2[1Y Return vs Nifty Z-Score])</f>
        <v>34</v>
      </c>
      <c r="AT45">
        <f>_xlfn.RANK.AVG(Table2[[#This Row],[6M Return vs Nifty Z-Score]],Table2[6M Return vs Nifty Z-Score])</f>
        <v>122</v>
      </c>
      <c r="AU45">
        <f>_xlfn.RANK.AVG(Table2[[#This Row],[Sharpe Ratio Z-Score]],Table2[Sharpe Ratio Z-Score])</f>
        <v>107</v>
      </c>
      <c r="AV45">
        <f>(Table2[[#This Row],[Rank 1Y]]+Table2[[#This Row],[Rank 6M]]+Table2[[#This Row],[Rank Sharpe]])/3</f>
        <v>87.666666666666671</v>
      </c>
    </row>
    <row r="46" spans="1:48" x14ac:dyDescent="0.3">
      <c r="A46" t="s">
        <v>866</v>
      </c>
      <c r="B46" t="s">
        <v>867</v>
      </c>
      <c r="C46" t="s">
        <v>10157</v>
      </c>
      <c r="D46" t="s">
        <v>472</v>
      </c>
      <c r="E46">
        <v>17482.68524422</v>
      </c>
      <c r="F46">
        <v>630.70000000000005</v>
      </c>
      <c r="G46">
        <v>252.52635848227499</v>
      </c>
      <c r="H46">
        <f>(Table2[[#This Row],[1Y Return vs Nifty]]-AVERAGE(Table2[1Y Return vs Nifty]))/_xlfn.STDEV.P(Table2[1Y Return vs Nifty])</f>
        <v>2.8672163675403479</v>
      </c>
      <c r="I46">
        <v>25.6534264610913</v>
      </c>
      <c r="J46">
        <f>(Table2[[#This Row],[1M Return vs Nifty]]-AVERAGE(Table2[1M Return vs Nifty]))/_xlfn.STDEV.P(Table2[1M Return vs Nifty])</f>
        <v>2.6112876080233698</v>
      </c>
      <c r="K46">
        <v>14.690328113278101</v>
      </c>
      <c r="L46">
        <f>(Table2[[#This Row],[6M Return vs Nifty]]-AVERAGE(Table2[6M Return vs Nifty]))/_xlfn.STDEV.P(Table2[6M Return vs Nifty])</f>
        <v>0.2732823975382308</v>
      </c>
      <c r="M46">
        <v>2.2044624387582799</v>
      </c>
      <c r="N46">
        <f>(Table2[[#This Row],[1W Return vs Nifty]]-AVERAGE(Table2[1W Return vs Nifty]))/_xlfn.STDEV.P(Table2[1W Return vs Nifty])</f>
        <v>0.29878850918813377</v>
      </c>
      <c r="O46">
        <v>584.67999999999995</v>
      </c>
      <c r="P46">
        <v>545.59953720277701</v>
      </c>
      <c r="Q46">
        <v>450.42488811194301</v>
      </c>
      <c r="R46">
        <v>59.735505176831602</v>
      </c>
      <c r="S46" s="2">
        <f>(Table2[[#This Row],[Close Price]]-Table2[[#This Row],[20D EMA]])/Table2[[#This Row],[20D EMA]]</f>
        <v>7.8709721557091231E-2</v>
      </c>
      <c r="T46" s="2">
        <f>(Table2[[#This Row],[Close Price]]-Table2[[#This Row],[50D EMA]])/Table2[[#This Row],[50D EMA]]</f>
        <v>0.15597605385356966</v>
      </c>
      <c r="U46" s="2">
        <f>(Table2[[#This Row],[Close Price]]-Table2[[#This Row],[200D EMA]])/Table2[[#This Row],[200D EMA]]</f>
        <v>0.40023346099661727</v>
      </c>
      <c r="V46">
        <v>2.13846198466246</v>
      </c>
      <c r="W46">
        <v>621.04999999999995</v>
      </c>
      <c r="X46">
        <v>660</v>
      </c>
      <c r="Y46">
        <v>550</v>
      </c>
      <c r="Z46">
        <v>653.75</v>
      </c>
      <c r="AA46">
        <v>497.3</v>
      </c>
      <c r="AB46">
        <v>684.65</v>
      </c>
      <c r="AC46" s="2">
        <f>(Table2[[#This Row],[Close Price]]/Table2[[#This Row],[Day Low]])-1</f>
        <v>1.5538201433057175E-2</v>
      </c>
      <c r="AD46" s="2">
        <f>(Table2[[#This Row],[Day High]]/Table2[[#This Row],[Close Price]])-1</f>
        <v>4.6456318376407069E-2</v>
      </c>
      <c r="AE46" s="2">
        <f>(Table2[[#This Row],[Close Price]]/Table2[[#This Row],[Current Week Low]])-1</f>
        <v>0.14672727272727282</v>
      </c>
      <c r="AF46" s="2">
        <f>(Table2[[#This Row],[Current Week High]]/Table2[[#This Row],[Close Price]])-1</f>
        <v>3.6546694149357739E-2</v>
      </c>
      <c r="AG46" s="2">
        <f>(Table2[[#This Row],[Close Price]]/Table2[[#This Row],[Current Month Low]])-1</f>
        <v>0.2682485421274885</v>
      </c>
      <c r="AH46" s="2">
        <f>(Table2[[#This Row],[Current Month High]]/Table2[[#This Row],[Close Price]])-1</f>
        <v>8.5539876327889619E-2</v>
      </c>
      <c r="AI46">
        <v>8.5539876327889601</v>
      </c>
      <c r="AJ46">
        <v>279.71101745936102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7.0000000000000007E-2</v>
      </c>
      <c r="AM46" t="s">
        <v>10198</v>
      </c>
      <c r="AN46">
        <v>5.49</v>
      </c>
      <c r="AO46" t="s">
        <v>10198</v>
      </c>
      <c r="AP46">
        <v>0.22496519431072301</v>
      </c>
      <c r="AQ46">
        <f>(Table2[[#This Row],[Sharpe Ratio]]-AVERAGE(Table2[Sharpe Ratio]))/_xlfn.STDEV.P(Table2[Sharpe Ratio])</f>
        <v>1.9961843384850246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8.0467592207751082</v>
      </c>
      <c r="AS46">
        <f>_xlfn.RANK.AVG(Table2[[#This Row],[1Y Return vs Nifty Z-Score]],Table2[1Y Return vs Nifty Z-Score])</f>
        <v>9</v>
      </c>
      <c r="AT46">
        <f>_xlfn.RANK.AVG(Table2[[#This Row],[6M Return vs Nifty Z-Score]],Table2[6M Return vs Nifty Z-Score])</f>
        <v>242</v>
      </c>
      <c r="AU46">
        <f>_xlfn.RANK.AVG(Table2[[#This Row],[Sharpe Ratio Z-Score]],Table2[Sharpe Ratio Z-Score])</f>
        <v>16</v>
      </c>
      <c r="AV46">
        <f>(Table2[[#This Row],[Rank 1Y]]+Table2[[#This Row],[Rank 6M]]+Table2[[#This Row],[Rank Sharpe]])/3</f>
        <v>89</v>
      </c>
    </row>
    <row r="47" spans="1:48" x14ac:dyDescent="0.3">
      <c r="A47" t="s">
        <v>269</v>
      </c>
      <c r="B47" t="s">
        <v>270</v>
      </c>
      <c r="C47" t="s">
        <v>10163</v>
      </c>
      <c r="D47" t="s">
        <v>271</v>
      </c>
      <c r="E47">
        <v>100088.60400000001</v>
      </c>
      <c r="F47">
        <v>3610.7</v>
      </c>
      <c r="G47">
        <v>63.7676029192681</v>
      </c>
      <c r="H47">
        <f>(Table2[[#This Row],[1Y Return vs Nifty]]-AVERAGE(Table2[1Y Return vs Nifty]))/_xlfn.STDEV.P(Table2[1Y Return vs Nifty])</f>
        <v>0.30729688909230529</v>
      </c>
      <c r="I47">
        <v>-15.874731503692001</v>
      </c>
      <c r="J47">
        <f>(Table2[[#This Row],[1M Return vs Nifty]]-AVERAGE(Table2[1M Return vs Nifty]))/_xlfn.STDEV.P(Table2[1M Return vs Nifty])</f>
        <v>-1.6223732736446022</v>
      </c>
      <c r="K47">
        <v>52.714759352229997</v>
      </c>
      <c r="L47">
        <f>(Table2[[#This Row],[6M Return vs Nifty]]-AVERAGE(Table2[6M Return vs Nifty]))/_xlfn.STDEV.P(Table2[6M Return vs Nifty])</f>
        <v>1.5797590704776825</v>
      </c>
      <c r="M47">
        <v>-6.5445074529852603</v>
      </c>
      <c r="N47">
        <f>(Table2[[#This Row],[1W Return vs Nifty]]-AVERAGE(Table2[1W Return vs Nifty]))/_xlfn.STDEV.P(Table2[1W Return vs Nifty])</f>
        <v>-1.5683277060211627</v>
      </c>
      <c r="O47">
        <v>3782.8</v>
      </c>
      <c r="P47">
        <v>3706.1825632483901</v>
      </c>
      <c r="Q47">
        <v>2938.3694924756201</v>
      </c>
      <c r="R47">
        <v>33.894771189530097</v>
      </c>
      <c r="S47" s="2">
        <f>(Table2[[#This Row],[Close Price]]-Table2[[#This Row],[20D EMA]])/Table2[[#This Row],[20D EMA]]</f>
        <v>-4.5495400232632009E-2</v>
      </c>
      <c r="T47" s="2">
        <f>(Table2[[#This Row],[Close Price]]-Table2[[#This Row],[50D EMA]])/Table2[[#This Row],[50D EMA]]</f>
        <v>-2.5763049072440154E-2</v>
      </c>
      <c r="U47" s="2">
        <f>(Table2[[#This Row],[Close Price]]-Table2[[#This Row],[200D EMA]])/Table2[[#This Row],[200D EMA]]</f>
        <v>0.22881074325269124</v>
      </c>
      <c r="V47">
        <v>0.94587001633079704</v>
      </c>
      <c r="W47">
        <v>3624.05</v>
      </c>
      <c r="X47">
        <v>3744.9</v>
      </c>
      <c r="Y47">
        <v>3407.05</v>
      </c>
      <c r="Z47">
        <v>3690.9</v>
      </c>
      <c r="AA47">
        <v>3407.05</v>
      </c>
      <c r="AB47">
        <v>4154</v>
      </c>
      <c r="AC47" s="2">
        <f>(Table2[[#This Row],[Close Price]]/Table2[[#This Row],[Day Low]])-1</f>
        <v>-3.6837240104303781E-3</v>
      </c>
      <c r="AD47" s="2">
        <f>(Table2[[#This Row],[Day High]]/Table2[[#This Row],[Close Price]])-1</f>
        <v>3.7167308278173383E-2</v>
      </c>
      <c r="AE47" s="2">
        <f>(Table2[[#This Row],[Close Price]]/Table2[[#This Row],[Current Week Low]])-1</f>
        <v>5.9773117506346951E-2</v>
      </c>
      <c r="AF47" s="2">
        <f>(Table2[[#This Row],[Current Week High]]/Table2[[#This Row],[Close Price]])-1</f>
        <v>2.2211759492619221E-2</v>
      </c>
      <c r="AG47" s="2">
        <f>(Table2[[#This Row],[Close Price]]/Table2[[#This Row],[Current Month Low]])-1</f>
        <v>5.9773117506346951E-2</v>
      </c>
      <c r="AH47" s="2">
        <f>(Table2[[#This Row],[Current Month High]]/Table2[[#This Row],[Close Price]])-1</f>
        <v>0.15046943805910207</v>
      </c>
      <c r="AI47">
        <v>15.5426925526906</v>
      </c>
      <c r="AJ47">
        <v>118.393515998306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-0.08</v>
      </c>
      <c r="AM47" t="s">
        <v>10197</v>
      </c>
      <c r="AN47">
        <v>-9.75</v>
      </c>
      <c r="AO47" t="s">
        <v>10197</v>
      </c>
      <c r="AP47">
        <v>0.20615681485735299</v>
      </c>
      <c r="AQ47">
        <f>(Table2[[#This Row],[Sharpe Ratio]]-AVERAGE(Table2[Sharpe Ratio]))/_xlfn.STDEV.P(Table2[Sharpe Ratio])</f>
        <v>1.7793792649091085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0.47573424481333126</v>
      </c>
      <c r="AS47">
        <f>_xlfn.RANK.AVG(Table2[[#This Row],[1Y Return vs Nifty Z-Score]],Table2[1Y Return vs Nifty Z-Score])</f>
        <v>202</v>
      </c>
      <c r="AT47">
        <f>_xlfn.RANK.AVG(Table2[[#This Row],[6M Return vs Nifty Z-Score]],Table2[6M Return vs Nifty Z-Score])</f>
        <v>47</v>
      </c>
      <c r="AU47">
        <f>_xlfn.RANK.AVG(Table2[[#This Row],[Sharpe Ratio Z-Score]],Table2[Sharpe Ratio Z-Score])</f>
        <v>29</v>
      </c>
      <c r="AV47">
        <f>(Table2[[#This Row],[Rank 1Y]]+Table2[[#This Row],[Rank 6M]]+Table2[[#This Row],[Rank Sharpe]])/3</f>
        <v>92.666666666666671</v>
      </c>
    </row>
    <row r="48" spans="1:48" x14ac:dyDescent="0.3">
      <c r="A48" t="s">
        <v>1457</v>
      </c>
      <c r="B48" t="s">
        <v>1458</v>
      </c>
      <c r="C48" t="s">
        <v>10156</v>
      </c>
      <c r="D48" t="s">
        <v>46</v>
      </c>
      <c r="E48">
        <v>6994.9676244000002</v>
      </c>
      <c r="F48">
        <v>512.4</v>
      </c>
      <c r="G48">
        <v>96.389385764942006</v>
      </c>
      <c r="H48">
        <f>(Table2[[#This Row],[1Y Return vs Nifty]]-AVERAGE(Table2[1Y Return vs Nifty]))/_xlfn.STDEV.P(Table2[1Y Return vs Nifty])</f>
        <v>0.74970888253473855</v>
      </c>
      <c r="I48">
        <v>13.7985996354861</v>
      </c>
      <c r="J48">
        <f>(Table2[[#This Row],[1M Return vs Nifty]]-AVERAGE(Table2[1M Return vs Nifty]))/_xlfn.STDEV.P(Table2[1M Return vs Nifty])</f>
        <v>1.4027265003268916</v>
      </c>
      <c r="K48">
        <v>39.944064833876098</v>
      </c>
      <c r="L48">
        <f>(Table2[[#This Row],[6M Return vs Nifty]]-AVERAGE(Table2[6M Return vs Nifty]))/_xlfn.STDEV.P(Table2[6M Return vs Nifty])</f>
        <v>1.1409723761911543</v>
      </c>
      <c r="M48">
        <v>5.3302780946302697</v>
      </c>
      <c r="N48">
        <f>(Table2[[#This Row],[1W Return vs Nifty]]-AVERAGE(Table2[1W Return vs Nifty]))/_xlfn.STDEV.P(Table2[1W Return vs Nifty])</f>
        <v>0.96586831047324184</v>
      </c>
      <c r="O48">
        <v>487.42</v>
      </c>
      <c r="P48">
        <v>454.40151684193802</v>
      </c>
      <c r="Q48">
        <v>362.44748535123898</v>
      </c>
      <c r="R48">
        <v>62.507845818758298</v>
      </c>
      <c r="S48" s="2">
        <f>(Table2[[#This Row],[Close Price]]-Table2[[#This Row],[20D EMA]])/Table2[[#This Row],[20D EMA]]</f>
        <v>5.1249435804849947E-2</v>
      </c>
      <c r="T48" s="2">
        <f>(Table2[[#This Row],[Close Price]]-Table2[[#This Row],[50D EMA]])/Table2[[#This Row],[50D EMA]]</f>
        <v>0.12763708088200887</v>
      </c>
      <c r="U48" s="2">
        <f>(Table2[[#This Row],[Close Price]]-Table2[[#This Row],[200D EMA]])/Table2[[#This Row],[200D EMA]]</f>
        <v>0.41372204445961513</v>
      </c>
      <c r="V48">
        <v>0.54279653095291802</v>
      </c>
      <c r="W48">
        <v>514.95000000000005</v>
      </c>
      <c r="X48">
        <v>538</v>
      </c>
      <c r="Y48">
        <v>454</v>
      </c>
      <c r="Z48">
        <v>522.15</v>
      </c>
      <c r="AA48">
        <v>446</v>
      </c>
      <c r="AB48">
        <v>540.79999999999995</v>
      </c>
      <c r="AC48" s="2">
        <f>(Table2[[#This Row],[Close Price]]/Table2[[#This Row],[Day Low]])-1</f>
        <v>-4.9519370812701746E-3</v>
      </c>
      <c r="AD48" s="2">
        <f>(Table2[[#This Row],[Day High]]/Table2[[#This Row],[Close Price]])-1</f>
        <v>4.9960967993754934E-2</v>
      </c>
      <c r="AE48" s="2">
        <f>(Table2[[#This Row],[Close Price]]/Table2[[#This Row],[Current Week Low]])-1</f>
        <v>0.12863436123348015</v>
      </c>
      <c r="AF48" s="2">
        <f>(Table2[[#This Row],[Current Week High]]/Table2[[#This Row],[Close Price]])-1</f>
        <v>1.9028103044496536E-2</v>
      </c>
      <c r="AG48" s="2">
        <f>(Table2[[#This Row],[Close Price]]/Table2[[#This Row],[Current Month Low]])-1</f>
        <v>0.148878923766816</v>
      </c>
      <c r="AH48" s="2">
        <f>(Table2[[#This Row],[Current Month High]]/Table2[[#This Row],[Close Price]])-1</f>
        <v>5.542544886807188E-2</v>
      </c>
      <c r="AI48">
        <v>5.54254488680718</v>
      </c>
      <c r="AJ48">
        <v>124.294156270518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0.24</v>
      </c>
      <c r="AM48" t="s">
        <v>10198</v>
      </c>
      <c r="AN48">
        <v>5.96</v>
      </c>
      <c r="AO48" t="s">
        <v>10198</v>
      </c>
      <c r="AP48">
        <v>0.168063149043718</v>
      </c>
      <c r="AQ48">
        <f>(Table2[[#This Row],[Sharpe Ratio]]-AVERAGE(Table2[Sharpe Ratio]))/_xlfn.STDEV.P(Table2[Sharpe Ratio])</f>
        <v>1.3402717894364309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5.5995478589624579</v>
      </c>
      <c r="AS48">
        <f>_xlfn.RANK.AVG(Table2[[#This Row],[1Y Return vs Nifty Z-Score]],Table2[1Y Return vs Nifty Z-Score])</f>
        <v>116</v>
      </c>
      <c r="AT48">
        <f>_xlfn.RANK.AVG(Table2[[#This Row],[6M Return vs Nifty Z-Score]],Table2[6M Return vs Nifty Z-Score])</f>
        <v>93</v>
      </c>
      <c r="AU48">
        <f>_xlfn.RANK.AVG(Table2[[#This Row],[Sharpe Ratio Z-Score]],Table2[Sharpe Ratio Z-Score])</f>
        <v>70</v>
      </c>
      <c r="AV48">
        <f>(Table2[[#This Row],[Rank 1Y]]+Table2[[#This Row],[Rank 6M]]+Table2[[#This Row],[Rank Sharpe]])/3</f>
        <v>93</v>
      </c>
    </row>
    <row r="49" spans="1:48" x14ac:dyDescent="0.3">
      <c r="A49" t="s">
        <v>1016</v>
      </c>
      <c r="B49" t="s">
        <v>1017</v>
      </c>
      <c r="C49" t="s">
        <v>10163</v>
      </c>
      <c r="D49" t="s">
        <v>409</v>
      </c>
      <c r="E49">
        <v>13045.549423872901</v>
      </c>
      <c r="F49">
        <v>211.03</v>
      </c>
      <c r="G49">
        <v>250.155711716106</v>
      </c>
      <c r="H49">
        <f>(Table2[[#This Row],[1Y Return vs Nifty]]-AVERAGE(Table2[1Y Return vs Nifty]))/_xlfn.STDEV.P(Table2[1Y Return vs Nifty])</f>
        <v>2.8350659922365113</v>
      </c>
      <c r="I49">
        <v>12.715237281058901</v>
      </c>
      <c r="J49">
        <f>(Table2[[#This Row],[1M Return vs Nifty]]-AVERAGE(Table2[1M Return vs Nifty]))/_xlfn.STDEV.P(Table2[1M Return vs Nifty])</f>
        <v>1.292281225472667</v>
      </c>
      <c r="K49">
        <v>17.799790262775701</v>
      </c>
      <c r="L49">
        <f>(Table2[[#This Row],[6M Return vs Nifty]]-AVERAGE(Table2[6M Return vs Nifty]))/_xlfn.STDEV.P(Table2[6M Return vs Nifty])</f>
        <v>0.38012001828205544</v>
      </c>
      <c r="M49">
        <v>9.9891781547121408</v>
      </c>
      <c r="N49">
        <f>(Table2[[#This Row],[1W Return vs Nifty]]-AVERAGE(Table2[1W Return vs Nifty]))/_xlfn.STDEV.P(Table2[1W Return vs Nifty])</f>
        <v>1.9601234004841761</v>
      </c>
      <c r="O49">
        <v>192.36</v>
      </c>
      <c r="P49">
        <v>183.42799411225201</v>
      </c>
      <c r="Q49">
        <v>150.73421483113</v>
      </c>
      <c r="R49">
        <v>68.809079718015795</v>
      </c>
      <c r="S49" s="2">
        <f>(Table2[[#This Row],[Close Price]]-Table2[[#This Row],[20D EMA]])/Table2[[#This Row],[20D EMA]]</f>
        <v>9.7057600332709437E-2</v>
      </c>
      <c r="T49" s="2">
        <f>(Table2[[#This Row],[Close Price]]-Table2[[#This Row],[50D EMA]])/Table2[[#This Row],[50D EMA]]</f>
        <v>0.15047869885583798</v>
      </c>
      <c r="U49" s="2">
        <f>(Table2[[#This Row],[Close Price]]-Table2[[#This Row],[200D EMA]])/Table2[[#This Row],[200D EMA]]</f>
        <v>0.4000139267413198</v>
      </c>
      <c r="V49">
        <v>2.32170036887744</v>
      </c>
      <c r="W49">
        <v>210</v>
      </c>
      <c r="X49">
        <v>217</v>
      </c>
      <c r="Y49">
        <v>184</v>
      </c>
      <c r="Z49">
        <v>217.8</v>
      </c>
      <c r="AA49">
        <v>171.25</v>
      </c>
      <c r="AB49">
        <v>217.8</v>
      </c>
      <c r="AC49" s="2">
        <f>(Table2[[#This Row],[Close Price]]/Table2[[#This Row],[Day Low]])-1</f>
        <v>4.9047619047619673E-3</v>
      </c>
      <c r="AD49" s="2">
        <f>(Table2[[#This Row],[Day High]]/Table2[[#This Row],[Close Price]])-1</f>
        <v>2.8289816613751517E-2</v>
      </c>
      <c r="AE49" s="2">
        <f>(Table2[[#This Row],[Close Price]]/Table2[[#This Row],[Current Week Low]])-1</f>
        <v>0.14690217391304339</v>
      </c>
      <c r="AF49" s="2">
        <f>(Table2[[#This Row],[Current Week High]]/Table2[[#This Row],[Close Price]])-1</f>
        <v>3.208074681324935E-2</v>
      </c>
      <c r="AG49" s="2">
        <f>(Table2[[#This Row],[Close Price]]/Table2[[#This Row],[Current Month Low]])-1</f>
        <v>0.23229197080291963</v>
      </c>
      <c r="AH49" s="2">
        <f>(Table2[[#This Row],[Current Month High]]/Table2[[#This Row],[Close Price]])-1</f>
        <v>3.208074681324935E-2</v>
      </c>
      <c r="AI49">
        <v>3.2080746813249301</v>
      </c>
      <c r="AJ49">
        <v>284.74020054694603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0.02</v>
      </c>
      <c r="AM49" t="s">
        <v>10198</v>
      </c>
      <c r="AN49">
        <v>14.54</v>
      </c>
      <c r="AO49" t="s">
        <v>10198</v>
      </c>
      <c r="AP49">
        <v>0.17590090339053599</v>
      </c>
      <c r="AQ49">
        <f>(Table2[[#This Row],[Sharpe Ratio]]-AVERAGE(Table2[Sharpe Ratio]))/_xlfn.STDEV.P(Table2[Sharpe Ratio])</f>
        <v>1.4306179520095899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7.8982085884849997</v>
      </c>
      <c r="AS49">
        <f>_xlfn.RANK.AVG(Table2[[#This Row],[1Y Return vs Nifty Z-Score]],Table2[1Y Return vs Nifty Z-Score])</f>
        <v>11</v>
      </c>
      <c r="AT49">
        <f>_xlfn.RANK.AVG(Table2[[#This Row],[6M Return vs Nifty Z-Score]],Table2[6M Return vs Nifty Z-Score])</f>
        <v>215</v>
      </c>
      <c r="AU49">
        <f>_xlfn.RANK.AVG(Table2[[#This Row],[Sharpe Ratio Z-Score]],Table2[Sharpe Ratio Z-Score])</f>
        <v>56</v>
      </c>
      <c r="AV49">
        <f>(Table2[[#This Row],[Rank 1Y]]+Table2[[#This Row],[Rank 6M]]+Table2[[#This Row],[Rank Sharpe]])/3</f>
        <v>94</v>
      </c>
    </row>
    <row r="50" spans="1:48" x14ac:dyDescent="0.3">
      <c r="A50" t="s">
        <v>592</v>
      </c>
      <c r="B50" t="s">
        <v>593</v>
      </c>
      <c r="C50" t="s">
        <v>10156</v>
      </c>
      <c r="D50" t="s">
        <v>46</v>
      </c>
      <c r="E50">
        <v>31563</v>
      </c>
      <c r="F50">
        <v>175.35</v>
      </c>
      <c r="G50">
        <v>286.16448364592998</v>
      </c>
      <c r="H50">
        <f>(Table2[[#This Row],[1Y Return vs Nifty]]-AVERAGE(Table2[1Y Return vs Nifty]))/_xlfn.STDEV.P(Table2[1Y Return vs Nifty])</f>
        <v>3.3234118513899449</v>
      </c>
      <c r="I50">
        <v>6.6294671030990902</v>
      </c>
      <c r="J50">
        <f>(Table2[[#This Row],[1M Return vs Nifty]]-AVERAGE(Table2[1M Return vs Nifty]))/_xlfn.STDEV.P(Table2[1M Return vs Nifty])</f>
        <v>0.67185671352828247</v>
      </c>
      <c r="K50">
        <v>38.576704387259099</v>
      </c>
      <c r="L50">
        <f>(Table2[[#This Row],[6M Return vs Nifty]]-AVERAGE(Table2[6M Return vs Nifty]))/_xlfn.STDEV.P(Table2[6M Return vs Nifty])</f>
        <v>1.0939914097756678</v>
      </c>
      <c r="M50">
        <v>-0.70605531038897595</v>
      </c>
      <c r="N50">
        <f>(Table2[[#This Row],[1W Return vs Nifty]]-AVERAGE(Table2[1W Return vs Nifty]))/_xlfn.STDEV.P(Table2[1W Return vs Nifty])</f>
        <v>-0.32234460148992056</v>
      </c>
      <c r="O50">
        <v>176.88</v>
      </c>
      <c r="P50">
        <v>163.781837147235</v>
      </c>
      <c r="Q50">
        <v>123.54446132777301</v>
      </c>
      <c r="R50">
        <v>44.744701923800001</v>
      </c>
      <c r="S50" s="2">
        <f>(Table2[[#This Row],[Close Price]]-Table2[[#This Row],[20D EMA]])/Table2[[#This Row],[20D EMA]]</f>
        <v>-8.6499321573948514E-3</v>
      </c>
      <c r="T50" s="2">
        <f>(Table2[[#This Row],[Close Price]]-Table2[[#This Row],[50D EMA]])/Table2[[#This Row],[50D EMA]]</f>
        <v>7.0631536770255937E-2</v>
      </c>
      <c r="U50" s="2">
        <f>(Table2[[#This Row],[Close Price]]-Table2[[#This Row],[200D EMA]])/Table2[[#This Row],[200D EMA]]</f>
        <v>0.41932708367057336</v>
      </c>
      <c r="V50">
        <v>1.0745721460586</v>
      </c>
      <c r="W50">
        <v>173.33</v>
      </c>
      <c r="X50">
        <v>179.88</v>
      </c>
      <c r="Y50">
        <v>150.15</v>
      </c>
      <c r="Z50">
        <v>186.8</v>
      </c>
      <c r="AA50">
        <v>150.15</v>
      </c>
      <c r="AB50">
        <v>198.3</v>
      </c>
      <c r="AC50" s="2">
        <f>(Table2[[#This Row],[Close Price]]/Table2[[#This Row],[Day Low]])-1</f>
        <v>1.1654070270582073E-2</v>
      </c>
      <c r="AD50" s="2">
        <f>(Table2[[#This Row],[Day High]]/Table2[[#This Row],[Close Price]])-1</f>
        <v>2.5834046193327742E-2</v>
      </c>
      <c r="AE50" s="2">
        <f>(Table2[[#This Row],[Close Price]]/Table2[[#This Row],[Current Week Low]])-1</f>
        <v>0.1678321678321677</v>
      </c>
      <c r="AF50" s="2">
        <f>(Table2[[#This Row],[Current Week High]]/Table2[[#This Row],[Close Price]])-1</f>
        <v>6.5297975477616399E-2</v>
      </c>
      <c r="AG50" s="2">
        <f>(Table2[[#This Row],[Close Price]]/Table2[[#This Row],[Current Month Low]])-1</f>
        <v>0.1678321678321677</v>
      </c>
      <c r="AH50" s="2">
        <f>(Table2[[#This Row],[Current Month High]]/Table2[[#This Row],[Close Price]])-1</f>
        <v>0.1308810949529513</v>
      </c>
      <c r="AI50">
        <v>13.0881094952951</v>
      </c>
      <c r="AJ50">
        <v>318.49642004773199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0.22</v>
      </c>
      <c r="AM50" t="s">
        <v>10198</v>
      </c>
      <c r="AN50">
        <v>-8.3000000000000007</v>
      </c>
      <c r="AO50" t="s">
        <v>10197</v>
      </c>
      <c r="AP50">
        <v>0.11308752065045199</v>
      </c>
      <c r="AQ50">
        <f>(Table2[[#This Row],[Sharpe Ratio]]-AVERAGE(Table2[Sharpe Ratio]))/_xlfn.STDEV.P(Table2[Sharpe Ratio])</f>
        <v>0.70656513819441491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5.4734805113983898</v>
      </c>
      <c r="AS50">
        <f>_xlfn.RANK.AVG(Table2[[#This Row],[1Y Return vs Nifty Z-Score]],Table2[1Y Return vs Nifty Z-Score])</f>
        <v>8</v>
      </c>
      <c r="AT50">
        <f>_xlfn.RANK.AVG(Table2[[#This Row],[6M Return vs Nifty Z-Score]],Table2[6M Return vs Nifty Z-Score])</f>
        <v>98</v>
      </c>
      <c r="AU50">
        <f>_xlfn.RANK.AVG(Table2[[#This Row],[Sharpe Ratio Z-Score]],Table2[Sharpe Ratio Z-Score])</f>
        <v>178</v>
      </c>
      <c r="AV50">
        <f>(Table2[[#This Row],[Rank 1Y]]+Table2[[#This Row],[Rank 6M]]+Table2[[#This Row],[Rank Sharpe]])/3</f>
        <v>94.666666666666671</v>
      </c>
    </row>
    <row r="51" spans="1:48" x14ac:dyDescent="0.3">
      <c r="A51" t="s">
        <v>558</v>
      </c>
      <c r="B51" t="s">
        <v>559</v>
      </c>
      <c r="C51" t="s">
        <v>10165</v>
      </c>
      <c r="D51" t="s">
        <v>370</v>
      </c>
      <c r="E51">
        <v>34209.160353500003</v>
      </c>
      <c r="F51">
        <v>1663.75</v>
      </c>
      <c r="G51">
        <v>90.486563259972598</v>
      </c>
      <c r="H51">
        <f>(Table2[[#This Row],[1Y Return vs Nifty]]-AVERAGE(Table2[1Y Return vs Nifty]))/_xlfn.STDEV.P(Table2[1Y Return vs Nifty])</f>
        <v>0.66965564069585204</v>
      </c>
      <c r="I51">
        <v>-5.2603863715434596</v>
      </c>
      <c r="J51">
        <f>(Table2[[#This Row],[1M Return vs Nifty]]-AVERAGE(Table2[1M Return vs Nifty]))/_xlfn.STDEV.P(Table2[1M Return vs Nifty])</f>
        <v>-0.5402752473221234</v>
      </c>
      <c r="K51">
        <v>42.597974017215599</v>
      </c>
      <c r="L51">
        <f>(Table2[[#This Row],[6M Return vs Nifty]]-AVERAGE(Table2[6M Return vs Nifty]))/_xlfn.STDEV.P(Table2[6M Return vs Nifty])</f>
        <v>1.2321577095980878</v>
      </c>
      <c r="M51">
        <v>-3.2558152359341501</v>
      </c>
      <c r="N51">
        <f>(Table2[[#This Row],[1W Return vs Nifty]]-AVERAGE(Table2[1W Return vs Nifty]))/_xlfn.STDEV.P(Table2[1W Return vs Nifty])</f>
        <v>-0.86648844479757048</v>
      </c>
      <c r="O51">
        <v>1673</v>
      </c>
      <c r="P51">
        <v>1616.1402044137401</v>
      </c>
      <c r="Q51">
        <v>1312.67446898967</v>
      </c>
      <c r="R51">
        <v>47.275100986864103</v>
      </c>
      <c r="S51" s="2">
        <f>(Table2[[#This Row],[Close Price]]-Table2[[#This Row],[20D EMA]])/Table2[[#This Row],[20D EMA]]</f>
        <v>-5.5289898386132698E-3</v>
      </c>
      <c r="T51" s="2">
        <f>(Table2[[#This Row],[Close Price]]-Table2[[#This Row],[50D EMA]])/Table2[[#This Row],[50D EMA]]</f>
        <v>2.9458951306474371E-2</v>
      </c>
      <c r="U51" s="2">
        <f>(Table2[[#This Row],[Close Price]]-Table2[[#This Row],[200D EMA]])/Table2[[#This Row],[200D EMA]]</f>
        <v>0.26745056699437703</v>
      </c>
      <c r="V51">
        <v>0.66318685594764804</v>
      </c>
      <c r="W51">
        <v>1650.25</v>
      </c>
      <c r="X51">
        <v>1720</v>
      </c>
      <c r="Y51">
        <v>1554.5</v>
      </c>
      <c r="Z51">
        <v>1700.8</v>
      </c>
      <c r="AA51">
        <v>1554.5</v>
      </c>
      <c r="AB51">
        <v>1897.8</v>
      </c>
      <c r="AC51" s="2">
        <f>(Table2[[#This Row],[Close Price]]/Table2[[#This Row],[Day Low]])-1</f>
        <v>8.1805787001969499E-3</v>
      </c>
      <c r="AD51" s="2">
        <f>(Table2[[#This Row],[Day High]]/Table2[[#This Row],[Close Price]])-1</f>
        <v>3.3809166040571048E-2</v>
      </c>
      <c r="AE51" s="2">
        <f>(Table2[[#This Row],[Close Price]]/Table2[[#This Row],[Current Week Low]])-1</f>
        <v>7.0279832743647574E-2</v>
      </c>
      <c r="AF51" s="2">
        <f>(Table2[[#This Row],[Current Week High]]/Table2[[#This Row],[Close Price]])-1</f>
        <v>2.226897069872269E-2</v>
      </c>
      <c r="AG51" s="2">
        <f>(Table2[[#This Row],[Close Price]]/Table2[[#This Row],[Current Month Low]])-1</f>
        <v>7.0279832743647574E-2</v>
      </c>
      <c r="AH51" s="2">
        <f>(Table2[[#This Row],[Current Month High]]/Table2[[#This Row],[Close Price]])-1</f>
        <v>0.14067618332081144</v>
      </c>
      <c r="AI51">
        <v>14.0676183320811</v>
      </c>
      <c r="AJ51">
        <v>137.10275046315999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0.04</v>
      </c>
      <c r="AM51" t="s">
        <v>10198</v>
      </c>
      <c r="AN51">
        <v>0.49</v>
      </c>
      <c r="AO51" t="s">
        <v>10198</v>
      </c>
      <c r="AP51">
        <v>0.15799900233259601</v>
      </c>
      <c r="AQ51">
        <f>(Table2[[#This Row],[Sharpe Ratio]]-AVERAGE(Table2[Sharpe Ratio]))/_xlfn.STDEV.P(Table2[Sharpe Ratio])</f>
        <v>1.2242618974841148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1.7193115556583607</v>
      </c>
      <c r="AS51">
        <f>_xlfn.RANK.AVG(Table2[[#This Row],[1Y Return vs Nifty Z-Score]],Table2[1Y Return vs Nifty Z-Score])</f>
        <v>123</v>
      </c>
      <c r="AT51">
        <f>_xlfn.RANK.AVG(Table2[[#This Row],[6M Return vs Nifty Z-Score]],Table2[6M Return vs Nifty Z-Score])</f>
        <v>83</v>
      </c>
      <c r="AU51">
        <f>_xlfn.RANK.AVG(Table2[[#This Row],[Sharpe Ratio Z-Score]],Table2[Sharpe Ratio Z-Score])</f>
        <v>83</v>
      </c>
      <c r="AV51">
        <f>(Table2[[#This Row],[Rank 1Y]]+Table2[[#This Row],[Rank 6M]]+Table2[[#This Row],[Rank Sharpe]])/3</f>
        <v>96.333333333333329</v>
      </c>
    </row>
    <row r="52" spans="1:48" x14ac:dyDescent="0.3">
      <c r="A52" t="s">
        <v>382</v>
      </c>
      <c r="B52" t="s">
        <v>383</v>
      </c>
      <c r="C52" t="s">
        <v>10166</v>
      </c>
      <c r="D52" t="s">
        <v>138</v>
      </c>
      <c r="E52">
        <v>62559.263999700001</v>
      </c>
      <c r="F52">
        <v>3500.25</v>
      </c>
      <c r="G52">
        <v>87.798067469336004</v>
      </c>
      <c r="H52">
        <f>(Table2[[#This Row],[1Y Return vs Nifty]]-AVERAGE(Table2[1Y Return vs Nifty]))/_xlfn.STDEV.P(Table2[1Y Return vs Nifty])</f>
        <v>0.63319464199066133</v>
      </c>
      <c r="I52">
        <v>-4.5337535115028897</v>
      </c>
      <c r="J52">
        <f>(Table2[[#This Row],[1M Return vs Nifty]]-AVERAGE(Table2[1M Return vs Nifty]))/_xlfn.STDEV.P(Table2[1M Return vs Nifty])</f>
        <v>-0.46619738628390789</v>
      </c>
      <c r="K52">
        <v>38.136268207761802</v>
      </c>
      <c r="L52">
        <f>(Table2[[#This Row],[6M Return vs Nifty]]-AVERAGE(Table2[6M Return vs Nifty]))/_xlfn.STDEV.P(Table2[6M Return vs Nifty])</f>
        <v>1.0788585182192956</v>
      </c>
      <c r="M52">
        <v>-10.6999847866667</v>
      </c>
      <c r="N52">
        <f>(Table2[[#This Row],[1W Return vs Nifty]]-AVERAGE(Table2[1W Return vs Nifty]))/_xlfn.STDEV.P(Table2[1W Return vs Nifty])</f>
        <v>-2.4551474353899083</v>
      </c>
      <c r="O52">
        <v>3751.43</v>
      </c>
      <c r="P52">
        <v>3547.5498107335602</v>
      </c>
      <c r="Q52">
        <v>2850.9434947925001</v>
      </c>
      <c r="R52">
        <v>29.365214436946701</v>
      </c>
      <c r="S52" s="2">
        <f>(Table2[[#This Row],[Close Price]]-Table2[[#This Row],[20D EMA]])/Table2[[#This Row],[20D EMA]]</f>
        <v>-6.6955800854607408E-2</v>
      </c>
      <c r="T52" s="2">
        <f>(Table2[[#This Row],[Close Price]]-Table2[[#This Row],[50D EMA]])/Table2[[#This Row],[50D EMA]]</f>
        <v>-1.3333092770240647E-2</v>
      </c>
      <c r="U52" s="2">
        <f>(Table2[[#This Row],[Close Price]]-Table2[[#This Row],[200D EMA]])/Table2[[#This Row],[200D EMA]]</f>
        <v>0.22775144663284821</v>
      </c>
      <c r="V52">
        <v>0.63401708625717401</v>
      </c>
      <c r="W52">
        <v>3491</v>
      </c>
      <c r="X52">
        <v>3593</v>
      </c>
      <c r="Y52">
        <v>3431.65</v>
      </c>
      <c r="Z52">
        <v>3950</v>
      </c>
      <c r="AA52">
        <v>3431.65</v>
      </c>
      <c r="AB52">
        <v>4137</v>
      </c>
      <c r="AC52" s="2">
        <f>(Table2[[#This Row],[Close Price]]/Table2[[#This Row],[Day Low]])-1</f>
        <v>2.6496705814953447E-3</v>
      </c>
      <c r="AD52" s="2">
        <f>(Table2[[#This Row],[Day High]]/Table2[[#This Row],[Close Price]])-1</f>
        <v>2.6498107278051464E-2</v>
      </c>
      <c r="AE52" s="2">
        <f>(Table2[[#This Row],[Close Price]]/Table2[[#This Row],[Current Week Low]])-1</f>
        <v>1.9990383634694631E-2</v>
      </c>
      <c r="AF52" s="2">
        <f>(Table2[[#This Row],[Current Week High]]/Table2[[#This Row],[Close Price]])-1</f>
        <v>0.12849082208413676</v>
      </c>
      <c r="AG52" s="2">
        <f>(Table2[[#This Row],[Close Price]]/Table2[[#This Row],[Current Month Low]])-1</f>
        <v>1.9990383634694631E-2</v>
      </c>
      <c r="AH52" s="2">
        <f>(Table2[[#This Row],[Current Month High]]/Table2[[#This Row],[Close Price]])-1</f>
        <v>0.18191557745875286</v>
      </c>
      <c r="AI52">
        <v>18.191557745875201</v>
      </c>
      <c r="AJ52">
        <v>116.794153169613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0.05</v>
      </c>
      <c r="AM52" t="s">
        <v>10198</v>
      </c>
      <c r="AN52">
        <v>-6.87</v>
      </c>
      <c r="AO52" t="s">
        <v>10197</v>
      </c>
      <c r="AP52">
        <v>0.173342494447386</v>
      </c>
      <c r="AQ52">
        <f>(Table2[[#This Row],[Sharpe Ratio]]-AVERAGE(Table2[Sharpe Ratio]))/_xlfn.STDEV.P(Table2[Sharpe Ratio])</f>
        <v>1.4011270519279495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0.19183539046409015</v>
      </c>
      <c r="AS52">
        <f>_xlfn.RANK.AVG(Table2[[#This Row],[1Y Return vs Nifty Z-Score]],Table2[1Y Return vs Nifty Z-Score])</f>
        <v>127</v>
      </c>
      <c r="AT52">
        <f>_xlfn.RANK.AVG(Table2[[#This Row],[6M Return vs Nifty Z-Score]],Table2[6M Return vs Nifty Z-Score])</f>
        <v>102</v>
      </c>
      <c r="AU52">
        <f>_xlfn.RANK.AVG(Table2[[#This Row],[Sharpe Ratio Z-Score]],Table2[Sharpe Ratio Z-Score])</f>
        <v>61</v>
      </c>
      <c r="AV52">
        <f>(Table2[[#This Row],[Rank 1Y]]+Table2[[#This Row],[Rank 6M]]+Table2[[#This Row],[Rank Sharpe]])/3</f>
        <v>96.666666666666671</v>
      </c>
    </row>
    <row r="53" spans="1:48" x14ac:dyDescent="0.3">
      <c r="A53" t="s">
        <v>470</v>
      </c>
      <c r="B53" t="s">
        <v>471</v>
      </c>
      <c r="C53" t="s">
        <v>10157</v>
      </c>
      <c r="D53" t="s">
        <v>472</v>
      </c>
      <c r="E53">
        <v>45891.5</v>
      </c>
      <c r="F53">
        <v>539.9</v>
      </c>
      <c r="G53">
        <v>91.690203659107894</v>
      </c>
      <c r="H53">
        <f>(Table2[[#This Row],[1Y Return vs Nifty]]-AVERAGE(Table2[1Y Return vs Nifty]))/_xlfn.STDEV.P(Table2[1Y Return vs Nifty])</f>
        <v>0.6859792411222434</v>
      </c>
      <c r="I53">
        <v>-10.121155439029501</v>
      </c>
      <c r="J53">
        <f>(Table2[[#This Row],[1M Return vs Nifty]]-AVERAGE(Table2[1M Return vs Nifty]))/_xlfn.STDEV.P(Table2[1M Return vs Nifty])</f>
        <v>-1.035814873069276</v>
      </c>
      <c r="K53">
        <v>59.636489438356101</v>
      </c>
      <c r="L53">
        <f>(Table2[[#This Row],[6M Return vs Nifty]]-AVERAGE(Table2[6M Return vs Nifty]))/_xlfn.STDEV.P(Table2[6M Return vs Nifty])</f>
        <v>1.81758192802626</v>
      </c>
      <c r="M53">
        <v>-1.42637511532469</v>
      </c>
      <c r="N53">
        <f>(Table2[[#This Row],[1W Return vs Nifty]]-AVERAGE(Table2[1W Return vs Nifty]))/_xlfn.STDEV.P(Table2[1W Return vs Nifty])</f>
        <v>-0.47606793173032741</v>
      </c>
      <c r="O53">
        <v>552.14</v>
      </c>
      <c r="P53">
        <v>526.45520765724098</v>
      </c>
      <c r="Q53">
        <v>404.562370915163</v>
      </c>
      <c r="R53">
        <v>30.987114210241899</v>
      </c>
      <c r="S53" s="2">
        <f>(Table2[[#This Row],[Close Price]]-Table2[[#This Row],[20D EMA]])/Table2[[#This Row],[20D EMA]]</f>
        <v>-2.2168290650921886E-2</v>
      </c>
      <c r="T53" s="2">
        <f>(Table2[[#This Row],[Close Price]]-Table2[[#This Row],[50D EMA]])/Table2[[#This Row],[50D EMA]]</f>
        <v>2.5538340484063553E-2</v>
      </c>
      <c r="U53" s="2">
        <f>(Table2[[#This Row],[Close Price]]-Table2[[#This Row],[200D EMA]])/Table2[[#This Row],[200D EMA]]</f>
        <v>0.33452846536045577</v>
      </c>
      <c r="V53">
        <v>0.494863314811684</v>
      </c>
      <c r="W53">
        <v>539.4</v>
      </c>
      <c r="X53">
        <v>555.95000000000005</v>
      </c>
      <c r="Y53">
        <v>523.4</v>
      </c>
      <c r="Z53">
        <v>555</v>
      </c>
      <c r="AA53">
        <v>523.4</v>
      </c>
      <c r="AB53">
        <v>585.5</v>
      </c>
      <c r="AC53" s="2">
        <f>(Table2[[#This Row],[Close Price]]/Table2[[#This Row],[Day Low]])-1</f>
        <v>9.2695587690028169E-4</v>
      </c>
      <c r="AD53" s="2">
        <f>(Table2[[#This Row],[Day High]]/Table2[[#This Row],[Close Price]])-1</f>
        <v>2.9727727356918088E-2</v>
      </c>
      <c r="AE53" s="2">
        <f>(Table2[[#This Row],[Close Price]]/Table2[[#This Row],[Current Week Low]])-1</f>
        <v>3.1524646541841728E-2</v>
      </c>
      <c r="AF53" s="2">
        <f>(Table2[[#This Row],[Current Week High]]/Table2[[#This Row],[Close Price]])-1</f>
        <v>2.7968142248564698E-2</v>
      </c>
      <c r="AG53" s="2">
        <f>(Table2[[#This Row],[Close Price]]/Table2[[#This Row],[Current Month Low]])-1</f>
        <v>3.1524646541841728E-2</v>
      </c>
      <c r="AH53" s="2">
        <f>(Table2[[#This Row],[Current Month High]]/Table2[[#This Row],[Close Price]])-1</f>
        <v>8.4460085200963153E-2</v>
      </c>
      <c r="AI53">
        <v>14.9009075754769</v>
      </c>
      <c r="AJ53">
        <v>123.37608605709499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0.03</v>
      </c>
      <c r="AM53" t="s">
        <v>10198</v>
      </c>
      <c r="AN53">
        <v>-5.52</v>
      </c>
      <c r="AO53" t="s">
        <v>10197</v>
      </c>
      <c r="AP53">
        <v>0.133058194280575</v>
      </c>
      <c r="AQ53">
        <f>(Table2[[#This Row],[Sharpe Ratio]]-AVERAGE(Table2[Sharpe Ratio]))/_xlfn.STDEV.P(Table2[Sharpe Ratio])</f>
        <v>0.93676803135029685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1.9284463956991968</v>
      </c>
      <c r="AS53">
        <f>_xlfn.RANK.AVG(Table2[[#This Row],[1Y Return vs Nifty Z-Score]],Table2[1Y Return vs Nifty Z-Score])</f>
        <v>120</v>
      </c>
      <c r="AT53">
        <f>_xlfn.RANK.AVG(Table2[[#This Row],[6M Return vs Nifty Z-Score]],Table2[6M Return vs Nifty Z-Score])</f>
        <v>36</v>
      </c>
      <c r="AU53">
        <f>_xlfn.RANK.AVG(Table2[[#This Row],[Sharpe Ratio Z-Score]],Table2[Sharpe Ratio Z-Score])</f>
        <v>134</v>
      </c>
      <c r="AV53">
        <f>(Table2[[#This Row],[Rank 1Y]]+Table2[[#This Row],[Rank 6M]]+Table2[[#This Row],[Rank Sharpe]])/3</f>
        <v>96.666666666666671</v>
      </c>
    </row>
    <row r="54" spans="1:48" x14ac:dyDescent="0.3">
      <c r="A54" t="s">
        <v>1258</v>
      </c>
      <c r="B54" t="s">
        <v>1259</v>
      </c>
      <c r="C54" t="s">
        <v>10156</v>
      </c>
      <c r="D54" t="s">
        <v>46</v>
      </c>
      <c r="E54">
        <v>8959.4926499399899</v>
      </c>
      <c r="F54">
        <v>53.34</v>
      </c>
      <c r="G54">
        <v>163.143607828299</v>
      </c>
      <c r="H54">
        <f>(Table2[[#This Row],[1Y Return vs Nifty]]-AVERAGE(Table2[1Y Return vs Nifty]))/_xlfn.STDEV.P(Table2[1Y Return vs Nifty])</f>
        <v>1.6550201769376773</v>
      </c>
      <c r="I54">
        <v>5.4053444222548004</v>
      </c>
      <c r="J54">
        <f>(Table2[[#This Row],[1M Return vs Nifty]]-AVERAGE(Table2[1M Return vs Nifty]))/_xlfn.STDEV.P(Table2[1M Return vs Nifty])</f>
        <v>0.54706138037991892</v>
      </c>
      <c r="K54">
        <v>38.5590777784574</v>
      </c>
      <c r="L54">
        <f>(Table2[[#This Row],[6M Return vs Nifty]]-AVERAGE(Table2[6M Return vs Nifty]))/_xlfn.STDEV.P(Table2[6M Return vs Nifty])</f>
        <v>1.093385779330396</v>
      </c>
      <c r="M54">
        <v>11.247816862424701</v>
      </c>
      <c r="N54">
        <f>(Table2[[#This Row],[1W Return vs Nifty]]-AVERAGE(Table2[1W Return vs Nifty]))/_xlfn.STDEV.P(Table2[1W Return vs Nifty])</f>
        <v>2.2287292785862287</v>
      </c>
      <c r="O54">
        <v>49.21</v>
      </c>
      <c r="P54">
        <v>45.841346729895399</v>
      </c>
      <c r="Q54">
        <v>36.855972000205</v>
      </c>
      <c r="R54">
        <v>65.0523901516206</v>
      </c>
      <c r="S54" s="2">
        <f>(Table2[[#This Row],[Close Price]]-Table2[[#This Row],[20D EMA]])/Table2[[#This Row],[20D EMA]]</f>
        <v>8.3926031294452391E-2</v>
      </c>
      <c r="T54" s="2">
        <f>(Table2[[#This Row],[Close Price]]-Table2[[#This Row],[50D EMA]])/Table2[[#This Row],[50D EMA]]</f>
        <v>0.16357838076372139</v>
      </c>
      <c r="U54" s="2">
        <f>(Table2[[#This Row],[Close Price]]-Table2[[#This Row],[200D EMA]])/Table2[[#This Row],[200D EMA]]</f>
        <v>0.44725527791543024</v>
      </c>
      <c r="V54">
        <v>1.4426165236119</v>
      </c>
      <c r="W54">
        <v>53.01</v>
      </c>
      <c r="X54">
        <v>57.5</v>
      </c>
      <c r="Y54">
        <v>42.66</v>
      </c>
      <c r="Z54">
        <v>56.5</v>
      </c>
      <c r="AA54">
        <v>42.66</v>
      </c>
      <c r="AB54">
        <v>56.5</v>
      </c>
      <c r="AC54" s="2">
        <f>(Table2[[#This Row],[Close Price]]/Table2[[#This Row],[Day Low]])-1</f>
        <v>6.2252405206566497E-3</v>
      </c>
      <c r="AD54" s="2">
        <f>(Table2[[#This Row],[Day High]]/Table2[[#This Row],[Close Price]])-1</f>
        <v>7.7990251218597706E-2</v>
      </c>
      <c r="AE54" s="2">
        <f>(Table2[[#This Row],[Close Price]]/Table2[[#This Row],[Current Week Low]])-1</f>
        <v>0.25035161744022516</v>
      </c>
      <c r="AF54" s="2">
        <f>(Table2[[#This Row],[Current Week High]]/Table2[[#This Row],[Close Price]])-1</f>
        <v>5.9242594675665394E-2</v>
      </c>
      <c r="AG54" s="2">
        <f>(Table2[[#This Row],[Close Price]]/Table2[[#This Row],[Current Month Low]])-1</f>
        <v>0.25035161744022516</v>
      </c>
      <c r="AH54" s="2">
        <f>(Table2[[#This Row],[Current Month High]]/Table2[[#This Row],[Close Price]])-1</f>
        <v>5.9242594675665394E-2</v>
      </c>
      <c r="AI54">
        <v>5.9242594675665297</v>
      </c>
      <c r="AJ54">
        <v>199.538587049645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0.39</v>
      </c>
      <c r="AM54" t="s">
        <v>10198</v>
      </c>
      <c r="AN54">
        <v>9.48</v>
      </c>
      <c r="AO54" t="s">
        <v>10198</v>
      </c>
      <c r="AP54">
        <v>0.126852793662179</v>
      </c>
      <c r="AQ54">
        <f>(Table2[[#This Row],[Sharpe Ratio]]-AVERAGE(Table2[Sharpe Ratio]))/_xlfn.STDEV.P(Table2[Sharpe Ratio])</f>
        <v>0.86523808689257153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6.3894347021267919</v>
      </c>
      <c r="AS54">
        <f>_xlfn.RANK.AVG(Table2[[#This Row],[1Y Return vs Nifty Z-Score]],Table2[1Y Return vs Nifty Z-Score])</f>
        <v>45</v>
      </c>
      <c r="AT54">
        <f>_xlfn.RANK.AVG(Table2[[#This Row],[6M Return vs Nifty Z-Score]],Table2[6M Return vs Nifty Z-Score])</f>
        <v>99</v>
      </c>
      <c r="AU54">
        <f>_xlfn.RANK.AVG(Table2[[#This Row],[Sharpe Ratio Z-Score]],Table2[Sharpe Ratio Z-Score])</f>
        <v>147</v>
      </c>
      <c r="AV54">
        <f>(Table2[[#This Row],[Rank 1Y]]+Table2[[#This Row],[Rank 6M]]+Table2[[#This Row],[Rank Sharpe]])/3</f>
        <v>97</v>
      </c>
    </row>
    <row r="55" spans="1:48" x14ac:dyDescent="0.3">
      <c r="A55" t="s">
        <v>166</v>
      </c>
      <c r="B55" t="s">
        <v>167</v>
      </c>
      <c r="C55" t="s">
        <v>10153</v>
      </c>
      <c r="D55" t="s">
        <v>121</v>
      </c>
      <c r="E55">
        <v>160100.01920000001</v>
      </c>
      <c r="F55">
        <v>608</v>
      </c>
      <c r="G55">
        <v>229.16941100935799</v>
      </c>
      <c r="H55">
        <f>(Table2[[#This Row],[1Y Return vs Nifty]]-AVERAGE(Table2[1Y Return vs Nifty]))/_xlfn.STDEV.P(Table2[1Y Return vs Nifty])</f>
        <v>2.5504527577429221</v>
      </c>
      <c r="I55">
        <v>12.4302627350233</v>
      </c>
      <c r="J55">
        <f>(Table2[[#This Row],[1M Return vs Nifty]]-AVERAGE(Table2[1M Return vs Nifty]))/_xlfn.STDEV.P(Table2[1M Return vs Nifty])</f>
        <v>1.2632289956857081</v>
      </c>
      <c r="K55">
        <v>15.0200634183647</v>
      </c>
      <c r="L55">
        <f>(Table2[[#This Row],[6M Return vs Nifty]]-AVERAGE(Table2[6M Return vs Nifty]))/_xlfn.STDEV.P(Table2[6M Return vs Nifty])</f>
        <v>0.28461173160855652</v>
      </c>
      <c r="M55">
        <v>-0.52926296378448701</v>
      </c>
      <c r="N55">
        <f>(Table2[[#This Row],[1W Return vs Nifty]]-AVERAGE(Table2[1W Return vs Nifty]))/_xlfn.STDEV.P(Table2[1W Return vs Nifty])</f>
        <v>-0.28461537608915038</v>
      </c>
      <c r="O55">
        <v>592.99</v>
      </c>
      <c r="P55">
        <v>558.66450649947603</v>
      </c>
      <c r="Q55">
        <v>450.68705103801199</v>
      </c>
      <c r="R55">
        <v>53.9300308516871</v>
      </c>
      <c r="S55" s="2">
        <f>(Table2[[#This Row],[Close Price]]-Table2[[#This Row],[20D EMA]])/Table2[[#This Row],[20D EMA]]</f>
        <v>2.5312399871835933E-2</v>
      </c>
      <c r="T55" s="2">
        <f>(Table2[[#This Row],[Close Price]]-Table2[[#This Row],[50D EMA]])/Table2[[#This Row],[50D EMA]]</f>
        <v>8.8309697370348758E-2</v>
      </c>
      <c r="U55" s="2">
        <f>(Table2[[#This Row],[Close Price]]-Table2[[#This Row],[200D EMA]])/Table2[[#This Row],[200D EMA]]</f>
        <v>0.34905140629105824</v>
      </c>
      <c r="V55">
        <v>0.55433513176109805</v>
      </c>
      <c r="W55">
        <v>0</v>
      </c>
      <c r="X55">
        <v>0</v>
      </c>
      <c r="Y55">
        <v>566.54999999999995</v>
      </c>
      <c r="Z55">
        <v>624.1</v>
      </c>
      <c r="AA55">
        <v>526.25</v>
      </c>
      <c r="AB55">
        <v>654</v>
      </c>
      <c r="AC55" s="2" t="e">
        <f>(Table2[[#This Row],[Close Price]]/Table2[[#This Row],[Day Low]])-1</f>
        <v>#DIV/0!</v>
      </c>
      <c r="AD55" s="2">
        <f>(Table2[[#This Row],[Day High]]/Table2[[#This Row],[Close Price]])-1</f>
        <v>-1</v>
      </c>
      <c r="AE55" s="2">
        <f>(Table2[[#This Row],[Close Price]]/Table2[[#This Row],[Current Week Low]])-1</f>
        <v>7.3162121613273401E-2</v>
      </c>
      <c r="AF55" s="2">
        <f>(Table2[[#This Row],[Current Week High]]/Table2[[#This Row],[Close Price]])-1</f>
        <v>2.6480263157894868E-2</v>
      </c>
      <c r="AG55" s="2">
        <f>(Table2[[#This Row],[Close Price]]/Table2[[#This Row],[Current Month Low]])-1</f>
        <v>0.15534441805225652</v>
      </c>
      <c r="AH55" s="2">
        <f>(Table2[[#This Row],[Current Month High]]/Table2[[#This Row],[Close Price]])-1</f>
        <v>7.5657894736842035E-2</v>
      </c>
      <c r="AI55">
        <v>7.5657894736842</v>
      </c>
      <c r="AJ55">
        <v>255.555555555555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0.12</v>
      </c>
      <c r="AM55" t="s">
        <v>10198</v>
      </c>
      <c r="AN55">
        <v>7.0000000000000007E-2</v>
      </c>
      <c r="AO55" t="s">
        <v>10198</v>
      </c>
      <c r="AP55">
        <v>0.191323706723874</v>
      </c>
      <c r="AQ55">
        <f>(Table2[[#This Row],[Sharpe Ratio]]-AVERAGE(Table2[Sharpe Ratio]))/_xlfn.STDEV.P(Table2[Sharpe Ratio])</f>
        <v>1.6083973305956651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5.4220754395437014</v>
      </c>
      <c r="AS55">
        <f>_xlfn.RANK.AVG(Table2[[#This Row],[1Y Return vs Nifty Z-Score]],Table2[1Y Return vs Nifty Z-Score])</f>
        <v>14</v>
      </c>
      <c r="AT55">
        <f>_xlfn.RANK.AVG(Table2[[#This Row],[6M Return vs Nifty Z-Score]],Table2[6M Return vs Nifty Z-Score])</f>
        <v>241</v>
      </c>
      <c r="AU55">
        <f>_xlfn.RANK.AVG(Table2[[#This Row],[Sharpe Ratio Z-Score]],Table2[Sharpe Ratio Z-Score])</f>
        <v>37</v>
      </c>
      <c r="AV55">
        <f>(Table2[[#This Row],[Rank 1Y]]+Table2[[#This Row],[Rank 6M]]+Table2[[#This Row],[Rank Sharpe]])/3</f>
        <v>97.333333333333329</v>
      </c>
    </row>
    <row r="56" spans="1:48" x14ac:dyDescent="0.3">
      <c r="A56" t="s">
        <v>897</v>
      </c>
      <c r="B56" t="s">
        <v>898</v>
      </c>
      <c r="C56" t="s">
        <v>10163</v>
      </c>
      <c r="D56" t="s">
        <v>899</v>
      </c>
      <c r="E56">
        <v>16560.443611704999</v>
      </c>
      <c r="F56">
        <v>1391.45</v>
      </c>
      <c r="G56">
        <v>81.247932790994298</v>
      </c>
      <c r="H56">
        <f>(Table2[[#This Row],[1Y Return vs Nifty]]-AVERAGE(Table2[1Y Return vs Nifty]))/_xlfn.STDEV.P(Table2[1Y Return vs Nifty])</f>
        <v>0.54436264424024228</v>
      </c>
      <c r="I56">
        <v>-7.4047056675188196</v>
      </c>
      <c r="J56">
        <f>(Table2[[#This Row],[1M Return vs Nifty]]-AVERAGE(Table2[1M Return vs Nifty]))/_xlfn.STDEV.P(Table2[1M Return vs Nifty])</f>
        <v>-0.75888163792763219</v>
      </c>
      <c r="K56">
        <v>40.830911988889603</v>
      </c>
      <c r="L56">
        <f>(Table2[[#This Row],[6M Return vs Nifty]]-AVERAGE(Table2[6M Return vs Nifty]))/_xlfn.STDEV.P(Table2[6M Return vs Nifty])</f>
        <v>1.1714434465723718</v>
      </c>
      <c r="M56">
        <v>-0.75484747782278705</v>
      </c>
      <c r="N56">
        <f>(Table2[[#This Row],[1W Return vs Nifty]]-AVERAGE(Table2[1W Return vs Nifty]))/_xlfn.STDEV.P(Table2[1W Return vs Nifty])</f>
        <v>-0.3327573298588738</v>
      </c>
      <c r="O56">
        <v>1431.2</v>
      </c>
      <c r="P56">
        <v>1436.2145813383299</v>
      </c>
      <c r="Q56">
        <v>1196.14416953146</v>
      </c>
      <c r="R56">
        <v>41.059037565683802</v>
      </c>
      <c r="S56" s="2">
        <f>(Table2[[#This Row],[Close Price]]-Table2[[#This Row],[20D EMA]])/Table2[[#This Row],[20D EMA]]</f>
        <v>-2.7773896031302404E-2</v>
      </c>
      <c r="T56" s="2">
        <f>(Table2[[#This Row],[Close Price]]-Table2[[#This Row],[50D EMA]])/Table2[[#This Row],[50D EMA]]</f>
        <v>-3.1168449283265332E-2</v>
      </c>
      <c r="U56" s="2">
        <f>(Table2[[#This Row],[Close Price]]-Table2[[#This Row],[200D EMA]])/Table2[[#This Row],[200D EMA]]</f>
        <v>0.16327950713921305</v>
      </c>
      <c r="V56">
        <v>0.65497763238081197</v>
      </c>
      <c r="W56">
        <v>1385.75</v>
      </c>
      <c r="X56">
        <v>1407.55</v>
      </c>
      <c r="Y56">
        <v>1335</v>
      </c>
      <c r="Z56">
        <v>1422.6</v>
      </c>
      <c r="AA56">
        <v>1335</v>
      </c>
      <c r="AB56">
        <v>1603</v>
      </c>
      <c r="AC56" s="2">
        <f>(Table2[[#This Row],[Close Price]]/Table2[[#This Row],[Day Low]])-1</f>
        <v>4.113296049070847E-3</v>
      </c>
      <c r="AD56" s="2">
        <f>(Table2[[#This Row],[Day High]]/Table2[[#This Row],[Close Price]])-1</f>
        <v>1.1570663696144345E-2</v>
      </c>
      <c r="AE56" s="2">
        <f>(Table2[[#This Row],[Close Price]]/Table2[[#This Row],[Current Week Low]])-1</f>
        <v>4.2284644194756638E-2</v>
      </c>
      <c r="AF56" s="2">
        <f>(Table2[[#This Row],[Current Week High]]/Table2[[#This Row],[Close Price]])-1</f>
        <v>2.2386718890366142E-2</v>
      </c>
      <c r="AG56" s="2">
        <f>(Table2[[#This Row],[Close Price]]/Table2[[#This Row],[Current Month Low]])-1</f>
        <v>4.2284644194756638E-2</v>
      </c>
      <c r="AH56" s="2">
        <f>(Table2[[#This Row],[Current Month High]]/Table2[[#This Row],[Close Price]])-1</f>
        <v>0.15203564626828125</v>
      </c>
      <c r="AI56">
        <v>21.815372453196201</v>
      </c>
      <c r="AJ56">
        <v>115.946302475362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-0.1</v>
      </c>
      <c r="AM56" t="s">
        <v>10197</v>
      </c>
      <c r="AN56">
        <v>-4.76</v>
      </c>
      <c r="AO56" t="s">
        <v>10197</v>
      </c>
      <c r="AP56">
        <v>0.16969129382308001</v>
      </c>
      <c r="AQ56">
        <f>(Table2[[#This Row],[Sharpe Ratio]]-AVERAGE(Table2[Sharpe Ratio]))/_xlfn.STDEV.P(Table2[Sharpe Ratio])</f>
        <v>1.3590394907983139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141</v>
      </c>
      <c r="AT56">
        <f>_xlfn.RANK.AVG(Table2[[#This Row],[6M Return vs Nifty Z-Score]],Table2[6M Return vs Nifty Z-Score])</f>
        <v>88</v>
      </c>
      <c r="AU56">
        <f>_xlfn.RANK.AVG(Table2[[#This Row],[Sharpe Ratio Z-Score]],Table2[Sharpe Ratio Z-Score])</f>
        <v>68</v>
      </c>
      <c r="AV56">
        <f>(Table2[[#This Row],[Rank 1Y]]+Table2[[#This Row],[Rank 6M]]+Table2[[#This Row],[Rank Sharpe]])/3</f>
        <v>99</v>
      </c>
    </row>
    <row r="57" spans="1:48" x14ac:dyDescent="0.3">
      <c r="A57" t="s">
        <v>335</v>
      </c>
      <c r="B57" t="s">
        <v>336</v>
      </c>
      <c r="C57" t="s">
        <v>10159</v>
      </c>
      <c r="D57" t="s">
        <v>89</v>
      </c>
      <c r="E57">
        <v>73772.273260079994</v>
      </c>
      <c r="F57">
        <v>1534.95</v>
      </c>
      <c r="G57">
        <v>126.98242253288301</v>
      </c>
      <c r="H57">
        <f>(Table2[[#This Row],[1Y Return vs Nifty]]-AVERAGE(Table2[1Y Return vs Nifty]))/_xlfn.STDEV.P(Table2[1Y Return vs Nifty])</f>
        <v>1.1646073093310938</v>
      </c>
      <c r="I57">
        <v>-1.3464934206181101</v>
      </c>
      <c r="J57">
        <f>(Table2[[#This Row],[1M Return vs Nifty]]-AVERAGE(Table2[1M Return vs Nifty]))/_xlfn.STDEV.P(Table2[1M Return vs Nifty])</f>
        <v>-0.14126656758678705</v>
      </c>
      <c r="K57">
        <v>39.0719359265264</v>
      </c>
      <c r="L57">
        <f>(Table2[[#This Row],[6M Return vs Nifty]]-AVERAGE(Table2[6M Return vs Nifty]))/_xlfn.STDEV.P(Table2[6M Return vs Nifty])</f>
        <v>1.1110070082389483</v>
      </c>
      <c r="M57">
        <v>-0.94520329961946703</v>
      </c>
      <c r="N57">
        <f>(Table2[[#This Row],[1W Return vs Nifty]]-AVERAGE(Table2[1W Return vs Nifty]))/_xlfn.STDEV.P(Table2[1W Return vs Nifty])</f>
        <v>-0.37338113425343245</v>
      </c>
      <c r="O57">
        <v>1517.3</v>
      </c>
      <c r="P57">
        <v>1487.77942034535</v>
      </c>
      <c r="Q57">
        <v>1220.15958453091</v>
      </c>
      <c r="R57">
        <v>56.236745946905202</v>
      </c>
      <c r="S57" s="2">
        <f>(Table2[[#This Row],[Close Price]]-Table2[[#This Row],[20D EMA]])/Table2[[#This Row],[20D EMA]]</f>
        <v>1.1632505107757261E-2</v>
      </c>
      <c r="T57" s="2">
        <f>(Table2[[#This Row],[Close Price]]-Table2[[#This Row],[50D EMA]])/Table2[[#This Row],[50D EMA]]</f>
        <v>3.1705358341158271E-2</v>
      </c>
      <c r="U57" s="2">
        <f>(Table2[[#This Row],[Close Price]]-Table2[[#This Row],[200D EMA]])/Table2[[#This Row],[200D EMA]]</f>
        <v>0.2579911836615299</v>
      </c>
      <c r="V57">
        <v>0.60475551194314803</v>
      </c>
      <c r="W57">
        <v>1536.95</v>
      </c>
      <c r="X57">
        <v>1574</v>
      </c>
      <c r="Y57">
        <v>1456.05</v>
      </c>
      <c r="Z57">
        <v>1609.2</v>
      </c>
      <c r="AA57">
        <v>1450</v>
      </c>
      <c r="AB57">
        <v>1687</v>
      </c>
      <c r="AC57" s="2">
        <f>(Table2[[#This Row],[Close Price]]/Table2[[#This Row],[Day Low]])-1</f>
        <v>-1.301278506132264E-3</v>
      </c>
      <c r="AD57" s="2">
        <f>(Table2[[#This Row],[Day High]]/Table2[[#This Row],[Close Price]])-1</f>
        <v>2.5440568096680716E-2</v>
      </c>
      <c r="AE57" s="2">
        <f>(Table2[[#This Row],[Close Price]]/Table2[[#This Row],[Current Week Low]])-1</f>
        <v>5.4187699598228223E-2</v>
      </c>
      <c r="AF57" s="2">
        <f>(Table2[[#This Row],[Current Week High]]/Table2[[#This Row],[Close Price]])-1</f>
        <v>4.8372911169744848E-2</v>
      </c>
      <c r="AG57" s="2">
        <f>(Table2[[#This Row],[Close Price]]/Table2[[#This Row],[Current Month Low]])-1</f>
        <v>5.8586206896551696E-2</v>
      </c>
      <c r="AH57" s="2">
        <f>(Table2[[#This Row],[Current Month High]]/Table2[[#This Row],[Close Price]])-1</f>
        <v>9.9058601257369983E-2</v>
      </c>
      <c r="AI57">
        <v>9.9058601257369894</v>
      </c>
      <c r="AJ57">
        <v>152.458881578947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0.02</v>
      </c>
      <c r="AM57" t="s">
        <v>10198</v>
      </c>
      <c r="AN57">
        <v>4.18</v>
      </c>
      <c r="AO57" t="s">
        <v>10198</v>
      </c>
      <c r="AP57">
        <v>0.13863966950581399</v>
      </c>
      <c r="AQ57">
        <f>(Table2[[#This Row],[Sharpe Ratio]]-AVERAGE(Table2[Sharpe Ratio]))/_xlfn.STDEV.P(Table2[Sharpe Ratio])</f>
        <v>1.0011059584891113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2.7620725742189336</v>
      </c>
      <c r="AS57">
        <f>_xlfn.RANK.AVG(Table2[[#This Row],[1Y Return vs Nifty Z-Score]],Table2[1Y Return vs Nifty Z-Score])</f>
        <v>82</v>
      </c>
      <c r="AT57">
        <f>_xlfn.RANK.AVG(Table2[[#This Row],[6M Return vs Nifty Z-Score]],Table2[6M Return vs Nifty Z-Score])</f>
        <v>96</v>
      </c>
      <c r="AU57">
        <f>_xlfn.RANK.AVG(Table2[[#This Row],[Sharpe Ratio Z-Score]],Table2[Sharpe Ratio Z-Score])</f>
        <v>122</v>
      </c>
      <c r="AV57">
        <f>(Table2[[#This Row],[Rank 1Y]]+Table2[[#This Row],[Rank 6M]]+Table2[[#This Row],[Rank Sharpe]])/3</f>
        <v>100</v>
      </c>
    </row>
    <row r="58" spans="1:48" x14ac:dyDescent="0.3">
      <c r="A58" t="s">
        <v>368</v>
      </c>
      <c r="B58" t="s">
        <v>369</v>
      </c>
      <c r="C58" t="s">
        <v>10165</v>
      </c>
      <c r="D58" t="s">
        <v>370</v>
      </c>
      <c r="E58">
        <v>65280.986171425</v>
      </c>
      <c r="F58">
        <v>10910.15</v>
      </c>
      <c r="G58">
        <v>141.25564525853699</v>
      </c>
      <c r="H58">
        <f>(Table2[[#This Row],[1Y Return vs Nifty]]-AVERAGE(Table2[1Y Return vs Nifty]))/_xlfn.STDEV.P(Table2[1Y Return vs Nifty])</f>
        <v>1.3581787321064074</v>
      </c>
      <c r="I58">
        <v>-8.3800061129917296</v>
      </c>
      <c r="J58">
        <f>(Table2[[#This Row],[1M Return vs Nifty]]-AVERAGE(Table2[1M Return vs Nifty]))/_xlfn.STDEV.P(Table2[1M Return vs Nifty])</f>
        <v>-0.85831035199131767</v>
      </c>
      <c r="K58">
        <v>71.263759664382704</v>
      </c>
      <c r="L58">
        <f>(Table2[[#This Row],[6M Return vs Nifty]]-AVERAGE(Table2[6M Return vs Nifty]))/_xlfn.STDEV.P(Table2[6M Return vs Nifty])</f>
        <v>2.2170818501896163</v>
      </c>
      <c r="M58">
        <v>-9.6851895961729895</v>
      </c>
      <c r="N58">
        <f>(Table2[[#This Row],[1W Return vs Nifty]]-AVERAGE(Table2[1W Return vs Nifty]))/_xlfn.STDEV.P(Table2[1W Return vs Nifty])</f>
        <v>-2.238580161901484</v>
      </c>
      <c r="O58">
        <v>11649.06</v>
      </c>
      <c r="P58">
        <v>10869.022306091299</v>
      </c>
      <c r="Q58">
        <v>8116.1324084840999</v>
      </c>
      <c r="R58">
        <v>25.039112116658</v>
      </c>
      <c r="S58" s="2">
        <f>(Table2[[#This Row],[Close Price]]-Table2[[#This Row],[20D EMA]])/Table2[[#This Row],[20D EMA]]</f>
        <v>-6.3430869100167736E-2</v>
      </c>
      <c r="T58" s="2">
        <f>(Table2[[#This Row],[Close Price]]-Table2[[#This Row],[50D EMA]])/Table2[[#This Row],[50D EMA]]</f>
        <v>3.7839368390707112E-3</v>
      </c>
      <c r="U58" s="2">
        <f>(Table2[[#This Row],[Close Price]]-Table2[[#This Row],[200D EMA]])/Table2[[#This Row],[200D EMA]]</f>
        <v>0.34425480646363132</v>
      </c>
      <c r="V58">
        <v>0.93157261704937799</v>
      </c>
      <c r="W58">
        <v>10945.1</v>
      </c>
      <c r="X58">
        <v>11312</v>
      </c>
      <c r="Y58">
        <v>10620</v>
      </c>
      <c r="Z58">
        <v>11475</v>
      </c>
      <c r="AA58">
        <v>10620</v>
      </c>
      <c r="AB58">
        <v>12879</v>
      </c>
      <c r="AC58" s="2">
        <f>(Table2[[#This Row],[Close Price]]/Table2[[#This Row],[Day Low]])-1</f>
        <v>-3.1932097468274634E-3</v>
      </c>
      <c r="AD58" s="2">
        <f>(Table2[[#This Row],[Day High]]/Table2[[#This Row],[Close Price]])-1</f>
        <v>3.6832674161216827E-2</v>
      </c>
      <c r="AE58" s="2">
        <f>(Table2[[#This Row],[Close Price]]/Table2[[#This Row],[Current Week Low]])-1</f>
        <v>2.7321092278719261E-2</v>
      </c>
      <c r="AF58" s="2">
        <f>(Table2[[#This Row],[Current Week High]]/Table2[[#This Row],[Close Price]])-1</f>
        <v>5.1772890381892145E-2</v>
      </c>
      <c r="AG58" s="2">
        <f>(Table2[[#This Row],[Close Price]]/Table2[[#This Row],[Current Month Low]])-1</f>
        <v>2.7321092278719261E-2</v>
      </c>
      <c r="AH58" s="2">
        <f>(Table2[[#This Row],[Current Month High]]/Table2[[#This Row],[Close Price]])-1</f>
        <v>0.18046039696979421</v>
      </c>
      <c r="AI58">
        <v>18.046039696979399</v>
      </c>
      <c r="AJ58">
        <v>172.75034062074201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0.18</v>
      </c>
      <c r="AM58" t="s">
        <v>10198</v>
      </c>
      <c r="AN58">
        <v>-12.6</v>
      </c>
      <c r="AO58" t="s">
        <v>10197</v>
      </c>
      <c r="AP58">
        <v>9.3663568190526E-2</v>
      </c>
      <c r="AQ58">
        <f>(Table2[[#This Row],[Sharpe Ratio]]-AVERAGE(Table2[Sharpe Ratio]))/_xlfn.STDEV.P(Table2[Sharpe Ratio])</f>
        <v>0.48266432565233275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0.96103439405555457</v>
      </c>
      <c r="AS58">
        <f>_xlfn.RANK.AVG(Table2[[#This Row],[1Y Return vs Nifty Z-Score]],Table2[1Y Return vs Nifty Z-Score])</f>
        <v>66</v>
      </c>
      <c r="AT58">
        <f>_xlfn.RANK.AVG(Table2[[#This Row],[6M Return vs Nifty Z-Score]],Table2[6M Return vs Nifty Z-Score])</f>
        <v>25</v>
      </c>
      <c r="AU58">
        <f>_xlfn.RANK.AVG(Table2[[#This Row],[Sharpe Ratio Z-Score]],Table2[Sharpe Ratio Z-Score])</f>
        <v>213</v>
      </c>
      <c r="AV58">
        <f>(Table2[[#This Row],[Rank 1Y]]+Table2[[#This Row],[Rank 6M]]+Table2[[#This Row],[Rank Sharpe]])/3</f>
        <v>101.33333333333333</v>
      </c>
    </row>
    <row r="59" spans="1:48" x14ac:dyDescent="0.3">
      <c r="A59" t="s">
        <v>874</v>
      </c>
      <c r="B59" t="s">
        <v>875</v>
      </c>
      <c r="C59" t="s">
        <v>10163</v>
      </c>
      <c r="D59" t="s">
        <v>271</v>
      </c>
      <c r="E59">
        <v>17325.604351000002</v>
      </c>
      <c r="F59">
        <v>995.5</v>
      </c>
      <c r="G59">
        <v>102.141388355739</v>
      </c>
      <c r="H59">
        <f>(Table2[[#This Row],[1Y Return vs Nifty]]-AVERAGE(Table2[1Y Return vs Nifty]))/_xlfn.STDEV.P(Table2[1Y Return vs Nifty])</f>
        <v>0.82771672608268876</v>
      </c>
      <c r="I59">
        <v>1.4812427391172001</v>
      </c>
      <c r="J59">
        <f>(Table2[[#This Row],[1M Return vs Nifty]]-AVERAGE(Table2[1M Return vs Nifty]))/_xlfn.STDEV.P(Table2[1M Return vs Nifty])</f>
        <v>0.14701195353860497</v>
      </c>
      <c r="K59">
        <v>29.878876591877798</v>
      </c>
      <c r="L59">
        <f>(Table2[[#This Row],[6M Return vs Nifty]]-AVERAGE(Table2[6M Return vs Nifty]))/_xlfn.STDEV.P(Table2[6M Return vs Nifty])</f>
        <v>0.79514383337143824</v>
      </c>
      <c r="M59">
        <v>2.8638458556077402</v>
      </c>
      <c r="N59">
        <f>(Table2[[#This Row],[1W Return vs Nifty]]-AVERAGE(Table2[1W Return vs Nifty]))/_xlfn.STDEV.P(Table2[1W Return vs Nifty])</f>
        <v>0.43950741494200751</v>
      </c>
      <c r="O59">
        <v>970.37</v>
      </c>
      <c r="P59">
        <v>944.13989810903001</v>
      </c>
      <c r="Q59">
        <v>796.48468492565303</v>
      </c>
      <c r="R59">
        <v>58.6401870048661</v>
      </c>
      <c r="S59" s="2">
        <f>(Table2[[#This Row],[Close Price]]-Table2[[#This Row],[20D EMA]])/Table2[[#This Row],[20D EMA]]</f>
        <v>2.5897338128755006E-2</v>
      </c>
      <c r="T59" s="2">
        <f>(Table2[[#This Row],[Close Price]]-Table2[[#This Row],[50D EMA]])/Table2[[#This Row],[50D EMA]]</f>
        <v>5.4398825845445718E-2</v>
      </c>
      <c r="U59" s="2">
        <f>(Table2[[#This Row],[Close Price]]-Table2[[#This Row],[200D EMA]])/Table2[[#This Row],[200D EMA]]</f>
        <v>0.24986709580351044</v>
      </c>
      <c r="V59">
        <v>1.4897051913988899</v>
      </c>
      <c r="W59">
        <v>962</v>
      </c>
      <c r="X59">
        <v>1009.95</v>
      </c>
      <c r="Y59">
        <v>922.4</v>
      </c>
      <c r="Z59">
        <v>1025.0999999999999</v>
      </c>
      <c r="AA59">
        <v>922.4</v>
      </c>
      <c r="AB59">
        <v>1060</v>
      </c>
      <c r="AC59" s="2">
        <f>(Table2[[#This Row],[Close Price]]/Table2[[#This Row],[Day Low]])-1</f>
        <v>3.4823284823284784E-2</v>
      </c>
      <c r="AD59" s="2">
        <f>(Table2[[#This Row],[Day High]]/Table2[[#This Row],[Close Price]])-1</f>
        <v>1.4515318935208521E-2</v>
      </c>
      <c r="AE59" s="2">
        <f>(Table2[[#This Row],[Close Price]]/Table2[[#This Row],[Current Week Low]])-1</f>
        <v>7.9249783174327959E-2</v>
      </c>
      <c r="AF59" s="2">
        <f>(Table2[[#This Row],[Current Week High]]/Table2[[#This Row],[Close Price]])-1</f>
        <v>2.9733802109492613E-2</v>
      </c>
      <c r="AG59" s="2">
        <f>(Table2[[#This Row],[Close Price]]/Table2[[#This Row],[Current Month Low]])-1</f>
        <v>7.9249783174327959E-2</v>
      </c>
      <c r="AH59" s="2">
        <f>(Table2[[#This Row],[Current Month High]]/Table2[[#This Row],[Close Price]])-1</f>
        <v>6.4791562029131056E-2</v>
      </c>
      <c r="AI59">
        <v>6.4791562029131002</v>
      </c>
      <c r="AJ59">
        <v>129.13501818349201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0.03</v>
      </c>
      <c r="AM59" t="s">
        <v>10198</v>
      </c>
      <c r="AN59">
        <v>2.42</v>
      </c>
      <c r="AO59" t="s">
        <v>10198</v>
      </c>
      <c r="AP59">
        <v>0.16653956123220201</v>
      </c>
      <c r="AQ59">
        <f>(Table2[[#This Row],[Sharpe Ratio]]-AVERAGE(Table2[Sharpe Ratio]))/_xlfn.STDEV.P(Table2[Sharpe Ratio])</f>
        <v>1.3227093211549912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3.5320892490897311</v>
      </c>
      <c r="AS59">
        <f>_xlfn.RANK.AVG(Table2[[#This Row],[1Y Return vs Nifty Z-Score]],Table2[1Y Return vs Nifty Z-Score])</f>
        <v>108</v>
      </c>
      <c r="AT59">
        <f>_xlfn.RANK.AVG(Table2[[#This Row],[6M Return vs Nifty Z-Score]],Table2[6M Return vs Nifty Z-Score])</f>
        <v>129</v>
      </c>
      <c r="AU59">
        <f>_xlfn.RANK.AVG(Table2[[#This Row],[Sharpe Ratio Z-Score]],Table2[Sharpe Ratio Z-Score])</f>
        <v>75</v>
      </c>
      <c r="AV59">
        <f>(Table2[[#This Row],[Rank 1Y]]+Table2[[#This Row],[Rank 6M]]+Table2[[#This Row],[Rank Sharpe]])/3</f>
        <v>104</v>
      </c>
    </row>
    <row r="60" spans="1:48" x14ac:dyDescent="0.3">
      <c r="A60" t="s">
        <v>236</v>
      </c>
      <c r="B60" t="s">
        <v>237</v>
      </c>
      <c r="C60" t="s">
        <v>10163</v>
      </c>
      <c r="D60" t="s">
        <v>165</v>
      </c>
      <c r="E60">
        <v>111354.859248839</v>
      </c>
      <c r="F60">
        <v>728.6</v>
      </c>
      <c r="G60">
        <v>58.367017515021502</v>
      </c>
      <c r="H60">
        <f>(Table2[[#This Row],[1Y Return vs Nifty]]-AVERAGE(Table2[1Y Return vs Nifty]))/_xlfn.STDEV.P(Table2[1Y Return vs Nifty])</f>
        <v>0.23405491560017597</v>
      </c>
      <c r="I60">
        <v>-4.48200094622708</v>
      </c>
      <c r="J60">
        <f>(Table2[[#This Row],[1M Return vs Nifty]]-AVERAGE(Table2[1M Return vs Nifty]))/_xlfn.STDEV.P(Table2[1M Return vs Nifty])</f>
        <v>-0.46092138027083196</v>
      </c>
      <c r="K60">
        <v>43.030663783368503</v>
      </c>
      <c r="L60">
        <f>(Table2[[#This Row],[6M Return vs Nifty]]-AVERAGE(Table2[6M Return vs Nifty]))/_xlfn.STDEV.P(Table2[6M Return vs Nifty])</f>
        <v>1.2470244431080768</v>
      </c>
      <c r="M60">
        <v>-2.6396711427852901</v>
      </c>
      <c r="N60">
        <f>(Table2[[#This Row],[1W Return vs Nifty]]-AVERAGE(Table2[1W Return vs Nifty]))/_xlfn.STDEV.P(Table2[1W Return vs Nifty])</f>
        <v>-0.73499723595145061</v>
      </c>
      <c r="O60">
        <v>707.92</v>
      </c>
      <c r="P60">
        <v>675.11752177378401</v>
      </c>
      <c r="Q60">
        <v>545.10562625086197</v>
      </c>
      <c r="R60">
        <v>58.676433350460798</v>
      </c>
      <c r="S60" s="2">
        <f>(Table2[[#This Row],[Close Price]]-Table2[[#This Row],[20D EMA]])/Table2[[#This Row],[20D EMA]]</f>
        <v>2.9212340377443871E-2</v>
      </c>
      <c r="T60" s="2">
        <f>(Table2[[#This Row],[Close Price]]-Table2[[#This Row],[50D EMA]])/Table2[[#This Row],[50D EMA]]</f>
        <v>7.921950845787222E-2</v>
      </c>
      <c r="U60" s="2">
        <f>(Table2[[#This Row],[Close Price]]-Table2[[#This Row],[200D EMA]])/Table2[[#This Row],[200D EMA]]</f>
        <v>0.33662168378480922</v>
      </c>
      <c r="V60">
        <v>1.0006942847531799</v>
      </c>
      <c r="W60">
        <v>718.4</v>
      </c>
      <c r="X60">
        <v>735.6</v>
      </c>
      <c r="Y60">
        <v>645</v>
      </c>
      <c r="Z60">
        <v>742</v>
      </c>
      <c r="AA60">
        <v>645</v>
      </c>
      <c r="AB60">
        <v>783.75</v>
      </c>
      <c r="AC60" s="2">
        <f>(Table2[[#This Row],[Close Price]]/Table2[[#This Row],[Day Low]])-1</f>
        <v>1.4198218262806206E-2</v>
      </c>
      <c r="AD60" s="2">
        <f>(Table2[[#This Row],[Day High]]/Table2[[#This Row],[Close Price]])-1</f>
        <v>9.607466373867668E-3</v>
      </c>
      <c r="AE60" s="2">
        <f>(Table2[[#This Row],[Close Price]]/Table2[[#This Row],[Current Week Low]])-1</f>
        <v>0.12961240310077526</v>
      </c>
      <c r="AF60" s="2">
        <f>(Table2[[#This Row],[Current Week High]]/Table2[[#This Row],[Close Price]])-1</f>
        <v>1.839143562997525E-2</v>
      </c>
      <c r="AG60" s="2">
        <f>(Table2[[#This Row],[Close Price]]/Table2[[#This Row],[Current Month Low]])-1</f>
        <v>0.12961240310077526</v>
      </c>
      <c r="AH60" s="2">
        <f>(Table2[[#This Row],[Current Month High]]/Table2[[#This Row],[Close Price]])-1</f>
        <v>7.5693110074114722E-2</v>
      </c>
      <c r="AI60">
        <v>7.5693110074114696</v>
      </c>
      <c r="AJ60">
        <v>102.83964365256099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0.16</v>
      </c>
      <c r="AM60" t="s">
        <v>10198</v>
      </c>
      <c r="AN60">
        <v>-5.19</v>
      </c>
      <c r="AO60" t="s">
        <v>10197</v>
      </c>
      <c r="AP60">
        <v>0.24371745596247801</v>
      </c>
      <c r="AQ60">
        <f>(Table2[[#This Row],[Sharpe Ratio]]-AVERAGE(Table2[Sharpe Ratio]))/_xlfn.STDEV.P(Table2[Sharpe Ratio])</f>
        <v>2.2123425395253125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2.4975032820112824</v>
      </c>
      <c r="AS60">
        <f>_xlfn.RANK.AVG(Table2[[#This Row],[1Y Return vs Nifty Z-Score]],Table2[1Y Return vs Nifty Z-Score])</f>
        <v>224</v>
      </c>
      <c r="AT60">
        <f>_xlfn.RANK.AVG(Table2[[#This Row],[6M Return vs Nifty Z-Score]],Table2[6M Return vs Nifty Z-Score])</f>
        <v>81</v>
      </c>
      <c r="AU60">
        <f>_xlfn.RANK.AVG(Table2[[#This Row],[Sharpe Ratio Z-Score]],Table2[Sharpe Ratio Z-Score])</f>
        <v>8</v>
      </c>
      <c r="AV60">
        <f>(Table2[[#This Row],[Rank 1Y]]+Table2[[#This Row],[Rank 6M]]+Table2[[#This Row],[Rank Sharpe]])/3</f>
        <v>104.33333333333333</v>
      </c>
    </row>
    <row r="61" spans="1:48" x14ac:dyDescent="0.3">
      <c r="A61" t="s">
        <v>749</v>
      </c>
      <c r="B61" t="s">
        <v>750</v>
      </c>
      <c r="C61" t="s">
        <v>10163</v>
      </c>
      <c r="D61" t="s">
        <v>165</v>
      </c>
      <c r="E61">
        <v>21440.892066879998</v>
      </c>
      <c r="F61">
        <v>164.45</v>
      </c>
      <c r="G61">
        <v>193.766822827217</v>
      </c>
      <c r="H61">
        <f>(Table2[[#This Row],[1Y Return vs Nifty]]-AVERAGE(Table2[1Y Return vs Nifty]))/_xlfn.STDEV.P(Table2[1Y Return vs Nifty])</f>
        <v>2.0703278766235087</v>
      </c>
      <c r="I61">
        <v>11.767204062997299</v>
      </c>
      <c r="J61">
        <f>(Table2[[#This Row],[1M Return vs Nifty]]-AVERAGE(Table2[1M Return vs Nifty]))/_xlfn.STDEV.P(Table2[1M Return vs Nifty])</f>
        <v>1.1956323167194096</v>
      </c>
      <c r="K61">
        <v>25.8210524496887</v>
      </c>
      <c r="L61">
        <f>(Table2[[#This Row],[6M Return vs Nifty]]-AVERAGE(Table2[6M Return vs Nifty]))/_xlfn.STDEV.P(Table2[6M Return vs Nifty])</f>
        <v>0.65572156163920947</v>
      </c>
      <c r="M61">
        <v>-1.9164581147453099</v>
      </c>
      <c r="N61">
        <f>(Table2[[#This Row],[1W Return vs Nifty]]-AVERAGE(Table2[1W Return vs Nifty]))/_xlfn.STDEV.P(Table2[1W Return vs Nifty])</f>
        <v>-0.58065646344766475</v>
      </c>
      <c r="O61">
        <v>155.96</v>
      </c>
      <c r="P61">
        <v>150.89052040295499</v>
      </c>
      <c r="Q61">
        <v>121.905742282525</v>
      </c>
      <c r="R61">
        <v>61.962402988925398</v>
      </c>
      <c r="S61" s="2">
        <f>(Table2[[#This Row],[Close Price]]-Table2[[#This Row],[20D EMA]])/Table2[[#This Row],[20D EMA]]</f>
        <v>5.4437035137214547E-2</v>
      </c>
      <c r="T61" s="2">
        <f>(Table2[[#This Row],[Close Price]]-Table2[[#This Row],[50D EMA]])/Table2[[#This Row],[50D EMA]]</f>
        <v>8.9863031559797399E-2</v>
      </c>
      <c r="U61" s="2">
        <f>(Table2[[#This Row],[Close Price]]-Table2[[#This Row],[200D EMA]])/Table2[[#This Row],[200D EMA]]</f>
        <v>0.34899305743018838</v>
      </c>
      <c r="V61">
        <v>1.6087549943198201</v>
      </c>
      <c r="W61">
        <v>163.63</v>
      </c>
      <c r="X61">
        <v>174</v>
      </c>
      <c r="Y61">
        <v>140.1</v>
      </c>
      <c r="Z61">
        <v>169</v>
      </c>
      <c r="AA61">
        <v>140.1</v>
      </c>
      <c r="AB61">
        <v>175.8</v>
      </c>
      <c r="AC61" s="2">
        <f>(Table2[[#This Row],[Close Price]]/Table2[[#This Row],[Day Low]])-1</f>
        <v>5.0113059952330286E-3</v>
      </c>
      <c r="AD61" s="2">
        <f>(Table2[[#This Row],[Day High]]/Table2[[#This Row],[Close Price]])-1</f>
        <v>5.807236242018865E-2</v>
      </c>
      <c r="AE61" s="2">
        <f>(Table2[[#This Row],[Close Price]]/Table2[[#This Row],[Current Week Low]])-1</f>
        <v>0.17380442541042118</v>
      </c>
      <c r="AF61" s="2">
        <f>(Table2[[#This Row],[Current Week High]]/Table2[[#This Row],[Close Price]])-1</f>
        <v>2.7667984189723382E-2</v>
      </c>
      <c r="AG61" s="2">
        <f>(Table2[[#This Row],[Close Price]]/Table2[[#This Row],[Current Month Low]])-1</f>
        <v>0.17380442541042118</v>
      </c>
      <c r="AH61" s="2">
        <f>(Table2[[#This Row],[Current Month High]]/Table2[[#This Row],[Close Price]])-1</f>
        <v>6.9017938583156191E-2</v>
      </c>
      <c r="AI61">
        <v>7.63149893584675</v>
      </c>
      <c r="AJ61">
        <v>253.655913978494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0.05</v>
      </c>
      <c r="AM61" t="s">
        <v>10198</v>
      </c>
      <c r="AN61">
        <v>3.98</v>
      </c>
      <c r="AO61" t="s">
        <v>10198</v>
      </c>
      <c r="AP61">
        <v>0.135299847759276</v>
      </c>
      <c r="AQ61">
        <f>(Table2[[#This Row],[Sharpe Ratio]]-AVERAGE(Table2[Sharpe Ratio]))/_xlfn.STDEV.P(Table2[Sharpe Ratio])</f>
        <v>0.96260767631207478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4.3036329678465384</v>
      </c>
      <c r="AS61">
        <f>_xlfn.RANK.AVG(Table2[[#This Row],[1Y Return vs Nifty Z-Score]],Table2[1Y Return vs Nifty Z-Score])</f>
        <v>28</v>
      </c>
      <c r="AT61">
        <f>_xlfn.RANK.AVG(Table2[[#This Row],[6M Return vs Nifty Z-Score]],Table2[6M Return vs Nifty Z-Score])</f>
        <v>154</v>
      </c>
      <c r="AU61">
        <f>_xlfn.RANK.AVG(Table2[[#This Row],[Sharpe Ratio Z-Score]],Table2[Sharpe Ratio Z-Score])</f>
        <v>131</v>
      </c>
      <c r="AV61">
        <f>(Table2[[#This Row],[Rank 1Y]]+Table2[[#This Row],[Rank 6M]]+Table2[[#This Row],[Rank Sharpe]])/3</f>
        <v>104.33333333333333</v>
      </c>
    </row>
    <row r="62" spans="1:48" x14ac:dyDescent="0.3">
      <c r="A62" t="s">
        <v>73</v>
      </c>
      <c r="B62" t="s">
        <v>74</v>
      </c>
      <c r="C62" t="s">
        <v>10157</v>
      </c>
      <c r="D62" t="s">
        <v>57</v>
      </c>
      <c r="E62">
        <v>336869.92337952001</v>
      </c>
      <c r="F62">
        <v>2811.4</v>
      </c>
      <c r="G62">
        <v>55.5451683130512</v>
      </c>
      <c r="H62">
        <f>(Table2[[#This Row],[1Y Return vs Nifty]]-AVERAGE(Table2[1Y Return vs Nifty]))/_xlfn.STDEV.P(Table2[1Y Return vs Nifty])</f>
        <v>0.19578539683893578</v>
      </c>
      <c r="I62">
        <v>-6.8705661900741202</v>
      </c>
      <c r="J62">
        <f>(Table2[[#This Row],[1M Return vs Nifty]]-AVERAGE(Table2[1M Return vs Nifty]))/_xlfn.STDEV.P(Table2[1M Return vs Nifty])</f>
        <v>-0.70442785230752636</v>
      </c>
      <c r="K62">
        <v>57.598135755412898</v>
      </c>
      <c r="L62">
        <f>(Table2[[#This Row],[6M Return vs Nifty]]-AVERAGE(Table2[6M Return vs Nifty]))/_xlfn.STDEV.P(Table2[6M Return vs Nifty])</f>
        <v>1.7475463890005638</v>
      </c>
      <c r="M62">
        <v>3.36191184183786</v>
      </c>
      <c r="N62">
        <f>(Table2[[#This Row],[1W Return vs Nifty]]-AVERAGE(Table2[1W Return vs Nifty]))/_xlfn.STDEV.P(Table2[1W Return vs Nifty])</f>
        <v>0.54579959455186811</v>
      </c>
      <c r="O62">
        <v>2798.73</v>
      </c>
      <c r="P62">
        <v>2682.9796234730002</v>
      </c>
      <c r="Q62">
        <v>2141.2192889114199</v>
      </c>
      <c r="R62">
        <v>52.244196363404001</v>
      </c>
      <c r="S62" s="2">
        <f>(Table2[[#This Row],[Close Price]]-Table2[[#This Row],[20D EMA]])/Table2[[#This Row],[20D EMA]]</f>
        <v>4.5270533420515994E-3</v>
      </c>
      <c r="T62" s="2">
        <f>(Table2[[#This Row],[Close Price]]-Table2[[#This Row],[50D EMA]])/Table2[[#This Row],[50D EMA]]</f>
        <v>4.7864834828959806E-2</v>
      </c>
      <c r="U62" s="2">
        <f>(Table2[[#This Row],[Close Price]]-Table2[[#This Row],[200D EMA]])/Table2[[#This Row],[200D EMA]]</f>
        <v>0.3129902269044546</v>
      </c>
      <c r="V62">
        <v>0.75075842952866401</v>
      </c>
      <c r="W62">
        <v>2790</v>
      </c>
      <c r="X62">
        <v>2897.4</v>
      </c>
      <c r="Y62">
        <v>2725</v>
      </c>
      <c r="Z62">
        <v>2854.5</v>
      </c>
      <c r="AA62">
        <v>2687.15</v>
      </c>
      <c r="AB62">
        <v>2940</v>
      </c>
      <c r="AC62" s="2">
        <f>(Table2[[#This Row],[Close Price]]/Table2[[#This Row],[Day Low]])-1</f>
        <v>7.670250896057329E-3</v>
      </c>
      <c r="AD62" s="2">
        <f>(Table2[[#This Row],[Day High]]/Table2[[#This Row],[Close Price]])-1</f>
        <v>3.0589741765668421E-2</v>
      </c>
      <c r="AE62" s="2">
        <f>(Table2[[#This Row],[Close Price]]/Table2[[#This Row],[Current Week Low]])-1</f>
        <v>3.1706422018348723E-2</v>
      </c>
      <c r="AF62" s="2">
        <f>(Table2[[#This Row],[Current Week High]]/Table2[[#This Row],[Close Price]])-1</f>
        <v>1.5330440350003416E-2</v>
      </c>
      <c r="AG62" s="2">
        <f>(Table2[[#This Row],[Close Price]]/Table2[[#This Row],[Current Month Low]])-1</f>
        <v>4.6238579908081112E-2</v>
      </c>
      <c r="AH62" s="2">
        <f>(Table2[[#This Row],[Current Month High]]/Table2[[#This Row],[Close Price]])-1</f>
        <v>4.5742334779824922E-2</v>
      </c>
      <c r="AI62">
        <v>7.1885893149320399</v>
      </c>
      <c r="AJ62">
        <v>98.580257813879498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0.11</v>
      </c>
      <c r="AM62" t="s">
        <v>10198</v>
      </c>
      <c r="AN62">
        <v>-1.4</v>
      </c>
      <c r="AO62" t="s">
        <v>10197</v>
      </c>
      <c r="AP62">
        <v>0.189939014269839</v>
      </c>
      <c r="AQ62">
        <f>(Table2[[#This Row],[Sharpe Ratio]]-AVERAGE(Table2[Sharpe Ratio]))/_xlfn.STDEV.P(Table2[Sharpe Ratio])</f>
        <v>1.5924359156252073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3.3771394437090487</v>
      </c>
      <c r="AS62">
        <f>_xlfn.RANK.AVG(Table2[[#This Row],[1Y Return vs Nifty Z-Score]],Table2[1Y Return vs Nifty Z-Score])</f>
        <v>234</v>
      </c>
      <c r="AT62">
        <f>_xlfn.RANK.AVG(Table2[[#This Row],[6M Return vs Nifty Z-Score]],Table2[6M Return vs Nifty Z-Score])</f>
        <v>39</v>
      </c>
      <c r="AU62">
        <f>_xlfn.RANK.AVG(Table2[[#This Row],[Sharpe Ratio Z-Score]],Table2[Sharpe Ratio Z-Score])</f>
        <v>41</v>
      </c>
      <c r="AV62">
        <f>(Table2[[#This Row],[Rank 1Y]]+Table2[[#This Row],[Rank 6M]]+Table2[[#This Row],[Rank Sharpe]])/3</f>
        <v>104.66666666666667</v>
      </c>
    </row>
    <row r="63" spans="1:48" x14ac:dyDescent="0.3">
      <c r="A63" t="s">
        <v>283</v>
      </c>
      <c r="B63" t="s">
        <v>284</v>
      </c>
      <c r="C63" t="s">
        <v>10152</v>
      </c>
      <c r="D63" t="s">
        <v>285</v>
      </c>
      <c r="E63">
        <v>96114.593801759998</v>
      </c>
      <c r="F63">
        <v>11084.1</v>
      </c>
      <c r="G63">
        <v>164.32211825062501</v>
      </c>
      <c r="H63">
        <f>(Table2[[#This Row],[1Y Return vs Nifty]]-AVERAGE(Table2[1Y Return vs Nifty]))/_xlfn.STDEV.P(Table2[1Y Return vs Nifty])</f>
        <v>1.671002968181813</v>
      </c>
      <c r="I63">
        <v>10.697707220653401</v>
      </c>
      <c r="J63">
        <f>(Table2[[#This Row],[1M Return vs Nifty]]-AVERAGE(Table2[1M Return vs Nifty]))/_xlfn.STDEV.P(Table2[1M Return vs Nifty])</f>
        <v>1.0866005858071326</v>
      </c>
      <c r="K63">
        <v>50.953908960953498</v>
      </c>
      <c r="L63">
        <f>(Table2[[#This Row],[6M Return vs Nifty]]-AVERAGE(Table2[6M Return vs Nifty]))/_xlfn.STDEV.P(Table2[6M Return vs Nifty])</f>
        <v>1.5192582323117607</v>
      </c>
      <c r="M63">
        <v>2.17434600221871</v>
      </c>
      <c r="N63">
        <f>(Table2[[#This Row],[1W Return vs Nifty]]-AVERAGE(Table2[1W Return vs Nifty]))/_xlfn.STDEV.P(Table2[1W Return vs Nifty])</f>
        <v>0.29236136545542779</v>
      </c>
      <c r="O63">
        <v>10496.57</v>
      </c>
      <c r="P63">
        <v>9611.2912567556396</v>
      </c>
      <c r="Q63">
        <v>7370.7822913075397</v>
      </c>
      <c r="R63">
        <v>72.121631685867399</v>
      </c>
      <c r="S63" s="2">
        <f>(Table2[[#This Row],[Close Price]]-Table2[[#This Row],[20D EMA]])/Table2[[#This Row],[20D EMA]]</f>
        <v>5.5973522779346079E-2</v>
      </c>
      <c r="T63" s="2">
        <f>(Table2[[#This Row],[Close Price]]-Table2[[#This Row],[50D EMA]])/Table2[[#This Row],[50D EMA]]</f>
        <v>0.15323734385940543</v>
      </c>
      <c r="U63" s="2">
        <f>(Table2[[#This Row],[Close Price]]-Table2[[#This Row],[200D EMA]])/Table2[[#This Row],[200D EMA]]</f>
        <v>0.50378881941359532</v>
      </c>
      <c r="V63">
        <v>1.4398993265234501</v>
      </c>
      <c r="W63">
        <v>11051</v>
      </c>
      <c r="X63">
        <v>11320</v>
      </c>
      <c r="Y63">
        <v>10370</v>
      </c>
      <c r="Z63">
        <v>11395.95</v>
      </c>
      <c r="AA63">
        <v>9890.15</v>
      </c>
      <c r="AB63">
        <v>11395.95</v>
      </c>
      <c r="AC63" s="2">
        <f>(Table2[[#This Row],[Close Price]]/Table2[[#This Row],[Day Low]])-1</f>
        <v>2.9952040539318325E-3</v>
      </c>
      <c r="AD63" s="2">
        <f>(Table2[[#This Row],[Day High]]/Table2[[#This Row],[Close Price]])-1</f>
        <v>2.1282738336896978E-2</v>
      </c>
      <c r="AE63" s="2">
        <f>(Table2[[#This Row],[Close Price]]/Table2[[#This Row],[Current Week Low]])-1</f>
        <v>6.8862102217936316E-2</v>
      </c>
      <c r="AF63" s="2">
        <f>(Table2[[#This Row],[Current Week High]]/Table2[[#This Row],[Close Price]])-1</f>
        <v>2.8134895932010684E-2</v>
      </c>
      <c r="AG63" s="2">
        <f>(Table2[[#This Row],[Close Price]]/Table2[[#This Row],[Current Month Low]])-1</f>
        <v>0.12072112151989622</v>
      </c>
      <c r="AH63" s="2">
        <f>(Table2[[#This Row],[Current Month High]]/Table2[[#This Row],[Close Price]])-1</f>
        <v>2.8134895932010684E-2</v>
      </c>
      <c r="AI63">
        <v>2.81348959320106</v>
      </c>
      <c r="AJ63">
        <v>193.288350863266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0.21</v>
      </c>
      <c r="AM63" t="s">
        <v>10198</v>
      </c>
      <c r="AN63">
        <v>6.99</v>
      </c>
      <c r="AO63" t="s">
        <v>10198</v>
      </c>
      <c r="AP63">
        <v>8.9813910509870004E-2</v>
      </c>
      <c r="AQ63">
        <f>(Table2[[#This Row],[Sharpe Ratio]]-AVERAGE(Table2[Sharpe Ratio]))/_xlfn.STDEV.P(Table2[Sharpe Ratio])</f>
        <v>0.43828914071064612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5.0075122924667799</v>
      </c>
      <c r="AS63">
        <f>_xlfn.RANK.AVG(Table2[[#This Row],[1Y Return vs Nifty Z-Score]],Table2[1Y Return vs Nifty Z-Score])</f>
        <v>43</v>
      </c>
      <c r="AT63">
        <f>_xlfn.RANK.AVG(Table2[[#This Row],[6M Return vs Nifty Z-Score]],Table2[6M Return vs Nifty Z-Score])</f>
        <v>52</v>
      </c>
      <c r="AU63">
        <f>_xlfn.RANK.AVG(Table2[[#This Row],[Sharpe Ratio Z-Score]],Table2[Sharpe Ratio Z-Score])</f>
        <v>221</v>
      </c>
      <c r="AV63">
        <f>(Table2[[#This Row],[Rank 1Y]]+Table2[[#This Row],[Rank 6M]]+Table2[[#This Row],[Rank Sharpe]])/3</f>
        <v>105.33333333333333</v>
      </c>
    </row>
    <row r="64" spans="1:48" x14ac:dyDescent="0.3">
      <c r="A64" t="s">
        <v>747</v>
      </c>
      <c r="B64" t="s">
        <v>748</v>
      </c>
      <c r="C64" t="s">
        <v>10156</v>
      </c>
      <c r="D64" t="s">
        <v>216</v>
      </c>
      <c r="E64">
        <v>21447.76544856</v>
      </c>
      <c r="F64">
        <v>1320.3</v>
      </c>
      <c r="G64">
        <v>98.000143082061001</v>
      </c>
      <c r="H64">
        <f>(Table2[[#This Row],[1Y Return vs Nifty]]-AVERAGE(Table2[1Y Return vs Nifty]))/_xlfn.STDEV.P(Table2[1Y Return vs Nifty])</f>
        <v>0.77155374487686834</v>
      </c>
      <c r="I64">
        <v>7.4505294368681296</v>
      </c>
      <c r="J64">
        <f>(Table2[[#This Row],[1M Return vs Nifty]]-AVERAGE(Table2[1M Return vs Nifty]))/_xlfn.STDEV.P(Table2[1M Return vs Nifty])</f>
        <v>0.75556135284401604</v>
      </c>
      <c r="K64">
        <v>62.968699289198199</v>
      </c>
      <c r="L64">
        <f>(Table2[[#This Row],[6M Return vs Nifty]]-AVERAGE(Table2[6M Return vs Nifty]))/_xlfn.STDEV.P(Table2[6M Return vs Nifty])</f>
        <v>1.932072909156429</v>
      </c>
      <c r="M64">
        <v>1.5465665354878599</v>
      </c>
      <c r="N64">
        <f>(Table2[[#This Row],[1W Return vs Nifty]]-AVERAGE(Table2[1W Return vs Nifty]))/_xlfn.STDEV.P(Table2[1W Return vs Nifty])</f>
        <v>0.15838705346073584</v>
      </c>
      <c r="O64">
        <v>1290.1199999999999</v>
      </c>
      <c r="P64">
        <v>1237.95567111171</v>
      </c>
      <c r="Q64">
        <v>1006.702741425</v>
      </c>
      <c r="R64">
        <v>54.954743582921303</v>
      </c>
      <c r="S64" s="2">
        <f>(Table2[[#This Row],[Close Price]]-Table2[[#This Row],[20D EMA]])/Table2[[#This Row],[20D EMA]]</f>
        <v>2.3393172728118364E-2</v>
      </c>
      <c r="T64" s="2">
        <f>(Table2[[#This Row],[Close Price]]-Table2[[#This Row],[50D EMA]])/Table2[[#This Row],[50D EMA]]</f>
        <v>6.651637922894528E-2</v>
      </c>
      <c r="U64" s="2">
        <f>(Table2[[#This Row],[Close Price]]-Table2[[#This Row],[200D EMA]])/Table2[[#This Row],[200D EMA]]</f>
        <v>0.31150929233698044</v>
      </c>
      <c r="V64">
        <v>1.0586017604195901</v>
      </c>
      <c r="W64">
        <v>1320.3</v>
      </c>
      <c r="X64">
        <v>1369.7</v>
      </c>
      <c r="Y64">
        <v>1250</v>
      </c>
      <c r="Z64">
        <v>1363.6</v>
      </c>
      <c r="AA64">
        <v>1145</v>
      </c>
      <c r="AB64">
        <v>1427.85</v>
      </c>
      <c r="AC64" s="2">
        <f>(Table2[[#This Row],[Close Price]]/Table2[[#This Row],[Day Low]])-1</f>
        <v>0</v>
      </c>
      <c r="AD64" s="2">
        <f>(Table2[[#This Row],[Day High]]/Table2[[#This Row],[Close Price]])-1</f>
        <v>3.7415738847231816E-2</v>
      </c>
      <c r="AE64" s="2">
        <f>(Table2[[#This Row],[Close Price]]/Table2[[#This Row],[Current Week Low]])-1</f>
        <v>5.6240000000000068E-2</v>
      </c>
      <c r="AF64" s="2">
        <f>(Table2[[#This Row],[Current Week High]]/Table2[[#This Row],[Close Price]])-1</f>
        <v>3.2795576762856937E-2</v>
      </c>
      <c r="AG64" s="2">
        <f>(Table2[[#This Row],[Close Price]]/Table2[[#This Row],[Current Month Low]])-1</f>
        <v>0.15310043668122275</v>
      </c>
      <c r="AH64" s="2">
        <f>(Table2[[#This Row],[Current Month High]]/Table2[[#This Row],[Close Price]])-1</f>
        <v>8.1458759372869727E-2</v>
      </c>
      <c r="AI64">
        <v>8.14587593728697</v>
      </c>
      <c r="AJ64">
        <v>130.03745970903299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-0.01</v>
      </c>
      <c r="AM64" t="s">
        <v>10197</v>
      </c>
      <c r="AN64">
        <v>3.74</v>
      </c>
      <c r="AO64" t="s">
        <v>10198</v>
      </c>
      <c r="AP64">
        <v>0.11729212932640699</v>
      </c>
      <c r="AQ64">
        <f>(Table2[[#This Row],[Sharpe Ratio]]-AVERAGE(Table2[Sharpe Ratio]))/_xlfn.STDEV.P(Table2[Sharpe Ratio])</f>
        <v>0.75503185993449673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4.3726069202725455</v>
      </c>
      <c r="AS64">
        <f>_xlfn.RANK.AVG(Table2[[#This Row],[1Y Return vs Nifty Z-Score]],Table2[1Y Return vs Nifty Z-Score])</f>
        <v>113</v>
      </c>
      <c r="AT64">
        <f>_xlfn.RANK.AVG(Table2[[#This Row],[6M Return vs Nifty Z-Score]],Table2[6M Return vs Nifty Z-Score])</f>
        <v>33</v>
      </c>
      <c r="AU64">
        <f>_xlfn.RANK.AVG(Table2[[#This Row],[Sharpe Ratio Z-Score]],Table2[Sharpe Ratio Z-Score])</f>
        <v>170</v>
      </c>
      <c r="AV64">
        <f>(Table2[[#This Row],[Rank 1Y]]+Table2[[#This Row],[Rank 6M]]+Table2[[#This Row],[Rank Sharpe]])/3</f>
        <v>105.33333333333333</v>
      </c>
    </row>
    <row r="65" spans="1:48" x14ac:dyDescent="0.3">
      <c r="A65" t="s">
        <v>675</v>
      </c>
      <c r="B65" t="s">
        <v>676</v>
      </c>
      <c r="C65" t="s">
        <v>10170</v>
      </c>
      <c r="D65" t="s">
        <v>677</v>
      </c>
      <c r="E65">
        <v>25410.219239999999</v>
      </c>
      <c r="F65">
        <v>2300.75</v>
      </c>
      <c r="G65">
        <v>107.278313709907</v>
      </c>
      <c r="H65">
        <f>(Table2[[#This Row],[1Y Return vs Nifty]]-AVERAGE(Table2[1Y Return vs Nifty]))/_xlfn.STDEV.P(Table2[1Y Return vs Nifty])</f>
        <v>0.89738297936056022</v>
      </c>
      <c r="I65">
        <v>-4.19458246690004</v>
      </c>
      <c r="J65">
        <f>(Table2[[#This Row],[1M Return vs Nifty]]-AVERAGE(Table2[1M Return vs Nifty]))/_xlfn.STDEV.P(Table2[1M Return vs Nifty])</f>
        <v>-0.43161999941913892</v>
      </c>
      <c r="K65">
        <v>56.720967299807299</v>
      </c>
      <c r="L65">
        <f>(Table2[[#This Row],[6M Return vs Nifty]]-AVERAGE(Table2[6M Return vs Nifty]))/_xlfn.STDEV.P(Table2[6M Return vs Nifty])</f>
        <v>1.7174078678406974</v>
      </c>
      <c r="M65">
        <v>5.1888342125634601</v>
      </c>
      <c r="N65">
        <f>(Table2[[#This Row],[1W Return vs Nifty]]-AVERAGE(Table2[1W Return vs Nifty]))/_xlfn.STDEV.P(Table2[1W Return vs Nifty])</f>
        <v>0.93568279503349649</v>
      </c>
      <c r="O65">
        <v>2228</v>
      </c>
      <c r="P65">
        <v>2152.3467463368102</v>
      </c>
      <c r="Q65">
        <v>1702.3795129810501</v>
      </c>
      <c r="R65">
        <v>62.247317438104801</v>
      </c>
      <c r="S65" s="2">
        <f>(Table2[[#This Row],[Close Price]]-Table2[[#This Row],[20D EMA]])/Table2[[#This Row],[20D EMA]]</f>
        <v>3.2652603231597847E-2</v>
      </c>
      <c r="T65" s="2">
        <f>(Table2[[#This Row],[Close Price]]-Table2[[#This Row],[50D EMA]])/Table2[[#This Row],[50D EMA]]</f>
        <v>6.8949510071165343E-2</v>
      </c>
      <c r="U65" s="2">
        <f>(Table2[[#This Row],[Close Price]]-Table2[[#This Row],[200D EMA]])/Table2[[#This Row],[200D EMA]]</f>
        <v>0.35149065320407824</v>
      </c>
      <c r="V65">
        <v>1.1338704509359101</v>
      </c>
      <c r="W65">
        <v>2310</v>
      </c>
      <c r="X65">
        <v>2382.85</v>
      </c>
      <c r="Y65">
        <v>2036.6</v>
      </c>
      <c r="Z65">
        <v>2319.9499999999998</v>
      </c>
      <c r="AA65">
        <v>2036.6</v>
      </c>
      <c r="AB65">
        <v>2420</v>
      </c>
      <c r="AC65" s="2">
        <f>(Table2[[#This Row],[Close Price]]/Table2[[#This Row],[Day Low]])-1</f>
        <v>-4.0043290043290103E-3</v>
      </c>
      <c r="AD65" s="2">
        <f>(Table2[[#This Row],[Day High]]/Table2[[#This Row],[Close Price]])-1</f>
        <v>3.5684016081712455E-2</v>
      </c>
      <c r="AE65" s="2">
        <f>(Table2[[#This Row],[Close Price]]/Table2[[#This Row],[Current Week Low]])-1</f>
        <v>0.1297014632230189</v>
      </c>
      <c r="AF65" s="2">
        <f>(Table2[[#This Row],[Current Week High]]/Table2[[#This Row],[Close Price]])-1</f>
        <v>8.345104857111707E-3</v>
      </c>
      <c r="AG65" s="2">
        <f>(Table2[[#This Row],[Close Price]]/Table2[[#This Row],[Current Month Low]])-1</f>
        <v>0.1297014632230189</v>
      </c>
      <c r="AH65" s="2">
        <f>(Table2[[#This Row],[Current Month High]]/Table2[[#This Row],[Close Price]])-1</f>
        <v>5.183092469846784E-2</v>
      </c>
      <c r="AI65">
        <v>5.1830924698467804</v>
      </c>
      <c r="AJ65">
        <v>139.150771789408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0.12</v>
      </c>
      <c r="AM65" t="s">
        <v>10198</v>
      </c>
      <c r="AN65">
        <v>3.32</v>
      </c>
      <c r="AO65" t="s">
        <v>10198</v>
      </c>
      <c r="AP65">
        <v>0.114349861503908</v>
      </c>
      <c r="AQ65">
        <f>(Table2[[#This Row],[Sharpe Ratio]]-AVERAGE(Table2[Sharpe Ratio]))/_xlfn.STDEV.P(Table2[Sharpe Ratio])</f>
        <v>0.72111620051692549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3.8399698433325407</v>
      </c>
      <c r="AS65">
        <f>_xlfn.RANK.AVG(Table2[[#This Row],[1Y Return vs Nifty Z-Score]],Table2[1Y Return vs Nifty Z-Score])</f>
        <v>101</v>
      </c>
      <c r="AT65">
        <f>_xlfn.RANK.AVG(Table2[[#This Row],[6M Return vs Nifty Z-Score]],Table2[6M Return vs Nifty Z-Score])</f>
        <v>42</v>
      </c>
      <c r="AU65">
        <f>_xlfn.RANK.AVG(Table2[[#This Row],[Sharpe Ratio Z-Score]],Table2[Sharpe Ratio Z-Score])</f>
        <v>175</v>
      </c>
      <c r="AV65">
        <f>(Table2[[#This Row],[Rank 1Y]]+Table2[[#This Row],[Rank 6M]]+Table2[[#This Row],[Rank Sharpe]])/3</f>
        <v>106</v>
      </c>
    </row>
    <row r="66" spans="1:48" x14ac:dyDescent="0.3">
      <c r="A66" t="s">
        <v>1264</v>
      </c>
      <c r="B66" t="s">
        <v>1265</v>
      </c>
      <c r="C66" t="s">
        <v>10163</v>
      </c>
      <c r="D66" t="s">
        <v>662</v>
      </c>
      <c r="E66">
        <v>8887.1496708449995</v>
      </c>
      <c r="F66">
        <v>276.11</v>
      </c>
      <c r="G66">
        <v>163.603628382772</v>
      </c>
      <c r="H66">
        <f>(Table2[[#This Row],[1Y Return vs Nifty]]-AVERAGE(Table2[1Y Return vs Nifty]))/_xlfn.STDEV.P(Table2[1Y Return vs Nifty])</f>
        <v>1.6612589104701667</v>
      </c>
      <c r="I66">
        <v>17.044398768910501</v>
      </c>
      <c r="J66">
        <f>(Table2[[#This Row],[1M Return vs Nifty]]-AVERAGE(Table2[1M Return vs Nifty]))/_xlfn.STDEV.P(Table2[1M Return vs Nifty])</f>
        <v>1.7336251843615615</v>
      </c>
      <c r="K66">
        <v>16.712682404077398</v>
      </c>
      <c r="L66">
        <f>(Table2[[#This Row],[6M Return vs Nifty]]-AVERAGE(Table2[6M Return vs Nifty]))/_xlfn.STDEV.P(Table2[6M Return vs Nifty])</f>
        <v>0.34276821545210101</v>
      </c>
      <c r="M66">
        <v>-2.70892408354463</v>
      </c>
      <c r="N66">
        <f>(Table2[[#This Row],[1W Return vs Nifty]]-AVERAGE(Table2[1W Return vs Nifty]))/_xlfn.STDEV.P(Table2[1W Return vs Nifty])</f>
        <v>-0.74977649456619522</v>
      </c>
      <c r="O66">
        <v>262.05</v>
      </c>
      <c r="P66">
        <v>235.46815768146001</v>
      </c>
      <c r="Q66">
        <v>183.61871304744599</v>
      </c>
      <c r="R66">
        <v>58.1897371813942</v>
      </c>
      <c r="S66" s="2">
        <f>(Table2[[#This Row],[Close Price]]-Table2[[#This Row],[20D EMA]])/Table2[[#This Row],[20D EMA]]</f>
        <v>5.3653882846784968E-2</v>
      </c>
      <c r="T66" s="2">
        <f>(Table2[[#This Row],[Close Price]]-Table2[[#This Row],[50D EMA]])/Table2[[#This Row],[50D EMA]]</f>
        <v>0.17260016266624065</v>
      </c>
      <c r="U66" s="2">
        <f>(Table2[[#This Row],[Close Price]]-Table2[[#This Row],[200D EMA]])/Table2[[#This Row],[200D EMA]]</f>
        <v>0.50371383949660298</v>
      </c>
      <c r="V66">
        <v>1.29535426668886</v>
      </c>
      <c r="W66">
        <v>273.3</v>
      </c>
      <c r="X66">
        <v>292</v>
      </c>
      <c r="Y66">
        <v>250</v>
      </c>
      <c r="Z66">
        <v>281</v>
      </c>
      <c r="AA66">
        <v>248</v>
      </c>
      <c r="AB66">
        <v>296.49</v>
      </c>
      <c r="AC66" s="2">
        <f>(Table2[[#This Row],[Close Price]]/Table2[[#This Row],[Day Low]])-1</f>
        <v>1.0281741675814082E-2</v>
      </c>
      <c r="AD66" s="2">
        <f>(Table2[[#This Row],[Day High]]/Table2[[#This Row],[Close Price]])-1</f>
        <v>5.7549527362283026E-2</v>
      </c>
      <c r="AE66" s="2">
        <f>(Table2[[#This Row],[Close Price]]/Table2[[#This Row],[Current Week Low]])-1</f>
        <v>0.10444000000000009</v>
      </c>
      <c r="AF66" s="2">
        <f>(Table2[[#This Row],[Current Week High]]/Table2[[#This Row],[Close Price]])-1</f>
        <v>1.7710332838361431E-2</v>
      </c>
      <c r="AG66" s="2">
        <f>(Table2[[#This Row],[Close Price]]/Table2[[#This Row],[Current Month Low]])-1</f>
        <v>0.11334677419354855</v>
      </c>
      <c r="AH66" s="2">
        <f>(Table2[[#This Row],[Current Month High]]/Table2[[#This Row],[Close Price]])-1</f>
        <v>7.3811162217956694E-2</v>
      </c>
      <c r="AI66">
        <v>7.3811162217956596</v>
      </c>
      <c r="AJ66">
        <v>192.64440911499699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0.44</v>
      </c>
      <c r="AM66" t="s">
        <v>10198</v>
      </c>
      <c r="AN66">
        <v>-3.22</v>
      </c>
      <c r="AO66" t="s">
        <v>10197</v>
      </c>
      <c r="AP66">
        <v>0.18284263013316601</v>
      </c>
      <c r="AQ66">
        <f>(Table2[[#This Row],[Sharpe Ratio]]-AVERAGE(Table2[Sharpe Ratio]))/_xlfn.STDEV.P(Table2[Sharpe Ratio])</f>
        <v>1.5106355622939329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4.4985113780115675</v>
      </c>
      <c r="AS66">
        <f>_xlfn.RANK.AVG(Table2[[#This Row],[1Y Return vs Nifty Z-Score]],Table2[1Y Return vs Nifty Z-Score])</f>
        <v>44</v>
      </c>
      <c r="AT66">
        <f>_xlfn.RANK.AVG(Table2[[#This Row],[6M Return vs Nifty Z-Score]],Table2[6M Return vs Nifty Z-Score])</f>
        <v>226</v>
      </c>
      <c r="AU66">
        <f>_xlfn.RANK.AVG(Table2[[#This Row],[Sharpe Ratio Z-Score]],Table2[Sharpe Ratio Z-Score])</f>
        <v>48</v>
      </c>
      <c r="AV66">
        <f>(Table2[[#This Row],[Rank 1Y]]+Table2[[#This Row],[Rank 6M]]+Table2[[#This Row],[Rank Sharpe]])/3</f>
        <v>106</v>
      </c>
    </row>
    <row r="67" spans="1:48" x14ac:dyDescent="0.3">
      <c r="A67" t="s">
        <v>1248</v>
      </c>
      <c r="B67" t="s">
        <v>1249</v>
      </c>
      <c r="C67" t="s">
        <v>10159</v>
      </c>
      <c r="D67" t="s">
        <v>65</v>
      </c>
      <c r="E67">
        <v>9027.1479506600008</v>
      </c>
      <c r="F67">
        <v>16.809999999999999</v>
      </c>
      <c r="G67">
        <v>202.39681203973001</v>
      </c>
      <c r="H67">
        <f>(Table2[[#This Row],[1Y Return vs Nifty]]-AVERAGE(Table2[1Y Return vs Nifty]))/_xlfn.STDEV.P(Table2[1Y Return vs Nifty])</f>
        <v>2.1873665666594486</v>
      </c>
      <c r="I67">
        <v>-13.942412515334301</v>
      </c>
      <c r="J67">
        <f>(Table2[[#This Row],[1M Return vs Nifty]]-AVERAGE(Table2[1M Return vs Nifty]))/_xlfn.STDEV.P(Table2[1M Return vs Nifty])</f>
        <v>-1.4253796261331548</v>
      </c>
      <c r="K67">
        <v>50.503555336880503</v>
      </c>
      <c r="L67">
        <f>(Table2[[#This Row],[6M Return vs Nifty]]-AVERAGE(Table2[6M Return vs Nifty]))/_xlfn.STDEV.P(Table2[6M Return vs Nifty])</f>
        <v>1.503784588518704</v>
      </c>
      <c r="M67">
        <v>1.0944760856217499</v>
      </c>
      <c r="N67">
        <f>(Table2[[#This Row],[1W Return vs Nifty]]-AVERAGE(Table2[1W Return vs Nifty]))/_xlfn.STDEV.P(Table2[1W Return vs Nifty])</f>
        <v>6.1906505449836016E-2</v>
      </c>
      <c r="O67">
        <v>16.399999999999999</v>
      </c>
      <c r="P67">
        <v>15.787463912756801</v>
      </c>
      <c r="Q67">
        <v>11.7034526118461</v>
      </c>
      <c r="R67">
        <v>60.118716044297102</v>
      </c>
      <c r="S67" s="2">
        <f>(Table2[[#This Row],[Close Price]]-Table2[[#This Row],[20D EMA]])/Table2[[#This Row],[20D EMA]]</f>
        <v>2.5000000000000012E-2</v>
      </c>
      <c r="T67" s="2">
        <f>(Table2[[#This Row],[Close Price]]-Table2[[#This Row],[50D EMA]])/Table2[[#This Row],[50D EMA]]</f>
        <v>6.4768862997492252E-2</v>
      </c>
      <c r="U67" s="2">
        <f>(Table2[[#This Row],[Close Price]]-Table2[[#This Row],[200D EMA]])/Table2[[#This Row],[200D EMA]]</f>
        <v>0.43632828341485408</v>
      </c>
      <c r="V67">
        <v>0.47129504678751399</v>
      </c>
      <c r="W67">
        <v>16.71</v>
      </c>
      <c r="X67">
        <v>17.649999999999999</v>
      </c>
      <c r="Y67">
        <v>14.64</v>
      </c>
      <c r="Z67">
        <v>16.809999999999999</v>
      </c>
      <c r="AA67">
        <v>14.64</v>
      </c>
      <c r="AB67">
        <v>18.25</v>
      </c>
      <c r="AC67" s="2">
        <f>(Table2[[#This Row],[Close Price]]/Table2[[#This Row],[Day Low]])-1</f>
        <v>5.9844404548172747E-3</v>
      </c>
      <c r="AD67" s="2">
        <f>(Table2[[#This Row],[Day High]]/Table2[[#This Row],[Close Price]])-1</f>
        <v>4.9970255800118935E-2</v>
      </c>
      <c r="AE67" s="2">
        <f>(Table2[[#This Row],[Close Price]]/Table2[[#This Row],[Current Week Low]])-1</f>
        <v>0.14822404371584685</v>
      </c>
      <c r="AF67" s="2">
        <f>(Table2[[#This Row],[Current Week High]]/Table2[[#This Row],[Close Price]])-1</f>
        <v>0</v>
      </c>
      <c r="AG67" s="2">
        <f>(Table2[[#This Row],[Close Price]]/Table2[[#This Row],[Current Month Low]])-1</f>
        <v>0.14822404371584685</v>
      </c>
      <c r="AH67" s="2">
        <f>(Table2[[#This Row],[Current Month High]]/Table2[[#This Row],[Close Price]])-1</f>
        <v>8.5663295657346872E-2</v>
      </c>
      <c r="AI67">
        <v>25.5205234979179</v>
      </c>
      <c r="AJ67">
        <v>261.50537634408499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0.48</v>
      </c>
      <c r="AM67" t="s">
        <v>10198</v>
      </c>
      <c r="AN67">
        <v>2.69</v>
      </c>
      <c r="AO67" t="s">
        <v>10198</v>
      </c>
      <c r="AP67">
        <v>7.9631625367934E-2</v>
      </c>
      <c r="AQ67">
        <f>(Table2[[#This Row],[Sharpe Ratio]]-AVERAGE(Table2[Sharpe Ratio]))/_xlfn.STDEV.P(Table2[Sharpe Ratio])</f>
        <v>0.32091746151619815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2.6485954960110325</v>
      </c>
      <c r="AS67">
        <f>_xlfn.RANK.AVG(Table2[[#This Row],[1Y Return vs Nifty Z-Score]],Table2[1Y Return vs Nifty Z-Score])</f>
        <v>22</v>
      </c>
      <c r="AT67">
        <f>_xlfn.RANK.AVG(Table2[[#This Row],[6M Return vs Nifty Z-Score]],Table2[6M Return vs Nifty Z-Score])</f>
        <v>55</v>
      </c>
      <c r="AU67">
        <f>_xlfn.RANK.AVG(Table2[[#This Row],[Sharpe Ratio Z-Score]],Table2[Sharpe Ratio Z-Score])</f>
        <v>248</v>
      </c>
      <c r="AV67">
        <f>(Table2[[#This Row],[Rank 1Y]]+Table2[[#This Row],[Rank 6M]]+Table2[[#This Row],[Rank Sharpe]])/3</f>
        <v>108.33333333333333</v>
      </c>
    </row>
    <row r="68" spans="1:48" x14ac:dyDescent="0.3">
      <c r="A68" t="s">
        <v>1363</v>
      </c>
      <c r="B68" t="s">
        <v>1364</v>
      </c>
      <c r="C68" t="s">
        <v>10169</v>
      </c>
      <c r="D68" t="s">
        <v>1160</v>
      </c>
      <c r="E68">
        <v>7785.5829889500001</v>
      </c>
      <c r="F68">
        <v>609.04999999999995</v>
      </c>
      <c r="G68">
        <v>84.068990385961499</v>
      </c>
      <c r="H68">
        <f>(Table2[[#This Row],[1Y Return vs Nifty]]-AVERAGE(Table2[1Y Return vs Nifty]))/_xlfn.STDEV.P(Table2[1Y Return vs Nifty])</f>
        <v>0.58262142733955002</v>
      </c>
      <c r="I68">
        <v>31.547732840664601</v>
      </c>
      <c r="J68">
        <f>(Table2[[#This Row],[1M Return vs Nifty]]-AVERAGE(Table2[1M Return vs Nifty]))/_xlfn.STDEV.P(Table2[1M Return vs Nifty])</f>
        <v>3.2121930073172025</v>
      </c>
      <c r="K68">
        <v>34.7756342577891</v>
      </c>
      <c r="L68">
        <f>(Table2[[#This Row],[6M Return vs Nifty]]-AVERAGE(Table2[6M Return vs Nifty]))/_xlfn.STDEV.P(Table2[6M Return vs Nifty])</f>
        <v>0.96339091702530255</v>
      </c>
      <c r="M68">
        <v>4.3021655109037003</v>
      </c>
      <c r="N68">
        <f>(Table2[[#This Row],[1W Return vs Nifty]]-AVERAGE(Table2[1W Return vs Nifty]))/_xlfn.STDEV.P(Table2[1W Return vs Nifty])</f>
        <v>0.74645897430120312</v>
      </c>
      <c r="O68">
        <v>529.41</v>
      </c>
      <c r="P68">
        <v>487.33045823827501</v>
      </c>
      <c r="Q68">
        <v>419.176573591595</v>
      </c>
      <c r="R68">
        <v>77.123293050003397</v>
      </c>
      <c r="S68" s="2">
        <f>(Table2[[#This Row],[Close Price]]-Table2[[#This Row],[20D EMA]])/Table2[[#This Row],[20D EMA]]</f>
        <v>0.1504316125498196</v>
      </c>
      <c r="T68" s="2">
        <f>(Table2[[#This Row],[Close Price]]-Table2[[#This Row],[50D EMA]])/Table2[[#This Row],[50D EMA]]</f>
        <v>0.24976797510614754</v>
      </c>
      <c r="U68" s="2">
        <f>(Table2[[#This Row],[Close Price]]-Table2[[#This Row],[200D EMA]])/Table2[[#This Row],[200D EMA]]</f>
        <v>0.45296764745588863</v>
      </c>
      <c r="V68">
        <v>1.7067145374450301</v>
      </c>
      <c r="W68">
        <v>610</v>
      </c>
      <c r="X68">
        <v>626.9</v>
      </c>
      <c r="Y68">
        <v>530</v>
      </c>
      <c r="Z68">
        <v>624.9</v>
      </c>
      <c r="AA68">
        <v>412</v>
      </c>
      <c r="AB68">
        <v>624.9</v>
      </c>
      <c r="AC68" s="2">
        <f>(Table2[[#This Row],[Close Price]]/Table2[[#This Row],[Day Low]])-1</f>
        <v>-1.5573770491803529E-3</v>
      </c>
      <c r="AD68" s="2">
        <f>(Table2[[#This Row],[Day High]]/Table2[[#This Row],[Close Price]])-1</f>
        <v>2.9307938592890714E-2</v>
      </c>
      <c r="AE68" s="2">
        <f>(Table2[[#This Row],[Close Price]]/Table2[[#This Row],[Current Week Low]])-1</f>
        <v>0.14915094339622637</v>
      </c>
      <c r="AF68" s="2">
        <f>(Table2[[#This Row],[Current Week High]]/Table2[[#This Row],[Close Price]])-1</f>
        <v>2.6024135949429539E-2</v>
      </c>
      <c r="AG68" s="2">
        <f>(Table2[[#This Row],[Close Price]]/Table2[[#This Row],[Current Month Low]])-1</f>
        <v>0.47827669902912606</v>
      </c>
      <c r="AH68" s="2">
        <f>(Table2[[#This Row],[Current Month High]]/Table2[[#This Row],[Close Price]])-1</f>
        <v>2.6024135949429539E-2</v>
      </c>
      <c r="AI68">
        <v>2.6024135949429499</v>
      </c>
      <c r="AJ68">
        <v>117.401392111368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0.28000000000000003</v>
      </c>
      <c r="AM68" t="s">
        <v>10198</v>
      </c>
      <c r="AN68">
        <v>31.35</v>
      </c>
      <c r="AO68" t="s">
        <v>10198</v>
      </c>
      <c r="AP68">
        <v>0.157373056155207</v>
      </c>
      <c r="AQ68">
        <f>(Table2[[#This Row],[Sharpe Ratio]]-AVERAGE(Table2[Sharpe Ratio]))/_xlfn.STDEV.P(Table2[Sharpe Ratio])</f>
        <v>1.2170465864904252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6.7217109124736831</v>
      </c>
      <c r="AS68">
        <f>_xlfn.RANK.AVG(Table2[[#This Row],[1Y Return vs Nifty Z-Score]],Table2[1Y Return vs Nifty Z-Score])</f>
        <v>133</v>
      </c>
      <c r="AT68">
        <f>_xlfn.RANK.AVG(Table2[[#This Row],[6M Return vs Nifty Z-Score]],Table2[6M Return vs Nifty Z-Score])</f>
        <v>107</v>
      </c>
      <c r="AU68">
        <f>_xlfn.RANK.AVG(Table2[[#This Row],[Sharpe Ratio Z-Score]],Table2[Sharpe Ratio Z-Score])</f>
        <v>85</v>
      </c>
      <c r="AV68">
        <f>(Table2[[#This Row],[Rank 1Y]]+Table2[[#This Row],[Rank 6M]]+Table2[[#This Row],[Rank Sharpe]])/3</f>
        <v>108.33333333333333</v>
      </c>
    </row>
    <row r="69" spans="1:48" x14ac:dyDescent="0.3">
      <c r="A69" t="s">
        <v>588</v>
      </c>
      <c r="B69" t="s">
        <v>589</v>
      </c>
      <c r="C69" t="s">
        <v>10153</v>
      </c>
      <c r="D69" t="s">
        <v>254</v>
      </c>
      <c r="E69">
        <v>31963.83122448</v>
      </c>
      <c r="F69">
        <v>6317.55</v>
      </c>
      <c r="G69">
        <v>144.06236947181799</v>
      </c>
      <c r="H69">
        <f>(Table2[[#This Row],[1Y Return vs Nifty]]-AVERAGE(Table2[1Y Return vs Nifty]))/_xlfn.STDEV.P(Table2[1Y Return vs Nifty])</f>
        <v>1.3962431279156471</v>
      </c>
      <c r="I69">
        <v>-9.6408366992867194</v>
      </c>
      <c r="J69">
        <f>(Table2[[#This Row],[1M Return vs Nifty]]-AVERAGE(Table2[1M Return vs Nifty]))/_xlfn.STDEV.P(Table2[1M Return vs Nifty])</f>
        <v>-0.98684793692668271</v>
      </c>
      <c r="K69">
        <v>24.751644421302501</v>
      </c>
      <c r="L69">
        <f>(Table2[[#This Row],[6M Return vs Nifty]]-AVERAGE(Table2[6M Return vs Nifty]))/_xlfn.STDEV.P(Table2[6M Return vs Nifty])</f>
        <v>0.61897790506323669</v>
      </c>
      <c r="M69">
        <v>1.19824936575193</v>
      </c>
      <c r="N69">
        <f>(Table2[[#This Row],[1W Return vs Nifty]]-AVERAGE(Table2[1W Return vs Nifty]))/_xlfn.STDEV.P(Table2[1W Return vs Nifty])</f>
        <v>8.4052743970940702E-2</v>
      </c>
      <c r="O69">
        <v>6438.56</v>
      </c>
      <c r="P69">
        <v>6507.1878866935804</v>
      </c>
      <c r="Q69">
        <v>5619.3590813524997</v>
      </c>
      <c r="R69">
        <v>42.335723128535903</v>
      </c>
      <c r="S69" s="2">
        <f>(Table2[[#This Row],[Close Price]]-Table2[[#This Row],[20D EMA]])/Table2[[#This Row],[20D EMA]]</f>
        <v>-1.8794575184513339E-2</v>
      </c>
      <c r="T69" s="2">
        <f>(Table2[[#This Row],[Close Price]]-Table2[[#This Row],[50D EMA]])/Table2[[#This Row],[50D EMA]]</f>
        <v>-2.9142832510087337E-2</v>
      </c>
      <c r="U69" s="2">
        <f>(Table2[[#This Row],[Close Price]]-Table2[[#This Row],[200D EMA]])/Table2[[#This Row],[200D EMA]]</f>
        <v>0.12424742902876672</v>
      </c>
      <c r="V69">
        <v>0.96050700558579405</v>
      </c>
      <c r="W69">
        <v>6325</v>
      </c>
      <c r="X69">
        <v>6380</v>
      </c>
      <c r="Y69">
        <v>6100</v>
      </c>
      <c r="Z69">
        <v>6467</v>
      </c>
      <c r="AA69">
        <v>6100</v>
      </c>
      <c r="AB69">
        <v>6801.3</v>
      </c>
      <c r="AC69" s="2">
        <f>(Table2[[#This Row],[Close Price]]/Table2[[#This Row],[Day Low]])-1</f>
        <v>-1.1778656126482101E-3</v>
      </c>
      <c r="AD69" s="2">
        <f>(Table2[[#This Row],[Day High]]/Table2[[#This Row],[Close Price]])-1</f>
        <v>9.8851611779882109E-3</v>
      </c>
      <c r="AE69" s="2">
        <f>(Table2[[#This Row],[Close Price]]/Table2[[#This Row],[Current Week Low]])-1</f>
        <v>3.5663934426229504E-2</v>
      </c>
      <c r="AF69" s="2">
        <f>(Table2[[#This Row],[Current Week High]]/Table2[[#This Row],[Close Price]])-1</f>
        <v>2.3656322466778956E-2</v>
      </c>
      <c r="AG69" s="2">
        <f>(Table2[[#This Row],[Close Price]]/Table2[[#This Row],[Current Month Low]])-1</f>
        <v>3.5663934426229504E-2</v>
      </c>
      <c r="AH69" s="2">
        <f>(Table2[[#This Row],[Current Month High]]/Table2[[#This Row],[Close Price]])-1</f>
        <v>7.657240544198296E-2</v>
      </c>
      <c r="AI69">
        <v>54.440408069583903</v>
      </c>
      <c r="AJ69">
        <v>169.405117270788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-0.05</v>
      </c>
      <c r="AM69" t="s">
        <v>10197</v>
      </c>
      <c r="AN69">
        <v>-2.87</v>
      </c>
      <c r="AO69" t="s">
        <v>10197</v>
      </c>
      <c r="AP69">
        <v>0.14535563600149801</v>
      </c>
      <c r="AQ69">
        <f>(Table2[[#This Row],[Sharpe Ratio]]-AVERAGE(Table2[Sharpe Ratio]))/_xlfn.STDEV.P(Table2[Sharpe Ratio])</f>
        <v>1.0785212198007001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62</v>
      </c>
      <c r="AT69">
        <f>_xlfn.RANK.AVG(Table2[[#This Row],[6M Return vs Nifty Z-Score]],Table2[6M Return vs Nifty Z-Score])</f>
        <v>161</v>
      </c>
      <c r="AU69">
        <f>_xlfn.RANK.AVG(Table2[[#This Row],[Sharpe Ratio Z-Score]],Table2[Sharpe Ratio Z-Score])</f>
        <v>103</v>
      </c>
      <c r="AV69">
        <f>(Table2[[#This Row],[Rank 1Y]]+Table2[[#This Row],[Rank 6M]]+Table2[[#This Row],[Rank Sharpe]])/3</f>
        <v>108.66666666666667</v>
      </c>
    </row>
    <row r="70" spans="1:48" x14ac:dyDescent="0.3">
      <c r="A70" t="s">
        <v>947</v>
      </c>
      <c r="B70" t="s">
        <v>948</v>
      </c>
      <c r="C70" t="s">
        <v>10153</v>
      </c>
      <c r="D70" t="s">
        <v>254</v>
      </c>
      <c r="E70">
        <v>15392.440646769999</v>
      </c>
      <c r="F70">
        <v>3708.1</v>
      </c>
      <c r="G70">
        <v>223.319505896198</v>
      </c>
      <c r="H70">
        <f>(Table2[[#This Row],[1Y Return vs Nifty]]-AVERAGE(Table2[1Y Return vs Nifty]))/_xlfn.STDEV.P(Table2[1Y Return vs Nifty])</f>
        <v>2.4711171740684876</v>
      </c>
      <c r="I70">
        <v>-5.5158035857501799</v>
      </c>
      <c r="J70">
        <f>(Table2[[#This Row],[1M Return vs Nifty]]-AVERAGE(Table2[1M Return vs Nifty]))/_xlfn.STDEV.P(Table2[1M Return vs Nifty])</f>
        <v>-0.56631420308819913</v>
      </c>
      <c r="K70">
        <v>7.5883984780025697</v>
      </c>
      <c r="L70">
        <f>(Table2[[#This Row],[6M Return vs Nifty]]-AVERAGE(Table2[6M Return vs Nifty]))/_xlfn.STDEV.P(Table2[6M Return vs Nifty])</f>
        <v>2.9268086238288214E-2</v>
      </c>
      <c r="M70">
        <v>-4.36586236057751</v>
      </c>
      <c r="N70">
        <f>(Table2[[#This Row],[1W Return vs Nifty]]-AVERAGE(Table2[1W Return vs Nifty]))/_xlfn.STDEV.P(Table2[1W Return vs Nifty])</f>
        <v>-1.103383417773073</v>
      </c>
      <c r="O70">
        <v>3892.7</v>
      </c>
      <c r="P70">
        <v>3912.9962983935302</v>
      </c>
      <c r="Q70">
        <v>3259.6526043461199</v>
      </c>
      <c r="R70">
        <v>22.3803798030156</v>
      </c>
      <c r="S70" s="2">
        <f>(Table2[[#This Row],[Close Price]]-Table2[[#This Row],[20D EMA]])/Table2[[#This Row],[20D EMA]]</f>
        <v>-4.7422097772754107E-2</v>
      </c>
      <c r="T70" s="2">
        <f>(Table2[[#This Row],[Close Price]]-Table2[[#This Row],[50D EMA]])/Table2[[#This Row],[50D EMA]]</f>
        <v>-5.2363018712195022E-2</v>
      </c>
      <c r="U70" s="2">
        <f>(Table2[[#This Row],[Close Price]]-Table2[[#This Row],[200D EMA]])/Table2[[#This Row],[200D EMA]]</f>
        <v>0.13757521125286837</v>
      </c>
      <c r="V70">
        <v>1.6718260734677299</v>
      </c>
      <c r="W70">
        <v>3645</v>
      </c>
      <c r="X70">
        <v>3741.85</v>
      </c>
      <c r="Y70">
        <v>3420.3</v>
      </c>
      <c r="Z70">
        <v>3939</v>
      </c>
      <c r="AA70">
        <v>3420.3</v>
      </c>
      <c r="AB70">
        <v>4294.2</v>
      </c>
      <c r="AC70" s="2">
        <f>(Table2[[#This Row],[Close Price]]/Table2[[#This Row],[Day Low]])-1</f>
        <v>1.7311385459533479E-2</v>
      </c>
      <c r="AD70" s="2">
        <f>(Table2[[#This Row],[Day High]]/Table2[[#This Row],[Close Price]])-1</f>
        <v>9.1016962865078099E-3</v>
      </c>
      <c r="AE70" s="2">
        <f>(Table2[[#This Row],[Close Price]]/Table2[[#This Row],[Current Week Low]])-1</f>
        <v>8.4144665672601704E-2</v>
      </c>
      <c r="AF70" s="2">
        <f>(Table2[[#This Row],[Current Week High]]/Table2[[#This Row],[Close Price]])-1</f>
        <v>6.2269086594212597E-2</v>
      </c>
      <c r="AG70" s="2">
        <f>(Table2[[#This Row],[Close Price]]/Table2[[#This Row],[Current Month Low]])-1</f>
        <v>8.4144665672601704E-2</v>
      </c>
      <c r="AH70" s="2">
        <f>(Table2[[#This Row],[Current Month High]]/Table2[[#This Row],[Close Price]])-1</f>
        <v>0.1580593835117714</v>
      </c>
      <c r="AI70">
        <v>15.9610042879102</v>
      </c>
      <c r="AJ70">
        <v>250.89661698604201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-0.13</v>
      </c>
      <c r="AM70" t="s">
        <v>10197</v>
      </c>
      <c r="AN70">
        <v>-9.43</v>
      </c>
      <c r="AO70" t="s">
        <v>10197</v>
      </c>
      <c r="AP70">
        <v>0.27379186514055498</v>
      </c>
      <c r="AQ70">
        <f>(Table2[[#This Row],[Sharpe Ratio]]-AVERAGE(Table2[Sharpe Ratio]))/_xlfn.STDEV.P(Table2[Sharpe Ratio])</f>
        <v>2.5590116670155543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15</v>
      </c>
      <c r="AT70">
        <f>_xlfn.RANK.AVG(Table2[[#This Row],[6M Return vs Nifty Z-Score]],Table2[6M Return vs Nifty Z-Score])</f>
        <v>316</v>
      </c>
      <c r="AU70">
        <f>_xlfn.RANK.AVG(Table2[[#This Row],[Sharpe Ratio Z-Score]],Table2[Sharpe Ratio Z-Score])</f>
        <v>3</v>
      </c>
      <c r="AV70">
        <f>(Table2[[#This Row],[Rank 1Y]]+Table2[[#This Row],[Rank 6M]]+Table2[[#This Row],[Rank Sharpe]])/3</f>
        <v>111.33333333333333</v>
      </c>
    </row>
    <row r="71" spans="1:48" x14ac:dyDescent="0.3">
      <c r="A71" t="s">
        <v>844</v>
      </c>
      <c r="B71" t="s">
        <v>845</v>
      </c>
      <c r="C71" t="s">
        <v>10164</v>
      </c>
      <c r="D71" t="s">
        <v>72</v>
      </c>
      <c r="E71">
        <v>18136.5</v>
      </c>
      <c r="F71">
        <v>120.91</v>
      </c>
      <c r="G71">
        <v>238.53777068662001</v>
      </c>
      <c r="H71">
        <f>(Table2[[#This Row],[1Y Return vs Nifty]]-AVERAGE(Table2[1Y Return vs Nifty]))/_xlfn.STDEV.P(Table2[1Y Return vs Nifty])</f>
        <v>2.6775051233267013</v>
      </c>
      <c r="I71">
        <v>18.677124082875199</v>
      </c>
      <c r="J71">
        <f>(Table2[[#This Row],[1M Return vs Nifty]]-AVERAGE(Table2[1M Return vs Nifty]))/_xlfn.STDEV.P(Table2[1M Return vs Nifty])</f>
        <v>1.9000762294116034</v>
      </c>
      <c r="K71">
        <v>46.270682905039202</v>
      </c>
      <c r="L71">
        <f>(Table2[[#This Row],[6M Return vs Nifty]]-AVERAGE(Table2[6M Return vs Nifty]))/_xlfn.STDEV.P(Table2[6M Return vs Nifty])</f>
        <v>1.3583478545153271</v>
      </c>
      <c r="M71">
        <v>14.1163557815796</v>
      </c>
      <c r="N71">
        <f>(Table2[[#This Row],[1W Return vs Nifty]]-AVERAGE(Table2[1W Return vs Nifty]))/_xlfn.STDEV.P(Table2[1W Return vs Nifty])</f>
        <v>2.8409036941099872</v>
      </c>
      <c r="O71">
        <v>90.05</v>
      </c>
      <c r="P71">
        <v>83.033705916692199</v>
      </c>
      <c r="Q71">
        <v>70.416615349849394</v>
      </c>
      <c r="R71">
        <v>84.160792825186206</v>
      </c>
      <c r="S71" s="2">
        <f>(Table2[[#This Row],[Close Price]]-Table2[[#This Row],[20D EMA]])/Table2[[#This Row],[20D EMA]]</f>
        <v>0.34269850083287062</v>
      </c>
      <c r="T71" s="2">
        <f>(Table2[[#This Row],[Close Price]]-Table2[[#This Row],[50D EMA]])/Table2[[#This Row],[50D EMA]]</f>
        <v>0.45615564986716506</v>
      </c>
      <c r="U71" s="2">
        <f>(Table2[[#This Row],[Close Price]]-Table2[[#This Row],[200D EMA]])/Table2[[#This Row],[200D EMA]]</f>
        <v>0.71706634008586434</v>
      </c>
      <c r="V71">
        <v>3.49842036098019</v>
      </c>
      <c r="W71">
        <v>105.1</v>
      </c>
      <c r="X71">
        <v>131.80000000000001</v>
      </c>
      <c r="Y71">
        <v>80.150000000000006</v>
      </c>
      <c r="Z71">
        <v>123.12</v>
      </c>
      <c r="AA71">
        <v>76.959999999999994</v>
      </c>
      <c r="AB71">
        <v>123.12</v>
      </c>
      <c r="AC71" s="2">
        <f>(Table2[[#This Row],[Close Price]]/Table2[[#This Row],[Day Low]])-1</f>
        <v>0.15042816365366329</v>
      </c>
      <c r="AD71" s="2">
        <f>(Table2[[#This Row],[Day High]]/Table2[[#This Row],[Close Price]])-1</f>
        <v>9.0066991977504118E-2</v>
      </c>
      <c r="AE71" s="2">
        <f>(Table2[[#This Row],[Close Price]]/Table2[[#This Row],[Current Week Low]])-1</f>
        <v>0.50854647535870234</v>
      </c>
      <c r="AF71" s="2">
        <f>(Table2[[#This Row],[Current Week High]]/Table2[[#This Row],[Close Price]])-1</f>
        <v>1.8278058059713942E-2</v>
      </c>
      <c r="AG71" s="2">
        <f>(Table2[[#This Row],[Close Price]]/Table2[[#This Row],[Current Month Low]])-1</f>
        <v>0.57107588357588357</v>
      </c>
      <c r="AH71" s="2">
        <f>(Table2[[#This Row],[Current Month High]]/Table2[[#This Row],[Close Price]])-1</f>
        <v>1.8278058059713942E-2</v>
      </c>
      <c r="AI71">
        <v>1.82780580597139</v>
      </c>
      <c r="AJ71">
        <v>265.83963691376698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0.56999999999999995</v>
      </c>
      <c r="AM71" t="s">
        <v>10198</v>
      </c>
      <c r="AN71">
        <v>45.05</v>
      </c>
      <c r="AO71" t="s">
        <v>10198</v>
      </c>
      <c r="AP71">
        <v>7.3762797347897993E-2</v>
      </c>
      <c r="AQ71">
        <f>(Table2[[#This Row],[Sharpe Ratio]]-AVERAGE(Table2[Sharpe Ratio]))/_xlfn.STDEV.P(Table2[Sharpe Ratio])</f>
        <v>0.2532672052119358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9.0301001065755546</v>
      </c>
      <c r="AS71">
        <f>_xlfn.RANK.AVG(Table2[[#This Row],[1Y Return vs Nifty Z-Score]],Table2[1Y Return vs Nifty Z-Score])</f>
        <v>13</v>
      </c>
      <c r="AT71">
        <f>_xlfn.RANK.AVG(Table2[[#This Row],[6M Return vs Nifty Z-Score]],Table2[6M Return vs Nifty Z-Score])</f>
        <v>70</v>
      </c>
      <c r="AU71">
        <f>_xlfn.RANK.AVG(Table2[[#This Row],[Sharpe Ratio Z-Score]],Table2[Sharpe Ratio Z-Score])</f>
        <v>259</v>
      </c>
      <c r="AV71">
        <f>(Table2[[#This Row],[Rank 1Y]]+Table2[[#This Row],[Rank 6M]]+Table2[[#This Row],[Rank Sharpe]])/3</f>
        <v>114</v>
      </c>
    </row>
    <row r="72" spans="1:48" x14ac:dyDescent="0.3">
      <c r="A72" t="s">
        <v>1515</v>
      </c>
      <c r="B72" t="s">
        <v>1516</v>
      </c>
      <c r="C72" t="s">
        <v>10156</v>
      </c>
      <c r="D72" t="s">
        <v>46</v>
      </c>
      <c r="E72">
        <v>6456.9159545100001</v>
      </c>
      <c r="F72">
        <v>853.35</v>
      </c>
      <c r="G72">
        <v>127.455083063289</v>
      </c>
      <c r="H72">
        <f>(Table2[[#This Row],[1Y Return vs Nifty]]-AVERAGE(Table2[1Y Return vs Nifty]))/_xlfn.STDEV.P(Table2[1Y Return vs Nifty])</f>
        <v>1.1710174644249378</v>
      </c>
      <c r="I72">
        <v>-5.6862257868490502</v>
      </c>
      <c r="J72">
        <f>(Table2[[#This Row],[1M Return vs Nifty]]-AVERAGE(Table2[1M Return vs Nifty]))/_xlfn.STDEV.P(Table2[1M Return vs Nifty])</f>
        <v>-0.58368819320767173</v>
      </c>
      <c r="K72">
        <v>27.416813872878102</v>
      </c>
      <c r="L72">
        <f>(Table2[[#This Row],[6M Return vs Nifty]]-AVERAGE(Table2[6M Return vs Nifty]))/_xlfn.STDEV.P(Table2[6M Return vs Nifty])</f>
        <v>0.71055012861690403</v>
      </c>
      <c r="M72">
        <v>-2.684579675363</v>
      </c>
      <c r="N72">
        <f>(Table2[[#This Row],[1W Return vs Nifty]]-AVERAGE(Table2[1W Return vs Nifty]))/_xlfn.STDEV.P(Table2[1W Return vs Nifty])</f>
        <v>-0.74458115844914108</v>
      </c>
      <c r="O72">
        <v>842.05</v>
      </c>
      <c r="P72">
        <v>799.48413966418605</v>
      </c>
      <c r="Q72">
        <v>637.04230182243805</v>
      </c>
      <c r="R72">
        <v>54.669129122093302</v>
      </c>
      <c r="S72" s="2">
        <f>(Table2[[#This Row],[Close Price]]-Table2[[#This Row],[20D EMA]])/Table2[[#This Row],[20D EMA]]</f>
        <v>1.3419630663262358E-2</v>
      </c>
      <c r="T72" s="2">
        <f>(Table2[[#This Row],[Close Price]]-Table2[[#This Row],[50D EMA]])/Table2[[#This Row],[50D EMA]]</f>
        <v>6.7375771029603793E-2</v>
      </c>
      <c r="U72" s="2">
        <f>(Table2[[#This Row],[Close Price]]-Table2[[#This Row],[200D EMA]])/Table2[[#This Row],[200D EMA]]</f>
        <v>0.33954997581597512</v>
      </c>
      <c r="V72">
        <v>0.55295360118784598</v>
      </c>
      <c r="W72">
        <v>840.15</v>
      </c>
      <c r="X72">
        <v>867.55</v>
      </c>
      <c r="Y72">
        <v>781.2</v>
      </c>
      <c r="Z72">
        <v>868.7</v>
      </c>
      <c r="AA72">
        <v>781.2</v>
      </c>
      <c r="AB72">
        <v>936.8</v>
      </c>
      <c r="AC72" s="2">
        <f>(Table2[[#This Row],[Close Price]]/Table2[[#This Row],[Day Low]])-1</f>
        <v>1.5711480092840624E-2</v>
      </c>
      <c r="AD72" s="2">
        <f>(Table2[[#This Row],[Day High]]/Table2[[#This Row],[Close Price]])-1</f>
        <v>1.6640299994140628E-2</v>
      </c>
      <c r="AE72" s="2">
        <f>(Table2[[#This Row],[Close Price]]/Table2[[#This Row],[Current Week Low]])-1</f>
        <v>9.2357910906297969E-2</v>
      </c>
      <c r="AF72" s="2">
        <f>(Table2[[#This Row],[Current Week High]]/Table2[[#This Row],[Close Price]])-1</f>
        <v>1.7987929923243717E-2</v>
      </c>
      <c r="AG72" s="2">
        <f>(Table2[[#This Row],[Close Price]]/Table2[[#This Row],[Current Month Low]])-1</f>
        <v>9.2357910906297969E-2</v>
      </c>
      <c r="AH72" s="2">
        <f>(Table2[[#This Row],[Current Month High]]/Table2[[#This Row],[Close Price]])-1</f>
        <v>9.7791058768383454E-2</v>
      </c>
      <c r="AI72">
        <v>9.7791058768383401</v>
      </c>
      <c r="AJ72">
        <v>154.011013543682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0.22</v>
      </c>
      <c r="AM72" t="s">
        <v>10198</v>
      </c>
      <c r="AN72">
        <v>-2.81</v>
      </c>
      <c r="AO72" t="s">
        <v>10197</v>
      </c>
      <c r="AP72">
        <v>0.138833399517271</v>
      </c>
      <c r="AQ72">
        <f>(Table2[[#This Row],[Sharpe Ratio]]-AVERAGE(Table2[Sharpe Ratio]))/_xlfn.STDEV.P(Table2[Sharpe Ratio])</f>
        <v>1.0033390934326043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1.5566373348176334</v>
      </c>
      <c r="AS72">
        <f>_xlfn.RANK.AVG(Table2[[#This Row],[1Y Return vs Nifty Z-Score]],Table2[1Y Return vs Nifty Z-Score])</f>
        <v>80</v>
      </c>
      <c r="AT72">
        <f>_xlfn.RANK.AVG(Table2[[#This Row],[6M Return vs Nifty Z-Score]],Table2[6M Return vs Nifty Z-Score])</f>
        <v>143</v>
      </c>
      <c r="AU72">
        <f>_xlfn.RANK.AVG(Table2[[#This Row],[Sharpe Ratio Z-Score]],Table2[Sharpe Ratio Z-Score])</f>
        <v>120</v>
      </c>
      <c r="AV72">
        <f>(Table2[[#This Row],[Rank 1Y]]+Table2[[#This Row],[Rank 6M]]+Table2[[#This Row],[Rank Sharpe]])/3</f>
        <v>114.33333333333333</v>
      </c>
    </row>
    <row r="73" spans="1:48" x14ac:dyDescent="0.3">
      <c r="A73" t="s">
        <v>1252</v>
      </c>
      <c r="B73" t="s">
        <v>1253</v>
      </c>
      <c r="C73" t="s">
        <v>10156</v>
      </c>
      <c r="D73" t="s">
        <v>46</v>
      </c>
      <c r="E73">
        <v>9023.8942076000003</v>
      </c>
      <c r="F73">
        <v>1347.1</v>
      </c>
      <c r="G73">
        <v>74.442197671714098</v>
      </c>
      <c r="H73">
        <f>(Table2[[#This Row],[1Y Return vs Nifty]]-AVERAGE(Table2[1Y Return vs Nifty]))/_xlfn.STDEV.P(Table2[1Y Return vs Nifty])</f>
        <v>0.45206422955193465</v>
      </c>
      <c r="I73">
        <v>11.6411788730016</v>
      </c>
      <c r="J73">
        <f>(Table2[[#This Row],[1M Return vs Nifty]]-AVERAGE(Table2[1M Return vs Nifty]))/_xlfn.STDEV.P(Table2[1M Return vs Nifty])</f>
        <v>1.182784457745216</v>
      </c>
      <c r="K73">
        <v>52.131558650882099</v>
      </c>
      <c r="L73">
        <f>(Table2[[#This Row],[6M Return vs Nifty]]-AVERAGE(Table2[6M Return vs Nifty]))/_xlfn.STDEV.P(Table2[6M Return vs Nifty])</f>
        <v>1.5597209505866889</v>
      </c>
      <c r="M73">
        <v>-2.5428759835362098</v>
      </c>
      <c r="N73">
        <f>(Table2[[#This Row],[1W Return vs Nifty]]-AVERAGE(Table2[1W Return vs Nifty]))/_xlfn.STDEV.P(Table2[1W Return vs Nifty])</f>
        <v>-0.71434019705155938</v>
      </c>
      <c r="O73">
        <v>1365.26</v>
      </c>
      <c r="P73">
        <v>1287.7124434362599</v>
      </c>
      <c r="Q73">
        <v>1047.20340051265</v>
      </c>
      <c r="R73">
        <v>39.697711985831802</v>
      </c>
      <c r="S73" s="2">
        <f>(Table2[[#This Row],[Close Price]]-Table2[[#This Row],[20D EMA]])/Table2[[#This Row],[20D EMA]]</f>
        <v>-1.3301495685803497E-2</v>
      </c>
      <c r="T73" s="2">
        <f>(Table2[[#This Row],[Close Price]]-Table2[[#This Row],[50D EMA]])/Table2[[#This Row],[50D EMA]]</f>
        <v>4.6118647735719866E-2</v>
      </c>
      <c r="U73" s="2">
        <f>(Table2[[#This Row],[Close Price]]-Table2[[#This Row],[200D EMA]])/Table2[[#This Row],[200D EMA]]</f>
        <v>0.28637855772864945</v>
      </c>
      <c r="V73">
        <v>1.1138498132766399</v>
      </c>
      <c r="W73">
        <v>1350.05</v>
      </c>
      <c r="X73">
        <v>1365</v>
      </c>
      <c r="Y73">
        <v>1332.4</v>
      </c>
      <c r="Z73">
        <v>1450</v>
      </c>
      <c r="AA73">
        <v>1232.6500000000001</v>
      </c>
      <c r="AB73">
        <v>1542.45</v>
      </c>
      <c r="AC73" s="2">
        <f>(Table2[[#This Row],[Close Price]]/Table2[[#This Row],[Day Low]])-1</f>
        <v>-2.1851042553979738E-3</v>
      </c>
      <c r="AD73" s="2">
        <f>(Table2[[#This Row],[Day High]]/Table2[[#This Row],[Close Price]])-1</f>
        <v>1.3287803429589573E-2</v>
      </c>
      <c r="AE73" s="2">
        <f>(Table2[[#This Row],[Close Price]]/Table2[[#This Row],[Current Week Low]])-1</f>
        <v>1.1032722906034076E-2</v>
      </c>
      <c r="AF73" s="2">
        <f>(Table2[[#This Row],[Current Week High]]/Table2[[#This Row],[Close Price]])-1</f>
        <v>7.6386311335461476E-2</v>
      </c>
      <c r="AG73" s="2">
        <f>(Table2[[#This Row],[Close Price]]/Table2[[#This Row],[Current Month Low]])-1</f>
        <v>9.284874051839509E-2</v>
      </c>
      <c r="AH73" s="2">
        <f>(Table2[[#This Row],[Current Month High]]/Table2[[#This Row],[Close Price]])-1</f>
        <v>0.14501521787543625</v>
      </c>
      <c r="AI73">
        <v>14.5015217875436</v>
      </c>
      <c r="AJ73">
        <v>107.24615384615301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0.14000000000000001</v>
      </c>
      <c r="AM73" t="s">
        <v>10198</v>
      </c>
      <c r="AN73">
        <v>-9.94</v>
      </c>
      <c r="AO73" t="s">
        <v>10197</v>
      </c>
      <c r="AP73">
        <v>0.12966262799088099</v>
      </c>
      <c r="AQ73">
        <f>(Table2[[#This Row],[Sharpe Ratio]]-AVERAGE(Table2[Sharpe Ratio]))/_xlfn.STDEV.P(Table2[Sharpe Ratio])</f>
        <v>0.89762717920542456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3.3778566200377047</v>
      </c>
      <c r="AS73">
        <f>_xlfn.RANK.AVG(Table2[[#This Row],[1Y Return vs Nifty Z-Score]],Table2[1Y Return vs Nifty Z-Score])</f>
        <v>160</v>
      </c>
      <c r="AT73">
        <f>_xlfn.RANK.AVG(Table2[[#This Row],[6M Return vs Nifty Z-Score]],Table2[6M Return vs Nifty Z-Score])</f>
        <v>48</v>
      </c>
      <c r="AU73">
        <f>_xlfn.RANK.AVG(Table2[[#This Row],[Sharpe Ratio Z-Score]],Table2[Sharpe Ratio Z-Score])</f>
        <v>139</v>
      </c>
      <c r="AV73">
        <f>(Table2[[#This Row],[Rank 1Y]]+Table2[[#This Row],[Rank 6M]]+Table2[[#This Row],[Rank Sharpe]])/3</f>
        <v>115.66666666666667</v>
      </c>
    </row>
    <row r="74" spans="1:48" x14ac:dyDescent="0.3">
      <c r="A74" t="s">
        <v>634</v>
      </c>
      <c r="B74" t="s">
        <v>635</v>
      </c>
      <c r="C74" t="s">
        <v>10157</v>
      </c>
      <c r="D74" t="s">
        <v>472</v>
      </c>
      <c r="E74">
        <v>28658.11149512</v>
      </c>
      <c r="F74">
        <v>1565.8</v>
      </c>
      <c r="G74">
        <v>125.35996398557501</v>
      </c>
      <c r="H74">
        <f>(Table2[[#This Row],[1Y Return vs Nifty]]-AVERAGE(Table2[1Y Return vs Nifty]))/_xlfn.STDEV.P(Table2[1Y Return vs Nifty])</f>
        <v>1.1426037565642824</v>
      </c>
      <c r="I74">
        <v>0.85420240275790704</v>
      </c>
      <c r="J74">
        <f>(Table2[[#This Row],[1M Return vs Nifty]]-AVERAGE(Table2[1M Return vs Nifty]))/_xlfn.STDEV.P(Table2[1M Return vs Nifty])</f>
        <v>8.3087226958546104E-2</v>
      </c>
      <c r="K74">
        <v>78.271273173000296</v>
      </c>
      <c r="L74">
        <f>(Table2[[#This Row],[6M Return vs Nifty]]-AVERAGE(Table2[6M Return vs Nifty]))/_xlfn.STDEV.P(Table2[6M Return vs Nifty])</f>
        <v>2.4578521296129816</v>
      </c>
      <c r="M74">
        <v>1.5789720298132901</v>
      </c>
      <c r="N74">
        <f>(Table2[[#This Row],[1W Return vs Nifty]]-AVERAGE(Table2[1W Return vs Nifty]))/_xlfn.STDEV.P(Table2[1W Return vs Nifty])</f>
        <v>0.1653027046363082</v>
      </c>
      <c r="O74">
        <v>1568.78</v>
      </c>
      <c r="P74">
        <v>1437.18196170643</v>
      </c>
      <c r="Q74">
        <v>1056.2284398306001</v>
      </c>
      <c r="R74">
        <v>44.913940824671698</v>
      </c>
      <c r="S74" s="2">
        <f>(Table2[[#This Row],[Close Price]]-Table2[[#This Row],[20D EMA]])/Table2[[#This Row],[20D EMA]]</f>
        <v>-1.8995652672777689E-3</v>
      </c>
      <c r="T74" s="2">
        <f>(Table2[[#This Row],[Close Price]]-Table2[[#This Row],[50D EMA]])/Table2[[#This Row],[50D EMA]]</f>
        <v>8.9493217783540815E-2</v>
      </c>
      <c r="U74" s="2">
        <f>(Table2[[#This Row],[Close Price]]-Table2[[#This Row],[200D EMA]])/Table2[[#This Row],[200D EMA]]</f>
        <v>0.48244446083190667</v>
      </c>
      <c r="V74">
        <v>0.33642417748751302</v>
      </c>
      <c r="W74">
        <v>1570.05</v>
      </c>
      <c r="X74">
        <v>1690</v>
      </c>
      <c r="Y74">
        <v>1404</v>
      </c>
      <c r="Z74">
        <v>1606</v>
      </c>
      <c r="AA74">
        <v>1404</v>
      </c>
      <c r="AB74">
        <v>1745</v>
      </c>
      <c r="AC74" s="2">
        <f>(Table2[[#This Row],[Close Price]]/Table2[[#This Row],[Day Low]])-1</f>
        <v>-2.7069201617783145E-3</v>
      </c>
      <c r="AD74" s="2">
        <f>(Table2[[#This Row],[Day High]]/Table2[[#This Row],[Close Price]])-1</f>
        <v>7.9320475156469561E-2</v>
      </c>
      <c r="AE74" s="2">
        <f>(Table2[[#This Row],[Close Price]]/Table2[[#This Row],[Current Week Low]])-1</f>
        <v>0.11524216524216513</v>
      </c>
      <c r="AF74" s="2">
        <f>(Table2[[#This Row],[Current Week High]]/Table2[[#This Row],[Close Price]])-1</f>
        <v>2.5673776983011987E-2</v>
      </c>
      <c r="AG74" s="2">
        <f>(Table2[[#This Row],[Close Price]]/Table2[[#This Row],[Current Month Low]])-1</f>
        <v>0.11524216524216513</v>
      </c>
      <c r="AH74" s="2">
        <f>(Table2[[#This Row],[Current Month High]]/Table2[[#This Row],[Close Price]])-1</f>
        <v>0.11444628943670976</v>
      </c>
      <c r="AI74">
        <v>13.421254310895399</v>
      </c>
      <c r="AJ74">
        <v>161.402337228714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0.22</v>
      </c>
      <c r="AM74" t="s">
        <v>10198</v>
      </c>
      <c r="AN74">
        <v>-7.09</v>
      </c>
      <c r="AO74" t="s">
        <v>10197</v>
      </c>
      <c r="AP74">
        <v>7.7211847827302005E-2</v>
      </c>
      <c r="AQ74">
        <f>(Table2[[#This Row],[Sharpe Ratio]]-AVERAGE(Table2[Sharpe Ratio]))/_xlfn.STDEV.P(Table2[Sharpe Ratio])</f>
        <v>0.2930245721242804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4.1418703898963987</v>
      </c>
      <c r="AS74">
        <f>_xlfn.RANK.AVG(Table2[[#This Row],[1Y Return vs Nifty Z-Score]],Table2[1Y Return vs Nifty Z-Score])</f>
        <v>83</v>
      </c>
      <c r="AT74">
        <f>_xlfn.RANK.AVG(Table2[[#This Row],[6M Return vs Nifty Z-Score]],Table2[6M Return vs Nifty Z-Score])</f>
        <v>17</v>
      </c>
      <c r="AU74">
        <f>_xlfn.RANK.AVG(Table2[[#This Row],[Sharpe Ratio Z-Score]],Table2[Sharpe Ratio Z-Score])</f>
        <v>251</v>
      </c>
      <c r="AV74">
        <f>(Table2[[#This Row],[Rank 1Y]]+Table2[[#This Row],[Rank 6M]]+Table2[[#This Row],[Rank Sharpe]])/3</f>
        <v>117</v>
      </c>
    </row>
    <row r="75" spans="1:48" x14ac:dyDescent="0.3">
      <c r="A75" t="s">
        <v>1412</v>
      </c>
      <c r="B75" t="s">
        <v>1413</v>
      </c>
      <c r="C75" t="s">
        <v>10152</v>
      </c>
      <c r="D75" t="s">
        <v>21</v>
      </c>
      <c r="E75">
        <v>7323.8673670799999</v>
      </c>
      <c r="F75">
        <v>884.4</v>
      </c>
      <c r="G75">
        <v>59.246401037835703</v>
      </c>
      <c r="H75">
        <f>(Table2[[#This Row],[1Y Return vs Nifty]]-AVERAGE(Table2[1Y Return vs Nifty]))/_xlfn.STDEV.P(Table2[1Y Return vs Nifty])</f>
        <v>0.24598099024695921</v>
      </c>
      <c r="I75">
        <v>0.28387474753830599</v>
      </c>
      <c r="J75">
        <f>(Table2[[#This Row],[1M Return vs Nifty]]-AVERAGE(Table2[1M Return vs Nifty]))/_xlfn.STDEV.P(Table2[1M Return vs Nifty])</f>
        <v>2.4944174100669528E-2</v>
      </c>
      <c r="K75">
        <v>82.232967101586297</v>
      </c>
      <c r="L75">
        <f>(Table2[[#This Row],[6M Return vs Nifty]]-AVERAGE(Table2[6M Return vs Nifty]))/_xlfn.STDEV.P(Table2[6M Return vs Nifty])</f>
        <v>2.5939714753698579</v>
      </c>
      <c r="M75">
        <v>2.8224485482119701</v>
      </c>
      <c r="N75">
        <f>(Table2[[#This Row],[1W Return vs Nifty]]-AVERAGE(Table2[1W Return vs Nifty]))/_xlfn.STDEV.P(Table2[1W Return vs Nifty])</f>
        <v>0.43067282242871191</v>
      </c>
      <c r="O75">
        <v>875.03</v>
      </c>
      <c r="P75">
        <v>836.95447913387602</v>
      </c>
      <c r="Q75">
        <v>662.49502177600402</v>
      </c>
      <c r="R75">
        <v>53.538467172713098</v>
      </c>
      <c r="S75" s="2">
        <f>(Table2[[#This Row],[Close Price]]-Table2[[#This Row],[20D EMA]])/Table2[[#This Row],[20D EMA]]</f>
        <v>1.0708204290138629E-2</v>
      </c>
      <c r="T75" s="2">
        <f>(Table2[[#This Row],[Close Price]]-Table2[[#This Row],[50D EMA]])/Table2[[#This Row],[50D EMA]]</f>
        <v>5.6688293149733837E-2</v>
      </c>
      <c r="U75" s="2">
        <f>(Table2[[#This Row],[Close Price]]-Table2[[#This Row],[200D EMA]])/Table2[[#This Row],[200D EMA]]</f>
        <v>0.33495342746745072</v>
      </c>
      <c r="V75">
        <v>1.11143551336611</v>
      </c>
      <c r="W75">
        <v>878</v>
      </c>
      <c r="X75">
        <v>915.4</v>
      </c>
      <c r="Y75">
        <v>840</v>
      </c>
      <c r="Z75">
        <v>896.85</v>
      </c>
      <c r="AA75">
        <v>835.05</v>
      </c>
      <c r="AB75">
        <v>921</v>
      </c>
      <c r="AC75" s="2">
        <f>(Table2[[#This Row],[Close Price]]/Table2[[#This Row],[Day Low]])-1</f>
        <v>7.2892938496582627E-3</v>
      </c>
      <c r="AD75" s="2">
        <f>(Table2[[#This Row],[Day High]]/Table2[[#This Row],[Close Price]])-1</f>
        <v>3.5052012663952858E-2</v>
      </c>
      <c r="AE75" s="2">
        <f>(Table2[[#This Row],[Close Price]]/Table2[[#This Row],[Current Week Low]])-1</f>
        <v>5.2857142857142936E-2</v>
      </c>
      <c r="AF75" s="2">
        <f>(Table2[[#This Row],[Current Week High]]/Table2[[#This Row],[Close Price]])-1</f>
        <v>1.4077340569877972E-2</v>
      </c>
      <c r="AG75" s="2">
        <f>(Table2[[#This Row],[Close Price]]/Table2[[#This Row],[Current Month Low]])-1</f>
        <v>5.9098257589365932E-2</v>
      </c>
      <c r="AH75" s="2">
        <f>(Table2[[#This Row],[Current Month High]]/Table2[[#This Row],[Close Price]])-1</f>
        <v>4.1383989145183264E-2</v>
      </c>
      <c r="AI75">
        <v>4.1383989145183202</v>
      </c>
      <c r="AJ75">
        <v>113.108433734939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0.01</v>
      </c>
      <c r="AM75" t="s">
        <v>10198</v>
      </c>
      <c r="AN75">
        <v>-0.2</v>
      </c>
      <c r="AO75" t="s">
        <v>10197</v>
      </c>
      <c r="AP75">
        <v>0.139591534076874</v>
      </c>
      <c r="AQ75">
        <f>(Table2[[#This Row],[Sharpe Ratio]]-AVERAGE(Table2[Sharpe Ratio]))/_xlfn.STDEV.P(Table2[Sharpe Ratio])</f>
        <v>1.0120781461182795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4.3076476082644781</v>
      </c>
      <c r="AS75">
        <f>_xlfn.RANK.AVG(Table2[[#This Row],[1Y Return vs Nifty Z-Score]],Table2[1Y Return vs Nifty Z-Score])</f>
        <v>220</v>
      </c>
      <c r="AT75">
        <f>_xlfn.RANK.AVG(Table2[[#This Row],[6M Return vs Nifty Z-Score]],Table2[6M Return vs Nifty Z-Score])</f>
        <v>14</v>
      </c>
      <c r="AU75">
        <f>_xlfn.RANK.AVG(Table2[[#This Row],[Sharpe Ratio Z-Score]],Table2[Sharpe Ratio Z-Score])</f>
        <v>117</v>
      </c>
      <c r="AV75">
        <f>(Table2[[#This Row],[Rank 1Y]]+Table2[[#This Row],[Rank 6M]]+Table2[[#This Row],[Rank Sharpe]])/3</f>
        <v>117</v>
      </c>
    </row>
    <row r="76" spans="1:48" x14ac:dyDescent="0.3">
      <c r="A76" t="s">
        <v>1587</v>
      </c>
      <c r="B76" t="s">
        <v>1588</v>
      </c>
      <c r="C76" t="s">
        <v>10163</v>
      </c>
      <c r="D76" t="s">
        <v>290</v>
      </c>
      <c r="E76">
        <v>5624.6787493699903</v>
      </c>
      <c r="F76">
        <v>2421.0500000000002</v>
      </c>
      <c r="G76">
        <v>148.01713493707999</v>
      </c>
      <c r="H76">
        <f>(Table2[[#This Row],[1Y Return vs Nifty]]-AVERAGE(Table2[1Y Return vs Nifty]))/_xlfn.STDEV.P(Table2[1Y Return vs Nifty])</f>
        <v>1.4498770964010903</v>
      </c>
      <c r="I76">
        <v>4.5762426712175497</v>
      </c>
      <c r="J76">
        <f>(Table2[[#This Row],[1M Return vs Nifty]]-AVERAGE(Table2[1M Return vs Nifty]))/_xlfn.STDEV.P(Table2[1M Return vs Nifty])</f>
        <v>0.46253714857398398</v>
      </c>
      <c r="K76">
        <v>32.2345569010456</v>
      </c>
      <c r="L76">
        <f>(Table2[[#This Row],[6M Return vs Nifty]]-AVERAGE(Table2[6M Return vs Nifty]))/_xlfn.STDEV.P(Table2[6M Return vs Nifty])</f>
        <v>0.8760823582237921</v>
      </c>
      <c r="M76">
        <v>-2.7227548366118999</v>
      </c>
      <c r="N76">
        <f>(Table2[[#This Row],[1W Return vs Nifty]]-AVERAGE(Table2[1W Return vs Nifty]))/_xlfn.STDEV.P(Table2[1W Return vs Nifty])</f>
        <v>-0.75272811328702605</v>
      </c>
      <c r="O76">
        <v>2313.41</v>
      </c>
      <c r="P76">
        <v>2148.4839287529398</v>
      </c>
      <c r="Q76">
        <v>1739.1659233166999</v>
      </c>
      <c r="R76">
        <v>60.886480637509301</v>
      </c>
      <c r="S76" s="2">
        <f>(Table2[[#This Row],[Close Price]]-Table2[[#This Row],[20D EMA]])/Table2[[#This Row],[20D EMA]]</f>
        <v>4.6528717347984291E-2</v>
      </c>
      <c r="T76" s="2">
        <f>(Table2[[#This Row],[Close Price]]-Table2[[#This Row],[50D EMA]])/Table2[[#This Row],[50D EMA]]</f>
        <v>0.12686437519933783</v>
      </c>
      <c r="U76" s="2">
        <f>(Table2[[#This Row],[Close Price]]-Table2[[#This Row],[200D EMA]])/Table2[[#This Row],[200D EMA]]</f>
        <v>0.39207534343986222</v>
      </c>
      <c r="V76">
        <v>1.0240330109112401</v>
      </c>
      <c r="W76">
        <v>2376</v>
      </c>
      <c r="X76">
        <v>2464.3000000000002</v>
      </c>
      <c r="Y76">
        <v>2184.3000000000002</v>
      </c>
      <c r="Z76">
        <v>2435</v>
      </c>
      <c r="AA76">
        <v>2184.3000000000002</v>
      </c>
      <c r="AB76">
        <v>2640</v>
      </c>
      <c r="AC76" s="2">
        <f>(Table2[[#This Row],[Close Price]]/Table2[[#This Row],[Day Low]])-1</f>
        <v>1.8960437710437761E-2</v>
      </c>
      <c r="AD76" s="2">
        <f>(Table2[[#This Row],[Day High]]/Table2[[#This Row],[Close Price]])-1</f>
        <v>1.7864149852336864E-2</v>
      </c>
      <c r="AE76" s="2">
        <f>(Table2[[#This Row],[Close Price]]/Table2[[#This Row],[Current Week Low]])-1</f>
        <v>0.10838712631048852</v>
      </c>
      <c r="AF76" s="2">
        <f>(Table2[[#This Row],[Current Week High]]/Table2[[#This Row],[Close Price]])-1</f>
        <v>5.7619627847420585E-3</v>
      </c>
      <c r="AG76" s="2">
        <f>(Table2[[#This Row],[Close Price]]/Table2[[#This Row],[Current Month Low]])-1</f>
        <v>0.10838712631048852</v>
      </c>
      <c r="AH76" s="2">
        <f>(Table2[[#This Row],[Current Month High]]/Table2[[#This Row],[Close Price]])-1</f>
        <v>9.0435967865182487E-2</v>
      </c>
      <c r="AI76">
        <v>9.0435967865182398</v>
      </c>
      <c r="AJ76">
        <v>196.06236624885301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</v>
      </c>
      <c r="AM76" t="s">
        <v>10198</v>
      </c>
      <c r="AN76">
        <v>-0.99</v>
      </c>
      <c r="AO76" t="s">
        <v>10197</v>
      </c>
      <c r="AP76">
        <v>0.112392637478058</v>
      </c>
      <c r="AQ76">
        <f>(Table2[[#This Row],[Sharpe Ratio]]-AVERAGE(Table2[Sharpe Ratio]))/_xlfn.STDEV.P(Table2[Sharpe Ratio])</f>
        <v>0.69855518722064547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2.7343236771324859</v>
      </c>
      <c r="AS76">
        <f>_xlfn.RANK.AVG(Table2[[#This Row],[1Y Return vs Nifty Z-Score]],Table2[1Y Return vs Nifty Z-Score])</f>
        <v>56</v>
      </c>
      <c r="AT76">
        <f>_xlfn.RANK.AVG(Table2[[#This Row],[6M Return vs Nifty Z-Score]],Table2[6M Return vs Nifty Z-Score])</f>
        <v>116</v>
      </c>
      <c r="AU76">
        <f>_xlfn.RANK.AVG(Table2[[#This Row],[Sharpe Ratio Z-Score]],Table2[Sharpe Ratio Z-Score])</f>
        <v>180</v>
      </c>
      <c r="AV76">
        <f>(Table2[[#This Row],[Rank 1Y]]+Table2[[#This Row],[Rank 6M]]+Table2[[#This Row],[Rank Sharpe]])/3</f>
        <v>117.33333333333333</v>
      </c>
    </row>
    <row r="77" spans="1:48" x14ac:dyDescent="0.3">
      <c r="A77" t="s">
        <v>116</v>
      </c>
      <c r="B77" t="s">
        <v>117</v>
      </c>
      <c r="C77" t="s">
        <v>10163</v>
      </c>
      <c r="D77" t="s">
        <v>118</v>
      </c>
      <c r="E77">
        <v>243477.63774222499</v>
      </c>
      <c r="F77">
        <v>6836.95</v>
      </c>
      <c r="G77">
        <v>61.134262028655499</v>
      </c>
      <c r="H77">
        <f>(Table2[[#This Row],[1Y Return vs Nifty]]-AVERAGE(Table2[1Y Return vs Nifty]))/_xlfn.STDEV.P(Table2[1Y Return vs Nifty])</f>
        <v>0.27158389332071176</v>
      </c>
      <c r="I77">
        <v>-14.084963176868699</v>
      </c>
      <c r="J77">
        <f>(Table2[[#This Row],[1M Return vs Nifty]]-AVERAGE(Table2[1M Return vs Nifty]))/_xlfn.STDEV.P(Table2[1M Return vs Nifty])</f>
        <v>-1.4399122032801082</v>
      </c>
      <c r="K77">
        <v>48.275131937273798</v>
      </c>
      <c r="L77">
        <f>(Table2[[#This Row],[6M Return vs Nifty]]-AVERAGE(Table2[6M Return vs Nifty]))/_xlfn.STDEV.P(Table2[6M Return vs Nifty])</f>
        <v>1.4272184678916007</v>
      </c>
      <c r="M77">
        <v>-7.74013642974524</v>
      </c>
      <c r="N77">
        <f>(Table2[[#This Row],[1W Return vs Nifty]]-AVERAGE(Table2[1W Return vs Nifty]))/_xlfn.STDEV.P(Table2[1W Return vs Nifty])</f>
        <v>-1.8234866878790574</v>
      </c>
      <c r="O77">
        <v>7283.44</v>
      </c>
      <c r="P77">
        <v>7100.8389964429998</v>
      </c>
      <c r="Q77">
        <v>5584.7210076251704</v>
      </c>
      <c r="R77">
        <v>28.758325589648301</v>
      </c>
      <c r="S77" s="2">
        <f>(Table2[[#This Row],[Close Price]]-Table2[[#This Row],[20D EMA]])/Table2[[#This Row],[20D EMA]]</f>
        <v>-6.1302077040519286E-2</v>
      </c>
      <c r="T77" s="2">
        <f>(Table2[[#This Row],[Close Price]]-Table2[[#This Row],[50D EMA]])/Table2[[#This Row],[50D EMA]]</f>
        <v>-3.7163072782693575E-2</v>
      </c>
      <c r="U77" s="2">
        <f>(Table2[[#This Row],[Close Price]]-Table2[[#This Row],[200D EMA]])/Table2[[#This Row],[200D EMA]]</f>
        <v>0.22422409117037048</v>
      </c>
      <c r="V77">
        <v>0.90004933988464098</v>
      </c>
      <c r="W77">
        <v>6840.05</v>
      </c>
      <c r="X77">
        <v>6977.15</v>
      </c>
      <c r="Y77">
        <v>6635</v>
      </c>
      <c r="Z77">
        <v>7104.75</v>
      </c>
      <c r="AA77">
        <v>6635</v>
      </c>
      <c r="AB77">
        <v>7968.7</v>
      </c>
      <c r="AC77" s="2">
        <f>(Table2[[#This Row],[Close Price]]/Table2[[#This Row],[Day Low]])-1</f>
        <v>-4.5321306130807759E-4</v>
      </c>
      <c r="AD77" s="2">
        <f>(Table2[[#This Row],[Day High]]/Table2[[#This Row],[Close Price]])-1</f>
        <v>2.0506219878747123E-2</v>
      </c>
      <c r="AE77" s="2">
        <f>(Table2[[#This Row],[Close Price]]/Table2[[#This Row],[Current Week Low]])-1</f>
        <v>3.0437076111529793E-2</v>
      </c>
      <c r="AF77" s="2">
        <f>(Table2[[#This Row],[Current Week High]]/Table2[[#This Row],[Close Price]])-1</f>
        <v>3.9169512721315858E-2</v>
      </c>
      <c r="AG77" s="2">
        <f>(Table2[[#This Row],[Close Price]]/Table2[[#This Row],[Current Month Low]])-1</f>
        <v>3.0437076111529793E-2</v>
      </c>
      <c r="AH77" s="2">
        <f>(Table2[[#This Row],[Current Month High]]/Table2[[#This Row],[Close Price]])-1</f>
        <v>0.16553433914245397</v>
      </c>
      <c r="AI77">
        <v>16.5534339142453</v>
      </c>
      <c r="AJ77">
        <v>110.626925446703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0.02</v>
      </c>
      <c r="AM77" t="s">
        <v>10198</v>
      </c>
      <c r="AN77">
        <v>-11.68</v>
      </c>
      <c r="AO77" t="s">
        <v>10197</v>
      </c>
      <c r="AP77">
        <v>0.16490756802950601</v>
      </c>
      <c r="AQ77">
        <f>(Table2[[#This Row],[Sharpe Ratio]]-AVERAGE(Table2[Sharpe Ratio]))/_xlfn.STDEV.P(Table2[Sharpe Ratio])</f>
        <v>1.3038972588365385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-0.26069927111031466</v>
      </c>
      <c r="AS77">
        <f>_xlfn.RANK.AVG(Table2[[#This Row],[1Y Return vs Nifty Z-Score]],Table2[1Y Return vs Nifty Z-Score])</f>
        <v>214</v>
      </c>
      <c r="AT77">
        <f>_xlfn.RANK.AVG(Table2[[#This Row],[6M Return vs Nifty Z-Score]],Table2[6M Return vs Nifty Z-Score])</f>
        <v>63</v>
      </c>
      <c r="AU77">
        <f>_xlfn.RANK.AVG(Table2[[#This Row],[Sharpe Ratio Z-Score]],Table2[Sharpe Ratio Z-Score])</f>
        <v>77</v>
      </c>
      <c r="AV77">
        <f>(Table2[[#This Row],[Rank 1Y]]+Table2[[#This Row],[Rank 6M]]+Table2[[#This Row],[Rank Sharpe]])/3</f>
        <v>118</v>
      </c>
    </row>
    <row r="78" spans="1:48" x14ac:dyDescent="0.3">
      <c r="A78" t="s">
        <v>834</v>
      </c>
      <c r="B78" t="s">
        <v>835</v>
      </c>
      <c r="C78" t="s">
        <v>10163</v>
      </c>
      <c r="D78" t="s">
        <v>662</v>
      </c>
      <c r="E78">
        <v>18659.442892499999</v>
      </c>
      <c r="F78">
        <v>4480.6499999999996</v>
      </c>
      <c r="G78">
        <v>124.300164781213</v>
      </c>
      <c r="H78">
        <f>(Table2[[#This Row],[1Y Return vs Nifty]]-AVERAGE(Table2[1Y Return vs Nifty]))/_xlfn.STDEV.P(Table2[1Y Return vs Nifty])</f>
        <v>1.1282309100258634</v>
      </c>
      <c r="I78">
        <v>-1.7501932273844001</v>
      </c>
      <c r="J78">
        <f>(Table2[[#This Row],[1M Return vs Nifty]]-AVERAGE(Table2[1M Return vs Nifty]))/_xlfn.STDEV.P(Table2[1M Return vs Nifty])</f>
        <v>-0.18242245225888679</v>
      </c>
      <c r="K78">
        <v>25.680576628073698</v>
      </c>
      <c r="L78">
        <f>(Table2[[#This Row],[6M Return vs Nifty]]-AVERAGE(Table2[6M Return vs Nifty]))/_xlfn.STDEV.P(Table2[6M Return vs Nifty])</f>
        <v>0.65089497046947764</v>
      </c>
      <c r="M78">
        <v>-5.5368874920310196</v>
      </c>
      <c r="N78">
        <f>(Table2[[#This Row],[1W Return vs Nifty]]-AVERAGE(Table2[1W Return vs Nifty]))/_xlfn.STDEV.P(Table2[1W Return vs Nifty])</f>
        <v>-1.3532916970800808</v>
      </c>
      <c r="O78">
        <v>4694.59</v>
      </c>
      <c r="P78">
        <v>4425.9331679587804</v>
      </c>
      <c r="Q78">
        <v>3455.2710746861699</v>
      </c>
      <c r="R78">
        <v>33.179197100322199</v>
      </c>
      <c r="S78" s="2">
        <f>(Table2[[#This Row],[Close Price]]-Table2[[#This Row],[20D EMA]])/Table2[[#This Row],[20D EMA]]</f>
        <v>-4.5571604762077306E-2</v>
      </c>
      <c r="T78" s="2">
        <f>(Table2[[#This Row],[Close Price]]-Table2[[#This Row],[50D EMA]])/Table2[[#This Row],[50D EMA]]</f>
        <v>1.2362778642329663E-2</v>
      </c>
      <c r="U78" s="2">
        <f>(Table2[[#This Row],[Close Price]]-Table2[[#This Row],[200D EMA]])/Table2[[#This Row],[200D EMA]]</f>
        <v>0.29675788184200896</v>
      </c>
      <c r="V78">
        <v>0.65256451829107798</v>
      </c>
      <c r="W78">
        <v>4464.05</v>
      </c>
      <c r="X78">
        <v>4589.95</v>
      </c>
      <c r="Y78">
        <v>4280</v>
      </c>
      <c r="Z78">
        <v>4810.1000000000004</v>
      </c>
      <c r="AA78">
        <v>4280</v>
      </c>
      <c r="AB78">
        <v>5488</v>
      </c>
      <c r="AC78" s="2">
        <f>(Table2[[#This Row],[Close Price]]/Table2[[#This Row],[Day Low]])-1</f>
        <v>3.7185963418866486E-3</v>
      </c>
      <c r="AD78" s="2">
        <f>(Table2[[#This Row],[Day High]]/Table2[[#This Row],[Close Price]])-1</f>
        <v>2.4393782152143162E-2</v>
      </c>
      <c r="AE78" s="2">
        <f>(Table2[[#This Row],[Close Price]]/Table2[[#This Row],[Current Week Low]])-1</f>
        <v>4.6880841121495154E-2</v>
      </c>
      <c r="AF78" s="2">
        <f>(Table2[[#This Row],[Current Week High]]/Table2[[#This Row],[Close Price]])-1</f>
        <v>7.3527278408266783E-2</v>
      </c>
      <c r="AG78" s="2">
        <f>(Table2[[#This Row],[Close Price]]/Table2[[#This Row],[Current Month Low]])-1</f>
        <v>4.6880841121495154E-2</v>
      </c>
      <c r="AH78" s="2">
        <f>(Table2[[#This Row],[Current Month High]]/Table2[[#This Row],[Close Price]])-1</f>
        <v>0.22482229140861265</v>
      </c>
      <c r="AI78">
        <v>22.4822291408612</v>
      </c>
      <c r="AJ78">
        <v>156.44745879120799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0.22</v>
      </c>
      <c r="AM78" t="s">
        <v>10198</v>
      </c>
      <c r="AN78">
        <v>-13.87</v>
      </c>
      <c r="AO78" t="s">
        <v>10197</v>
      </c>
      <c r="AP78">
        <v>0.13882783531554299</v>
      </c>
      <c r="AQ78">
        <f>(Table2[[#This Row],[Sharpe Ratio]]-AVERAGE(Table2[Sharpe Ratio]))/_xlfn.STDEV.P(Table2[Sharpe Ratio])</f>
        <v>1.0032749546178796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1.2466866857742529</v>
      </c>
      <c r="AS78">
        <f>_xlfn.RANK.AVG(Table2[[#This Row],[1Y Return vs Nifty Z-Score]],Table2[1Y Return vs Nifty Z-Score])</f>
        <v>86</v>
      </c>
      <c r="AT78">
        <f>_xlfn.RANK.AVG(Table2[[#This Row],[6M Return vs Nifty Z-Score]],Table2[6M Return vs Nifty Z-Score])</f>
        <v>155</v>
      </c>
      <c r="AU78">
        <f>_xlfn.RANK.AVG(Table2[[#This Row],[Sharpe Ratio Z-Score]],Table2[Sharpe Ratio Z-Score])</f>
        <v>121</v>
      </c>
      <c r="AV78">
        <f>(Table2[[#This Row],[Rank 1Y]]+Table2[[#This Row],[Rank 6M]]+Table2[[#This Row],[Rank Sharpe]])/3</f>
        <v>120.66666666666667</v>
      </c>
    </row>
    <row r="79" spans="1:48" x14ac:dyDescent="0.3">
      <c r="A79" t="s">
        <v>825</v>
      </c>
      <c r="B79" t="s">
        <v>826</v>
      </c>
      <c r="C79" t="s">
        <v>10163</v>
      </c>
      <c r="D79" t="s">
        <v>83</v>
      </c>
      <c r="E79">
        <v>19000.679158755</v>
      </c>
      <c r="F79">
        <v>3393.95</v>
      </c>
      <c r="G79">
        <v>45.924454622842298</v>
      </c>
      <c r="H79">
        <f>(Table2[[#This Row],[1Y Return vs Nifty]]-AVERAGE(Table2[1Y Return vs Nifty]))/_xlfn.STDEV.P(Table2[1Y Return vs Nifty])</f>
        <v>6.5310641913373074E-2</v>
      </c>
      <c r="I79">
        <v>-0.46470589054837402</v>
      </c>
      <c r="J79">
        <f>(Table2[[#This Row],[1M Return vs Nifty]]-AVERAGE(Table2[1M Return vs Nifty]))/_xlfn.STDEV.P(Table2[1M Return vs Nifty])</f>
        <v>-5.1371191654999246E-2</v>
      </c>
      <c r="K79">
        <v>68.351733975448298</v>
      </c>
      <c r="L79">
        <f>(Table2[[#This Row],[6M Return vs Nifty]]-AVERAGE(Table2[6M Return vs Nifty]))/_xlfn.STDEV.P(Table2[6M Return vs Nifty])</f>
        <v>2.11702792407866</v>
      </c>
      <c r="M79">
        <v>-4.7538910709067599</v>
      </c>
      <c r="N79">
        <f>(Table2[[#This Row],[1W Return vs Nifty]]-AVERAGE(Table2[1W Return vs Nifty]))/_xlfn.STDEV.P(Table2[1W Return vs Nifty])</f>
        <v>-1.1861925605621235</v>
      </c>
      <c r="O79">
        <v>3179.77</v>
      </c>
      <c r="P79">
        <v>3039.6379093299502</v>
      </c>
      <c r="Q79">
        <v>2533.8119597988398</v>
      </c>
      <c r="R79">
        <v>65.525728810413099</v>
      </c>
      <c r="S79" s="2">
        <f>(Table2[[#This Row],[Close Price]]-Table2[[#This Row],[20D EMA]])/Table2[[#This Row],[20D EMA]]</f>
        <v>6.7357072995845563E-2</v>
      </c>
      <c r="T79" s="2">
        <f>(Table2[[#This Row],[Close Price]]-Table2[[#This Row],[50D EMA]])/Table2[[#This Row],[50D EMA]]</f>
        <v>0.11656391361040543</v>
      </c>
      <c r="U79" s="2">
        <f>(Table2[[#This Row],[Close Price]]-Table2[[#This Row],[200D EMA]])/Table2[[#This Row],[200D EMA]]</f>
        <v>0.33946403831381661</v>
      </c>
      <c r="V79">
        <v>1.0925914166291999</v>
      </c>
      <c r="W79">
        <v>3277.65</v>
      </c>
      <c r="X79">
        <v>3440.95</v>
      </c>
      <c r="Y79">
        <v>2900.05</v>
      </c>
      <c r="Z79">
        <v>3435</v>
      </c>
      <c r="AA79">
        <v>2900.05</v>
      </c>
      <c r="AB79">
        <v>3655</v>
      </c>
      <c r="AC79" s="2">
        <f>(Table2[[#This Row],[Close Price]]/Table2[[#This Row],[Day Low]])-1</f>
        <v>3.5482739157628007E-2</v>
      </c>
      <c r="AD79" s="2">
        <f>(Table2[[#This Row],[Day High]]/Table2[[#This Row],[Close Price]])-1</f>
        <v>1.3848171010179877E-2</v>
      </c>
      <c r="AE79" s="2">
        <f>(Table2[[#This Row],[Close Price]]/Table2[[#This Row],[Current Week Low]])-1</f>
        <v>0.17030740849295678</v>
      </c>
      <c r="AF79" s="2">
        <f>(Table2[[#This Row],[Current Week High]]/Table2[[#This Row],[Close Price]])-1</f>
        <v>1.2095051488678399E-2</v>
      </c>
      <c r="AG79" s="2">
        <f>(Table2[[#This Row],[Close Price]]/Table2[[#This Row],[Current Month Low]])-1</f>
        <v>0.17030740849295678</v>
      </c>
      <c r="AH79" s="2">
        <f>(Table2[[#This Row],[Current Month High]]/Table2[[#This Row],[Close Price]])-1</f>
        <v>7.691627749377572E-2</v>
      </c>
      <c r="AI79">
        <v>7.6916277493775702</v>
      </c>
      <c r="AJ79">
        <v>95.616714697406294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</v>
      </c>
      <c r="AM79">
        <v>0</v>
      </c>
      <c r="AN79">
        <v>1.31</v>
      </c>
      <c r="AO79" t="s">
        <v>10198</v>
      </c>
      <c r="AP79">
        <v>0.17035861297402199</v>
      </c>
      <c r="AQ79">
        <f>(Table2[[#This Row],[Sharpe Ratio]]-AVERAGE(Table2[Sharpe Ratio]))/_xlfn.STDEV.P(Table2[Sharpe Ratio])</f>
        <v>1.3667317100018495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2.3115065237767598</v>
      </c>
      <c r="AS79">
        <f>_xlfn.RANK.AVG(Table2[[#This Row],[1Y Return vs Nifty Z-Score]],Table2[1Y Return vs Nifty Z-Score])</f>
        <v>271</v>
      </c>
      <c r="AT79">
        <f>_xlfn.RANK.AVG(Table2[[#This Row],[6M Return vs Nifty Z-Score]],Table2[6M Return vs Nifty Z-Score])</f>
        <v>28</v>
      </c>
      <c r="AU79">
        <f>_xlfn.RANK.AVG(Table2[[#This Row],[Sharpe Ratio Z-Score]],Table2[Sharpe Ratio Z-Score])</f>
        <v>67</v>
      </c>
      <c r="AV79">
        <f>(Table2[[#This Row],[Rank 1Y]]+Table2[[#This Row],[Rank 6M]]+Table2[[#This Row],[Rank Sharpe]])/3</f>
        <v>122</v>
      </c>
    </row>
    <row r="80" spans="1:48" x14ac:dyDescent="0.3">
      <c r="A80" t="s">
        <v>759</v>
      </c>
      <c r="B80" t="s">
        <v>760</v>
      </c>
      <c r="C80" t="s">
        <v>10166</v>
      </c>
      <c r="D80" t="s">
        <v>138</v>
      </c>
      <c r="E80">
        <v>21085.97862306</v>
      </c>
      <c r="F80">
        <v>1862.45</v>
      </c>
      <c r="G80">
        <v>206.410907358911</v>
      </c>
      <c r="H80">
        <f>(Table2[[#This Row],[1Y Return vs Nifty]]-AVERAGE(Table2[1Y Return vs Nifty]))/_xlfn.STDEV.P(Table2[1Y Return vs Nifty])</f>
        <v>2.2418051582112373</v>
      </c>
      <c r="I80">
        <v>-11.7122236422704</v>
      </c>
      <c r="J80">
        <f>(Table2[[#This Row],[1M Return vs Nifty]]-AVERAGE(Table2[1M Return vs Nifty]))/_xlfn.STDEV.P(Table2[1M Return vs Nifty])</f>
        <v>-1.1980191109225187</v>
      </c>
      <c r="K80">
        <v>24.2015341434949</v>
      </c>
      <c r="L80">
        <f>(Table2[[#This Row],[6M Return vs Nifty]]-AVERAGE(Table2[6M Return vs Nifty]))/_xlfn.STDEV.P(Table2[6M Return vs Nifty])</f>
        <v>0.60007673489231694</v>
      </c>
      <c r="M80">
        <v>-6.21782042990439</v>
      </c>
      <c r="N80">
        <f>(Table2[[#This Row],[1W Return vs Nifty]]-AVERAGE(Table2[1W Return vs Nifty]))/_xlfn.STDEV.P(Table2[1W Return vs Nifty])</f>
        <v>-1.4986094825456915</v>
      </c>
      <c r="O80">
        <v>1914.48</v>
      </c>
      <c r="P80">
        <v>1884.24745742966</v>
      </c>
      <c r="Q80">
        <v>1467.6355814864301</v>
      </c>
      <c r="R80">
        <v>44.153330774042203</v>
      </c>
      <c r="S80" s="2">
        <f>(Table2[[#This Row],[Close Price]]-Table2[[#This Row],[20D EMA]])/Table2[[#This Row],[20D EMA]]</f>
        <v>-2.7177092474196633E-2</v>
      </c>
      <c r="T80" s="2">
        <f>(Table2[[#This Row],[Close Price]]-Table2[[#This Row],[50D EMA]])/Table2[[#This Row],[50D EMA]]</f>
        <v>-1.156825625196508E-2</v>
      </c>
      <c r="U80" s="2">
        <f>(Table2[[#This Row],[Close Price]]-Table2[[#This Row],[200D EMA]])/Table2[[#This Row],[200D EMA]]</f>
        <v>0.26901393199645623</v>
      </c>
      <c r="V80">
        <v>0.68109621020511102</v>
      </c>
      <c r="W80">
        <v>1778.75</v>
      </c>
      <c r="X80">
        <v>1832.7</v>
      </c>
      <c r="Y80">
        <v>1751.3</v>
      </c>
      <c r="Z80">
        <v>1932.5</v>
      </c>
      <c r="AA80">
        <v>1751.3</v>
      </c>
      <c r="AB80">
        <v>2155.35</v>
      </c>
      <c r="AC80" s="2">
        <f>(Table2[[#This Row],[Close Price]]/Table2[[#This Row],[Day Low]])-1</f>
        <v>4.7055516514406204E-2</v>
      </c>
      <c r="AD80" s="2">
        <f>(Table2[[#This Row],[Day High]]/Table2[[#This Row],[Close Price]])-1</f>
        <v>-1.597358318344122E-2</v>
      </c>
      <c r="AE80" s="2">
        <f>(Table2[[#This Row],[Close Price]]/Table2[[#This Row],[Current Week Low]])-1</f>
        <v>6.3467138696968073E-2</v>
      </c>
      <c r="AF80" s="2">
        <f>(Table2[[#This Row],[Current Week High]]/Table2[[#This Row],[Close Price]])-1</f>
        <v>3.7611747966388442E-2</v>
      </c>
      <c r="AG80" s="2">
        <f>(Table2[[#This Row],[Close Price]]/Table2[[#This Row],[Current Month Low]])-1</f>
        <v>6.3467138696968073E-2</v>
      </c>
      <c r="AH80" s="2">
        <f>(Table2[[#This Row],[Current Month High]]/Table2[[#This Row],[Close Price]])-1</f>
        <v>0.15726596687159389</v>
      </c>
      <c r="AI80">
        <v>16.019405271121201</v>
      </c>
      <c r="AJ80">
        <v>245.143038353924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-0.06</v>
      </c>
      <c r="AM80" t="s">
        <v>10197</v>
      </c>
      <c r="AN80">
        <v>-7.96</v>
      </c>
      <c r="AO80" t="s">
        <v>10197</v>
      </c>
      <c r="AP80">
        <v>0.108697144474228</v>
      </c>
      <c r="AQ80">
        <f>(Table2[[#This Row],[Sharpe Ratio]]-AVERAGE(Table2[Sharpe Ratio]))/_xlfn.STDEV.P(Table2[Sharpe Ratio])</f>
        <v>0.65595706575138246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0.80121036538672641</v>
      </c>
      <c r="AS80">
        <f>_xlfn.RANK.AVG(Table2[[#This Row],[1Y Return vs Nifty Z-Score]],Table2[1Y Return vs Nifty Z-Score])</f>
        <v>19</v>
      </c>
      <c r="AT80">
        <f>_xlfn.RANK.AVG(Table2[[#This Row],[6M Return vs Nifty Z-Score]],Table2[6M Return vs Nifty Z-Score])</f>
        <v>165</v>
      </c>
      <c r="AU80">
        <f>_xlfn.RANK.AVG(Table2[[#This Row],[Sharpe Ratio Z-Score]],Table2[Sharpe Ratio Z-Score])</f>
        <v>189</v>
      </c>
      <c r="AV80">
        <f>(Table2[[#This Row],[Rank 1Y]]+Table2[[#This Row],[Rank 6M]]+Table2[[#This Row],[Rank Sharpe]])/3</f>
        <v>124.33333333333333</v>
      </c>
    </row>
    <row r="81" spans="1:48" x14ac:dyDescent="0.3">
      <c r="A81" t="s">
        <v>149</v>
      </c>
      <c r="B81" t="s">
        <v>150</v>
      </c>
      <c r="C81" t="s">
        <v>10153</v>
      </c>
      <c r="D81" t="s">
        <v>121</v>
      </c>
      <c r="E81">
        <v>173271.8429088</v>
      </c>
      <c r="F81">
        <v>525.04999999999995</v>
      </c>
      <c r="G81">
        <v>151.461238123941</v>
      </c>
      <c r="H81">
        <f>(Table2[[#This Row],[1Y Return vs Nifty]]-AVERAGE(Table2[1Y Return vs Nifty]))/_xlfn.STDEV.P(Table2[1Y Return vs Nifty])</f>
        <v>1.4965855354747286</v>
      </c>
      <c r="I81">
        <v>4.7597195059858901</v>
      </c>
      <c r="J81">
        <f>(Table2[[#This Row],[1M Return vs Nifty]]-AVERAGE(Table2[1M Return vs Nifty]))/_xlfn.STDEV.P(Table2[1M Return vs Nifty])</f>
        <v>0.48124201621366369</v>
      </c>
      <c r="K81">
        <v>11.0098962980859</v>
      </c>
      <c r="L81">
        <f>(Table2[[#This Row],[6M Return vs Nifty]]-AVERAGE(Table2[6M Return vs Nifty]))/_xlfn.STDEV.P(Table2[6M Return vs Nifty])</f>
        <v>0.14682690152631067</v>
      </c>
      <c r="M81">
        <v>-1.7848962644875099</v>
      </c>
      <c r="N81">
        <f>(Table2[[#This Row],[1W Return vs Nifty]]-AVERAGE(Table2[1W Return vs Nifty]))/_xlfn.STDEV.P(Table2[1W Return vs Nifty])</f>
        <v>-0.55257987077918502</v>
      </c>
      <c r="O81">
        <v>529.79999999999995</v>
      </c>
      <c r="P81">
        <v>503.545542374489</v>
      </c>
      <c r="Q81">
        <v>407.72219060946497</v>
      </c>
      <c r="R81">
        <v>41.495163482017503</v>
      </c>
      <c r="S81" s="2">
        <f>(Table2[[#This Row],[Close Price]]-Table2[[#This Row],[20D EMA]])/Table2[[#This Row],[20D EMA]]</f>
        <v>-8.9656474141185365E-3</v>
      </c>
      <c r="T81" s="2">
        <f>(Table2[[#This Row],[Close Price]]-Table2[[#This Row],[50D EMA]])/Table2[[#This Row],[50D EMA]]</f>
        <v>4.2706082798600158E-2</v>
      </c>
      <c r="U81" s="2">
        <f>(Table2[[#This Row],[Close Price]]-Table2[[#This Row],[200D EMA]])/Table2[[#This Row],[200D EMA]]</f>
        <v>0.28776410039186939</v>
      </c>
      <c r="V81">
        <v>0.51117194698482304</v>
      </c>
      <c r="W81">
        <v>521.1</v>
      </c>
      <c r="X81">
        <v>541.35</v>
      </c>
      <c r="Y81">
        <v>505</v>
      </c>
      <c r="Z81">
        <v>551.85</v>
      </c>
      <c r="AA81">
        <v>486.55</v>
      </c>
      <c r="AB81">
        <v>580</v>
      </c>
      <c r="AC81" s="2">
        <f>(Table2[[#This Row],[Close Price]]/Table2[[#This Row],[Day Low]])-1</f>
        <v>7.5801189790825063E-3</v>
      </c>
      <c r="AD81" s="2">
        <f>(Table2[[#This Row],[Day High]]/Table2[[#This Row],[Close Price]])-1</f>
        <v>3.1044662413103552E-2</v>
      </c>
      <c r="AE81" s="2">
        <f>(Table2[[#This Row],[Close Price]]/Table2[[#This Row],[Current Week Low]])-1</f>
        <v>3.9702970297029516E-2</v>
      </c>
      <c r="AF81" s="2">
        <f>(Table2[[#This Row],[Current Week High]]/Table2[[#This Row],[Close Price]])-1</f>
        <v>5.1042757832587604E-2</v>
      </c>
      <c r="AG81" s="2">
        <f>(Table2[[#This Row],[Close Price]]/Table2[[#This Row],[Current Month Low]])-1</f>
        <v>7.9128558216010614E-2</v>
      </c>
      <c r="AH81" s="2">
        <f>(Table2[[#This Row],[Current Month High]]/Table2[[#This Row],[Close Price]])-1</f>
        <v>0.10465669936196553</v>
      </c>
      <c r="AI81">
        <v>10.4656699361965</v>
      </c>
      <c r="AJ81">
        <v>178.83696229421099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0.16</v>
      </c>
      <c r="AM81" t="s">
        <v>10198</v>
      </c>
      <c r="AN81">
        <v>-4.49</v>
      </c>
      <c r="AO81" t="s">
        <v>10197</v>
      </c>
      <c r="AP81">
        <v>0.18906077901159499</v>
      </c>
      <c r="AQ81">
        <f>(Table2[[#This Row],[Sharpe Ratio]]-AVERAGE(Table2[Sharpe Ratio]))/_xlfn.STDEV.P(Table2[Sharpe Ratio])</f>
        <v>1.582312456543971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3.1543870389794892</v>
      </c>
      <c r="AS81">
        <f>_xlfn.RANK.AVG(Table2[[#This Row],[1Y Return vs Nifty Z-Score]],Table2[1Y Return vs Nifty Z-Score])</f>
        <v>54</v>
      </c>
      <c r="AT81">
        <f>_xlfn.RANK.AVG(Table2[[#This Row],[6M Return vs Nifty Z-Score]],Table2[6M Return vs Nifty Z-Score])</f>
        <v>276</v>
      </c>
      <c r="AU81">
        <f>_xlfn.RANK.AVG(Table2[[#This Row],[Sharpe Ratio Z-Score]],Table2[Sharpe Ratio Z-Score])</f>
        <v>44</v>
      </c>
      <c r="AV81">
        <f>(Table2[[#This Row],[Rank 1Y]]+Table2[[#This Row],[Rank 6M]]+Table2[[#This Row],[Rank Sharpe]])/3</f>
        <v>124.66666666666667</v>
      </c>
    </row>
    <row r="82" spans="1:48" x14ac:dyDescent="0.3">
      <c r="A82" t="s">
        <v>1416</v>
      </c>
      <c r="B82" t="s">
        <v>1417</v>
      </c>
      <c r="C82" t="s">
        <v>10156</v>
      </c>
      <c r="D82" t="s">
        <v>46</v>
      </c>
      <c r="E82">
        <v>7296.8385794810001</v>
      </c>
      <c r="F82">
        <v>259.93</v>
      </c>
      <c r="G82">
        <v>142.85762821165699</v>
      </c>
      <c r="H82">
        <f>(Table2[[#This Row],[1Y Return vs Nifty]]-AVERAGE(Table2[1Y Return vs Nifty]))/_xlfn.STDEV.P(Table2[1Y Return vs Nifty])</f>
        <v>1.3799045977681184</v>
      </c>
      <c r="I82">
        <v>3.1931757066156901</v>
      </c>
      <c r="J82">
        <f>(Table2[[#This Row],[1M Return vs Nifty]]-AVERAGE(Table2[1M Return vs Nifty]))/_xlfn.STDEV.P(Table2[1M Return vs Nifty])</f>
        <v>0.32153796171557142</v>
      </c>
      <c r="K82">
        <v>46.249355818901499</v>
      </c>
      <c r="L82">
        <f>(Table2[[#This Row],[6M Return vs Nifty]]-AVERAGE(Table2[6M Return vs Nifty]))/_xlfn.STDEV.P(Table2[6M Return vs Nifty])</f>
        <v>1.3576150798325033</v>
      </c>
      <c r="M82">
        <v>11.840363751324899</v>
      </c>
      <c r="N82">
        <f>(Table2[[#This Row],[1W Return vs Nifty]]-AVERAGE(Table2[1W Return vs Nifty]))/_xlfn.STDEV.P(Table2[1W Return vs Nifty])</f>
        <v>2.3551846119828443</v>
      </c>
      <c r="O82">
        <v>235.83</v>
      </c>
      <c r="P82">
        <v>218.86059398684199</v>
      </c>
      <c r="Q82">
        <v>174.60251419408499</v>
      </c>
      <c r="R82">
        <v>73.704652312605504</v>
      </c>
      <c r="S82" s="2">
        <f>(Table2[[#This Row],[Close Price]]-Table2[[#This Row],[20D EMA]])/Table2[[#This Row],[20D EMA]]</f>
        <v>0.10219225713437642</v>
      </c>
      <c r="T82" s="2">
        <f>(Table2[[#This Row],[Close Price]]-Table2[[#This Row],[50D EMA]])/Table2[[#This Row],[50D EMA]]</f>
        <v>0.18765098488048118</v>
      </c>
      <c r="U82" s="2">
        <f>(Table2[[#This Row],[Close Price]]-Table2[[#This Row],[200D EMA]])/Table2[[#This Row],[200D EMA]]</f>
        <v>0.48869563075745021</v>
      </c>
      <c r="V82">
        <v>0.89695376420318595</v>
      </c>
      <c r="W82">
        <v>255.8</v>
      </c>
      <c r="X82">
        <v>271.89999999999998</v>
      </c>
      <c r="Y82">
        <v>209.03</v>
      </c>
      <c r="Z82">
        <v>263</v>
      </c>
      <c r="AA82">
        <v>209.03</v>
      </c>
      <c r="AB82">
        <v>263</v>
      </c>
      <c r="AC82" s="2">
        <f>(Table2[[#This Row],[Close Price]]/Table2[[#This Row],[Day Low]])-1</f>
        <v>1.6145426114151595E-2</v>
      </c>
      <c r="AD82" s="2">
        <f>(Table2[[#This Row],[Day High]]/Table2[[#This Row],[Close Price]])-1</f>
        <v>4.6050859846881842E-2</v>
      </c>
      <c r="AE82" s="2">
        <f>(Table2[[#This Row],[Close Price]]/Table2[[#This Row],[Current Week Low]])-1</f>
        <v>0.24350571688274414</v>
      </c>
      <c r="AF82" s="2">
        <f>(Table2[[#This Row],[Current Week High]]/Table2[[#This Row],[Close Price]])-1</f>
        <v>1.1810872157888674E-2</v>
      </c>
      <c r="AG82" s="2">
        <f>(Table2[[#This Row],[Close Price]]/Table2[[#This Row],[Current Month Low]])-1</f>
        <v>0.24350571688274414</v>
      </c>
      <c r="AH82" s="2">
        <f>(Table2[[#This Row],[Current Month High]]/Table2[[#This Row],[Close Price]])-1</f>
        <v>1.1810872157888674E-2</v>
      </c>
      <c r="AI82">
        <v>1.1810872157888599</v>
      </c>
      <c r="AJ82">
        <v>192.22034851039899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0.42</v>
      </c>
      <c r="AM82" t="s">
        <v>10198</v>
      </c>
      <c r="AN82">
        <v>13.24</v>
      </c>
      <c r="AO82" t="s">
        <v>10198</v>
      </c>
      <c r="AP82">
        <v>8.3137069260994997E-2</v>
      </c>
      <c r="AQ82">
        <f>(Table2[[#This Row],[Sharpe Ratio]]-AVERAGE(Table2[Sharpe Ratio]))/_xlfn.STDEV.P(Table2[Sharpe Ratio])</f>
        <v>0.3613248779571272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5.7755671292561646</v>
      </c>
      <c r="AS82">
        <f>_xlfn.RANK.AVG(Table2[[#This Row],[1Y Return vs Nifty Z-Score]],Table2[1Y Return vs Nifty Z-Score])</f>
        <v>64</v>
      </c>
      <c r="AT82">
        <f>_xlfn.RANK.AVG(Table2[[#This Row],[6M Return vs Nifty Z-Score]],Table2[6M Return vs Nifty Z-Score])</f>
        <v>71</v>
      </c>
      <c r="AU82">
        <f>_xlfn.RANK.AVG(Table2[[#This Row],[Sharpe Ratio Z-Score]],Table2[Sharpe Ratio Z-Score])</f>
        <v>239</v>
      </c>
      <c r="AV82">
        <f>(Table2[[#This Row],[Rank 1Y]]+Table2[[#This Row],[Rank 6M]]+Table2[[#This Row],[Rank Sharpe]])/3</f>
        <v>124.66666666666667</v>
      </c>
    </row>
    <row r="83" spans="1:48" x14ac:dyDescent="0.3">
      <c r="A83" t="s">
        <v>163</v>
      </c>
      <c r="B83" t="s">
        <v>164</v>
      </c>
      <c r="C83" t="s">
        <v>10163</v>
      </c>
      <c r="D83" t="s">
        <v>165</v>
      </c>
      <c r="E83">
        <v>161554.7069325</v>
      </c>
      <c r="F83">
        <v>7623.8</v>
      </c>
      <c r="G83">
        <v>51.932365074363901</v>
      </c>
      <c r="H83">
        <f>(Table2[[#This Row],[1Y Return vs Nifty]]-AVERAGE(Table2[1Y Return vs Nifty]))/_xlfn.STDEV.P(Table2[1Y Return vs Nifty])</f>
        <v>0.14678907158276147</v>
      </c>
      <c r="I83">
        <v>-14.344013268629899</v>
      </c>
      <c r="J83">
        <f>(Table2[[#This Row],[1M Return vs Nifty]]-AVERAGE(Table2[1M Return vs Nifty]))/_xlfn.STDEV.P(Table2[1M Return vs Nifty])</f>
        <v>-1.4663215191185794</v>
      </c>
      <c r="K83">
        <v>46.563052416576603</v>
      </c>
      <c r="L83">
        <f>(Table2[[#This Row],[6M Return vs Nifty]]-AVERAGE(Table2[6M Return vs Nifty]))/_xlfn.STDEV.P(Table2[6M Return vs Nifty])</f>
        <v>1.3683933419626455</v>
      </c>
      <c r="M83">
        <v>-6.7921959718033804</v>
      </c>
      <c r="N83">
        <f>(Table2[[#This Row],[1W Return vs Nifty]]-AVERAGE(Table2[1W Return vs Nifty]))/_xlfn.STDEV.P(Table2[1W Return vs Nifty])</f>
        <v>-1.6211868717891138</v>
      </c>
      <c r="O83">
        <v>8066.81</v>
      </c>
      <c r="P83">
        <v>7977.90414439292</v>
      </c>
      <c r="Q83">
        <v>6371.5887939516797</v>
      </c>
      <c r="R83">
        <v>29.401836165175599</v>
      </c>
      <c r="S83" s="2">
        <f>(Table2[[#This Row],[Close Price]]-Table2[[#This Row],[20D EMA]])/Table2[[#This Row],[20D EMA]]</f>
        <v>-5.4917619232385563E-2</v>
      </c>
      <c r="T83" s="2">
        <f>(Table2[[#This Row],[Close Price]]-Table2[[#This Row],[50D EMA]])/Table2[[#This Row],[50D EMA]]</f>
        <v>-4.4385610303652678E-2</v>
      </c>
      <c r="U83" s="2">
        <f>(Table2[[#This Row],[Close Price]]-Table2[[#This Row],[200D EMA]])/Table2[[#This Row],[200D EMA]]</f>
        <v>0.19653044892617672</v>
      </c>
      <c r="V83">
        <v>0.84026576212636594</v>
      </c>
      <c r="W83">
        <v>7649.35</v>
      </c>
      <c r="X83">
        <v>7870</v>
      </c>
      <c r="Y83">
        <v>7053.2</v>
      </c>
      <c r="Z83">
        <v>7812.05</v>
      </c>
      <c r="AA83">
        <v>7053.2</v>
      </c>
      <c r="AB83">
        <v>8808.7000000000007</v>
      </c>
      <c r="AC83" s="2">
        <f>(Table2[[#This Row],[Close Price]]/Table2[[#This Row],[Day Low]])-1</f>
        <v>-3.3401530849026528E-3</v>
      </c>
      <c r="AD83" s="2">
        <f>(Table2[[#This Row],[Day High]]/Table2[[#This Row],[Close Price]])-1</f>
        <v>3.2293606862719315E-2</v>
      </c>
      <c r="AE83" s="2">
        <f>(Table2[[#This Row],[Close Price]]/Table2[[#This Row],[Current Week Low]])-1</f>
        <v>8.0899449895083242E-2</v>
      </c>
      <c r="AF83" s="2">
        <f>(Table2[[#This Row],[Current Week High]]/Table2[[#This Row],[Close Price]])-1</f>
        <v>2.4692410608882609E-2</v>
      </c>
      <c r="AG83" s="2">
        <f>(Table2[[#This Row],[Close Price]]/Table2[[#This Row],[Current Month Low]])-1</f>
        <v>8.0899449895083242E-2</v>
      </c>
      <c r="AH83" s="2">
        <f>(Table2[[#This Row],[Current Month High]]/Table2[[#This Row],[Close Price]])-1</f>
        <v>0.15542118103832747</v>
      </c>
      <c r="AI83">
        <v>20.018232377554501</v>
      </c>
      <c r="AJ83">
        <v>98.020779220779204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</v>
      </c>
      <c r="AM83" t="s">
        <v>10199</v>
      </c>
      <c r="AN83">
        <v>-10.93</v>
      </c>
      <c r="AO83" t="s">
        <v>10197</v>
      </c>
      <c r="AP83">
        <v>0.172754518038048</v>
      </c>
      <c r="AQ83">
        <f>(Table2[[#This Row],[Sharpe Ratio]]-AVERAGE(Table2[Sharpe Ratio]))/_xlfn.STDEV.P(Table2[Sharpe Ratio])</f>
        <v>1.394349420234402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-0.17797655712788418</v>
      </c>
      <c r="AS83">
        <f>_xlfn.RANK.AVG(Table2[[#This Row],[1Y Return vs Nifty Z-Score]],Table2[1Y Return vs Nifty Z-Score])</f>
        <v>246</v>
      </c>
      <c r="AT83">
        <f>_xlfn.RANK.AVG(Table2[[#This Row],[6M Return vs Nifty Z-Score]],Table2[6M Return vs Nifty Z-Score])</f>
        <v>67</v>
      </c>
      <c r="AU83">
        <f>_xlfn.RANK.AVG(Table2[[#This Row],[Sharpe Ratio Z-Score]],Table2[Sharpe Ratio Z-Score])</f>
        <v>62</v>
      </c>
      <c r="AV83">
        <f>(Table2[[#This Row],[Rank 1Y]]+Table2[[#This Row],[Rank 6M]]+Table2[[#This Row],[Rank Sharpe]])/3</f>
        <v>125</v>
      </c>
    </row>
    <row r="84" spans="1:48" x14ac:dyDescent="0.3">
      <c r="A84" t="s">
        <v>654</v>
      </c>
      <c r="B84" t="s">
        <v>655</v>
      </c>
      <c r="C84" t="s">
        <v>10167</v>
      </c>
      <c r="D84" t="s">
        <v>170</v>
      </c>
      <c r="E84">
        <v>26720.009143800002</v>
      </c>
      <c r="F84">
        <v>6172.95</v>
      </c>
      <c r="G84">
        <v>108.7417174096</v>
      </c>
      <c r="H84">
        <f>(Table2[[#This Row],[1Y Return vs Nifty]]-AVERAGE(Table2[1Y Return vs Nifty]))/_xlfn.STDEV.P(Table2[1Y Return vs Nifty])</f>
        <v>0.9172294528367354</v>
      </c>
      <c r="I84">
        <v>8.8528871035707795</v>
      </c>
      <c r="J84">
        <f>(Table2[[#This Row],[1M Return vs Nifty]]-AVERAGE(Table2[1M Return vs Nifty]))/_xlfn.STDEV.P(Table2[1M Return vs Nifty])</f>
        <v>0.89852716415356093</v>
      </c>
      <c r="K84">
        <v>93.627079200750998</v>
      </c>
      <c r="L84">
        <f>(Table2[[#This Row],[6M Return vs Nifty]]-AVERAGE(Table2[6M Return vs Nifty]))/_xlfn.STDEV.P(Table2[6M Return vs Nifty])</f>
        <v>2.985460346639722</v>
      </c>
      <c r="M84">
        <v>6.84605573386703</v>
      </c>
      <c r="N84">
        <f>(Table2[[#This Row],[1W Return vs Nifty]]-AVERAGE(Table2[1W Return vs Nifty]))/_xlfn.STDEV.P(Table2[1W Return vs Nifty])</f>
        <v>1.2893501653532589</v>
      </c>
      <c r="O84">
        <v>5518.66</v>
      </c>
      <c r="P84">
        <v>5035.1724920177603</v>
      </c>
      <c r="Q84">
        <v>3898.0303727702099</v>
      </c>
      <c r="R84">
        <v>80.466848359155605</v>
      </c>
      <c r="S84" s="2">
        <f>(Table2[[#This Row],[Close Price]]-Table2[[#This Row],[20D EMA]])/Table2[[#This Row],[20D EMA]]</f>
        <v>0.11855957786854054</v>
      </c>
      <c r="T84" s="2">
        <f>(Table2[[#This Row],[Close Price]]-Table2[[#This Row],[50D EMA]])/Table2[[#This Row],[50D EMA]]</f>
        <v>0.22596594452046159</v>
      </c>
      <c r="U84" s="2">
        <f>(Table2[[#This Row],[Close Price]]-Table2[[#This Row],[200D EMA]])/Table2[[#This Row],[200D EMA]]</f>
        <v>0.58360746573995392</v>
      </c>
      <c r="V84">
        <v>0.60047685206289003</v>
      </c>
      <c r="W84">
        <v>5685</v>
      </c>
      <c r="X84">
        <v>6248.85</v>
      </c>
      <c r="Y84">
        <v>5348.05</v>
      </c>
      <c r="Z84">
        <v>6200</v>
      </c>
      <c r="AA84">
        <v>4991.05</v>
      </c>
      <c r="AB84">
        <v>6200</v>
      </c>
      <c r="AC84" s="2">
        <f>(Table2[[#This Row],[Close Price]]/Table2[[#This Row],[Day Low]])-1</f>
        <v>8.5831134564643863E-2</v>
      </c>
      <c r="AD84" s="2">
        <f>(Table2[[#This Row],[Day High]]/Table2[[#This Row],[Close Price]])-1</f>
        <v>1.229557990911978E-2</v>
      </c>
      <c r="AE84" s="2">
        <f>(Table2[[#This Row],[Close Price]]/Table2[[#This Row],[Current Week Low]])-1</f>
        <v>0.15424313534839795</v>
      </c>
      <c r="AF84" s="2">
        <f>(Table2[[#This Row],[Current Week High]]/Table2[[#This Row],[Close Price]])-1</f>
        <v>4.3820215618139979E-3</v>
      </c>
      <c r="AG84" s="2">
        <f>(Table2[[#This Row],[Close Price]]/Table2[[#This Row],[Current Month Low]])-1</f>
        <v>0.23680387894330845</v>
      </c>
      <c r="AH84" s="2">
        <f>(Table2[[#This Row],[Current Month High]]/Table2[[#This Row],[Close Price]])-1</f>
        <v>4.3820215618139979E-3</v>
      </c>
      <c r="AI84">
        <v>0.43820215618139902</v>
      </c>
      <c r="AJ84">
        <v>154.03086419753001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0.37</v>
      </c>
      <c r="AM84" t="s">
        <v>10198</v>
      </c>
      <c r="AN84">
        <v>10.25</v>
      </c>
      <c r="AO84" t="s">
        <v>10198</v>
      </c>
      <c r="AP84">
        <v>6.9960644394428007E-2</v>
      </c>
      <c r="AQ84">
        <f>(Table2[[#This Row],[Sharpe Ratio]]-AVERAGE(Table2[Sharpe Ratio]))/_xlfn.STDEV.P(Table2[Sharpe Ratio])</f>
        <v>0.20943960949229251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6.3000067384755702</v>
      </c>
      <c r="AS84">
        <f>_xlfn.RANK.AVG(Table2[[#This Row],[1Y Return vs Nifty Z-Score]],Table2[1Y Return vs Nifty Z-Score])</f>
        <v>100</v>
      </c>
      <c r="AT84">
        <f>_xlfn.RANK.AVG(Table2[[#This Row],[6M Return vs Nifty Z-Score]],Table2[6M Return vs Nifty Z-Score])</f>
        <v>8</v>
      </c>
      <c r="AU84">
        <f>_xlfn.RANK.AVG(Table2[[#This Row],[Sharpe Ratio Z-Score]],Table2[Sharpe Ratio Z-Score])</f>
        <v>268</v>
      </c>
      <c r="AV84">
        <f>(Table2[[#This Row],[Rank 1Y]]+Table2[[#This Row],[Rank 6M]]+Table2[[#This Row],[Rank Sharpe]])/3</f>
        <v>125.33333333333333</v>
      </c>
    </row>
    <row r="85" spans="1:48" x14ac:dyDescent="0.3">
      <c r="A85" t="s">
        <v>953</v>
      </c>
      <c r="B85" t="s">
        <v>954</v>
      </c>
      <c r="C85" t="s">
        <v>10151</v>
      </c>
      <c r="D85" t="s">
        <v>18</v>
      </c>
      <c r="E85">
        <v>15130.142797</v>
      </c>
      <c r="F85">
        <v>1016.05</v>
      </c>
      <c r="G85">
        <v>129.684425823471</v>
      </c>
      <c r="H85">
        <f>(Table2[[#This Row],[1Y Return vs Nifty]]-AVERAGE(Table2[1Y Return vs Nifty]))/_xlfn.STDEV.P(Table2[1Y Return vs Nifty])</f>
        <v>1.2012514948353687</v>
      </c>
      <c r="I85">
        <v>1.3204288278046099</v>
      </c>
      <c r="J85">
        <f>(Table2[[#This Row],[1M Return vs Nifty]]-AVERAGE(Table2[1M Return vs Nifty]))/_xlfn.STDEV.P(Table2[1M Return vs Nifty])</f>
        <v>0.13061749736914291</v>
      </c>
      <c r="K85">
        <v>12.7138221550272</v>
      </c>
      <c r="L85">
        <f>(Table2[[#This Row],[6M Return vs Nifty]]-AVERAGE(Table2[6M Return vs Nifty]))/_xlfn.STDEV.P(Table2[6M Return vs Nifty])</f>
        <v>0.20537187674297441</v>
      </c>
      <c r="M85">
        <v>-14.824634111093401</v>
      </c>
      <c r="N85">
        <f>(Table2[[#This Row],[1W Return vs Nifty]]-AVERAGE(Table2[1W Return vs Nifty]))/_xlfn.STDEV.P(Table2[1W Return vs Nifty])</f>
        <v>-3.3353881644106855</v>
      </c>
      <c r="O85">
        <v>1028.0999999999999</v>
      </c>
      <c r="P85">
        <v>990.73435200139704</v>
      </c>
      <c r="Q85">
        <v>830.119564771358</v>
      </c>
      <c r="R85">
        <v>45.64974396473</v>
      </c>
      <c r="S85" s="2">
        <f>(Table2[[#This Row],[Close Price]]-Table2[[#This Row],[20D EMA]])/Table2[[#This Row],[20D EMA]]</f>
        <v>-1.172064974224293E-2</v>
      </c>
      <c r="T85" s="2">
        <f>(Table2[[#This Row],[Close Price]]-Table2[[#This Row],[50D EMA]])/Table2[[#This Row],[50D EMA]]</f>
        <v>2.5552407613062371E-2</v>
      </c>
      <c r="U85" s="2">
        <f>(Table2[[#This Row],[Close Price]]-Table2[[#This Row],[200D EMA]])/Table2[[#This Row],[200D EMA]]</f>
        <v>0.22398030731856472</v>
      </c>
      <c r="V85">
        <v>2.6597973422321401</v>
      </c>
      <c r="W85">
        <v>988.85</v>
      </c>
      <c r="X85">
        <v>1012.5</v>
      </c>
      <c r="Y85">
        <v>950.3</v>
      </c>
      <c r="Z85">
        <v>1058.7</v>
      </c>
      <c r="AA85">
        <v>945.65</v>
      </c>
      <c r="AB85">
        <v>1275</v>
      </c>
      <c r="AC85" s="2">
        <f>(Table2[[#This Row],[Close Price]]/Table2[[#This Row],[Day Low]])-1</f>
        <v>2.750669970167352E-2</v>
      </c>
      <c r="AD85" s="2">
        <f>(Table2[[#This Row],[Day High]]/Table2[[#This Row],[Close Price]])-1</f>
        <v>-3.4939225431819265E-3</v>
      </c>
      <c r="AE85" s="2">
        <f>(Table2[[#This Row],[Close Price]]/Table2[[#This Row],[Current Week Low]])-1</f>
        <v>6.9188677259812703E-2</v>
      </c>
      <c r="AF85" s="2">
        <f>(Table2[[#This Row],[Current Week High]]/Table2[[#This Row],[Close Price]])-1</f>
        <v>4.1976280694847823E-2</v>
      </c>
      <c r="AG85" s="2">
        <f>(Table2[[#This Row],[Close Price]]/Table2[[#This Row],[Current Month Low]])-1</f>
        <v>7.4446148152064628E-2</v>
      </c>
      <c r="AH85" s="2">
        <f>(Table2[[#This Row],[Current Month High]]/Table2[[#This Row],[Close Price]])-1</f>
        <v>0.25485950494562282</v>
      </c>
      <c r="AI85">
        <v>25.4859504945622</v>
      </c>
      <c r="AJ85">
        <v>192.05231388329901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0.02</v>
      </c>
      <c r="AM85" t="s">
        <v>10198</v>
      </c>
      <c r="AN85">
        <v>4.75</v>
      </c>
      <c r="AO85" t="s">
        <v>10198</v>
      </c>
      <c r="AP85">
        <v>0.18954469844441901</v>
      </c>
      <c r="AQ85">
        <f>(Table2[[#This Row],[Sharpe Ratio]]-AVERAGE(Table2[Sharpe Ratio]))/_xlfn.STDEV.P(Table2[Sharpe Ratio])</f>
        <v>1.5878906185806492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-0.21025667688255067</v>
      </c>
      <c r="AS85">
        <f>_xlfn.RANK.AVG(Table2[[#This Row],[1Y Return vs Nifty Z-Score]],Table2[1Y Return vs Nifty Z-Score])</f>
        <v>77</v>
      </c>
      <c r="AT85">
        <f>_xlfn.RANK.AVG(Table2[[#This Row],[6M Return vs Nifty Z-Score]],Table2[6M Return vs Nifty Z-Score])</f>
        <v>256</v>
      </c>
      <c r="AU85">
        <f>_xlfn.RANK.AVG(Table2[[#This Row],[Sharpe Ratio Z-Score]],Table2[Sharpe Ratio Z-Score])</f>
        <v>43</v>
      </c>
      <c r="AV85">
        <f>(Table2[[#This Row],[Rank 1Y]]+Table2[[#This Row],[Rank 6M]]+Table2[[#This Row],[Rank Sharpe]])/3</f>
        <v>125.33333333333333</v>
      </c>
    </row>
    <row r="86" spans="1:48" x14ac:dyDescent="0.3">
      <c r="A86" t="s">
        <v>102</v>
      </c>
      <c r="B86" t="s">
        <v>103</v>
      </c>
      <c r="C86" t="s">
        <v>10159</v>
      </c>
      <c r="D86" t="s">
        <v>65</v>
      </c>
      <c r="E86">
        <v>268134.39517832</v>
      </c>
      <c r="F86">
        <v>695.2</v>
      </c>
      <c r="G86">
        <v>143.21948902406899</v>
      </c>
      <c r="H86">
        <f>(Table2[[#This Row],[1Y Return vs Nifty]]-AVERAGE(Table2[1Y Return vs Nifty]))/_xlfn.STDEV.P(Table2[1Y Return vs Nifty])</f>
        <v>1.384812102797051</v>
      </c>
      <c r="I86">
        <v>-9.1667895061531208</v>
      </c>
      <c r="J86">
        <f>(Table2[[#This Row],[1M Return vs Nifty]]-AVERAGE(Table2[1M Return vs Nifty]))/_xlfn.STDEV.P(Table2[1M Return vs Nifty])</f>
        <v>-0.93852036460006627</v>
      </c>
      <c r="K86">
        <v>13.6584042449694</v>
      </c>
      <c r="L86">
        <f>(Table2[[#This Row],[6M Return vs Nifty]]-AVERAGE(Table2[6M Return vs Nifty]))/_xlfn.STDEV.P(Table2[6M Return vs Nifty])</f>
        <v>0.23782665452599366</v>
      </c>
      <c r="M86">
        <v>-0.376852397790431</v>
      </c>
      <c r="N86">
        <f>(Table2[[#This Row],[1W Return vs Nifty]]-AVERAGE(Table2[1W Return vs Nifty]))/_xlfn.STDEV.P(Table2[1W Return vs Nifty])</f>
        <v>-0.2520894624492741</v>
      </c>
      <c r="O86">
        <v>708.09</v>
      </c>
      <c r="P86">
        <v>697.371360861065</v>
      </c>
      <c r="Q86">
        <v>574.18757419629696</v>
      </c>
      <c r="R86">
        <v>35.1340880950209</v>
      </c>
      <c r="S86" s="2">
        <f>(Table2[[#This Row],[Close Price]]-Table2[[#This Row],[20D EMA]])/Table2[[#This Row],[20D EMA]]</f>
        <v>-1.8203900634100163E-2</v>
      </c>
      <c r="T86" s="2">
        <f>(Table2[[#This Row],[Close Price]]-Table2[[#This Row],[50D EMA]])/Table2[[#This Row],[50D EMA]]</f>
        <v>-3.1136364108556324E-3</v>
      </c>
      <c r="U86" s="2">
        <f>(Table2[[#This Row],[Close Price]]-Table2[[#This Row],[200D EMA]])/Table2[[#This Row],[200D EMA]]</f>
        <v>0.21075417031287527</v>
      </c>
      <c r="V86">
        <v>0.39896366389948801</v>
      </c>
      <c r="W86">
        <v>698.6</v>
      </c>
      <c r="X86">
        <v>727.8</v>
      </c>
      <c r="Y86">
        <v>646.5</v>
      </c>
      <c r="Z86">
        <v>729</v>
      </c>
      <c r="AA86">
        <v>646.5</v>
      </c>
      <c r="AB86">
        <v>745</v>
      </c>
      <c r="AC86" s="2">
        <f>(Table2[[#This Row],[Close Price]]/Table2[[#This Row],[Day Low]])-1</f>
        <v>-4.8668766103635575E-3</v>
      </c>
      <c r="AD86" s="2">
        <f>(Table2[[#This Row],[Day High]]/Table2[[#This Row],[Close Price]])-1</f>
        <v>4.6892980437284182E-2</v>
      </c>
      <c r="AE86" s="2">
        <f>(Table2[[#This Row],[Close Price]]/Table2[[#This Row],[Current Week Low]])-1</f>
        <v>7.532869296210376E-2</v>
      </c>
      <c r="AF86" s="2">
        <f>(Table2[[#This Row],[Current Week High]]/Table2[[#This Row],[Close Price]])-1</f>
        <v>4.8619102416570747E-2</v>
      </c>
      <c r="AG86" s="2">
        <f>(Table2[[#This Row],[Close Price]]/Table2[[#This Row],[Current Month Low]])-1</f>
        <v>7.532869296210376E-2</v>
      </c>
      <c r="AH86" s="2">
        <f>(Table2[[#This Row],[Current Month High]]/Table2[[#This Row],[Close Price]])-1</f>
        <v>7.1634062140391253E-2</v>
      </c>
      <c r="AI86">
        <v>28.8621979286536</v>
      </c>
      <c r="AJ86">
        <v>192.10084033613401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0.09</v>
      </c>
      <c r="AM86" t="s">
        <v>10198</v>
      </c>
      <c r="AN86">
        <v>-0.41</v>
      </c>
      <c r="AO86" t="s">
        <v>10197</v>
      </c>
      <c r="AP86">
        <v>0.170404045308127</v>
      </c>
      <c r="AQ86">
        <f>(Table2[[#This Row],[Sharpe Ratio]]-AVERAGE(Table2[Sharpe Ratio]))/_xlfn.STDEV.P(Table2[Sharpe Ratio])</f>
        <v>1.3672554106514869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1.7992843409251913</v>
      </c>
      <c r="AS86">
        <f>_xlfn.RANK.AVG(Table2[[#This Row],[1Y Return vs Nifty Z-Score]],Table2[1Y Return vs Nifty Z-Score])</f>
        <v>63</v>
      </c>
      <c r="AT86">
        <f>_xlfn.RANK.AVG(Table2[[#This Row],[6M Return vs Nifty Z-Score]],Table2[6M Return vs Nifty Z-Score])</f>
        <v>249</v>
      </c>
      <c r="AU86">
        <f>_xlfn.RANK.AVG(Table2[[#This Row],[Sharpe Ratio Z-Score]],Table2[Sharpe Ratio Z-Score])</f>
        <v>66</v>
      </c>
      <c r="AV86">
        <f>(Table2[[#This Row],[Rank 1Y]]+Table2[[#This Row],[Rank 6M]]+Table2[[#This Row],[Rank Sharpe]])/3</f>
        <v>126</v>
      </c>
    </row>
    <row r="87" spans="1:48" x14ac:dyDescent="0.3">
      <c r="A87" t="s">
        <v>1000</v>
      </c>
      <c r="B87" t="s">
        <v>1001</v>
      </c>
      <c r="C87" t="s">
        <v>10158</v>
      </c>
      <c r="D87" t="s">
        <v>60</v>
      </c>
      <c r="E87">
        <v>13202.45155684</v>
      </c>
      <c r="F87">
        <v>860.65</v>
      </c>
      <c r="G87">
        <v>244.733689436757</v>
      </c>
      <c r="H87">
        <f>(Table2[[#This Row],[1Y Return vs Nifty]]-AVERAGE(Table2[1Y Return vs Nifty]))/_xlfn.STDEV.P(Table2[1Y Return vs Nifty])</f>
        <v>2.7615332948838227</v>
      </c>
      <c r="I87">
        <v>42.7087806241138</v>
      </c>
      <c r="J87">
        <f>(Table2[[#This Row],[1M Return vs Nifty]]-AVERAGE(Table2[1M Return vs Nifty]))/_xlfn.STDEV.P(Table2[1M Return vs Nifty])</f>
        <v>4.3500255940475512</v>
      </c>
      <c r="K87">
        <v>75.290998455994</v>
      </c>
      <c r="L87">
        <f>(Table2[[#This Row],[6M Return vs Nifty]]-AVERAGE(Table2[6M Return vs Nifty]))/_xlfn.STDEV.P(Table2[6M Return vs Nifty])</f>
        <v>2.3554532436900981</v>
      </c>
      <c r="M87">
        <v>4.8952507460141703</v>
      </c>
      <c r="N87">
        <f>(Table2[[#This Row],[1W Return vs Nifty]]-AVERAGE(Table2[1W Return vs Nifty]))/_xlfn.STDEV.P(Table2[1W Return vs Nifty])</f>
        <v>0.87302919607336849</v>
      </c>
      <c r="O87">
        <v>807.35</v>
      </c>
      <c r="P87">
        <v>714.77114327075299</v>
      </c>
      <c r="Q87">
        <v>527.52714879016798</v>
      </c>
      <c r="R87">
        <v>59.814252612385403</v>
      </c>
      <c r="S87" s="2">
        <f>(Table2[[#This Row],[Close Price]]-Table2[[#This Row],[20D EMA]])/Table2[[#This Row],[20D EMA]]</f>
        <v>6.6018455440639071E-2</v>
      </c>
      <c r="T87" s="2">
        <f>(Table2[[#This Row],[Close Price]]-Table2[[#This Row],[50D EMA]])/Table2[[#This Row],[50D EMA]]</f>
        <v>0.20409169858440768</v>
      </c>
      <c r="U87" s="2">
        <f>(Table2[[#This Row],[Close Price]]-Table2[[#This Row],[200D EMA]])/Table2[[#This Row],[200D EMA]]</f>
        <v>0.63148001382263785</v>
      </c>
      <c r="V87">
        <v>0.61385682394715801</v>
      </c>
      <c r="W87">
        <v>844</v>
      </c>
      <c r="X87">
        <v>875</v>
      </c>
      <c r="Y87">
        <v>750</v>
      </c>
      <c r="Z87">
        <v>899</v>
      </c>
      <c r="AA87">
        <v>730.5</v>
      </c>
      <c r="AB87">
        <v>995</v>
      </c>
      <c r="AC87" s="2">
        <f>(Table2[[#This Row],[Close Price]]/Table2[[#This Row],[Day Low]])-1</f>
        <v>1.9727488151658701E-2</v>
      </c>
      <c r="AD87" s="2">
        <f>(Table2[[#This Row],[Day High]]/Table2[[#This Row],[Close Price]])-1</f>
        <v>1.6673444489629929E-2</v>
      </c>
      <c r="AE87" s="2">
        <f>(Table2[[#This Row],[Close Price]]/Table2[[#This Row],[Current Week Low]])-1</f>
        <v>0.14753333333333329</v>
      </c>
      <c r="AF87" s="2">
        <f>(Table2[[#This Row],[Current Week High]]/Table2[[#This Row],[Close Price]])-1</f>
        <v>4.4559344681345481E-2</v>
      </c>
      <c r="AG87" s="2">
        <f>(Table2[[#This Row],[Close Price]]/Table2[[#This Row],[Current Month Low]])-1</f>
        <v>0.17816563997262147</v>
      </c>
      <c r="AH87" s="2">
        <f>(Table2[[#This Row],[Current Month High]]/Table2[[#This Row],[Close Price]])-1</f>
        <v>0.15610294544820769</v>
      </c>
      <c r="AI87">
        <v>15.6102945448207</v>
      </c>
      <c r="AJ87">
        <v>303.58733880422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0.42</v>
      </c>
      <c r="AM87" t="s">
        <v>10198</v>
      </c>
      <c r="AN87">
        <v>-2.23</v>
      </c>
      <c r="AO87" t="s">
        <v>10197</v>
      </c>
      <c r="AP87">
        <v>4.7034278529556002E-2</v>
      </c>
      <c r="AQ87">
        <f>(Table2[[#This Row],[Sharpe Ratio]]-AVERAGE(Table2[Sharpe Ratio]))/_xlfn.STDEV.P(Table2[Sharpe Ratio])</f>
        <v>-5.4833686911844967E-2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10.285207641782995</v>
      </c>
      <c r="AS87">
        <f>_xlfn.RANK.AVG(Table2[[#This Row],[1Y Return vs Nifty Z-Score]],Table2[1Y Return vs Nifty Z-Score])</f>
        <v>12</v>
      </c>
      <c r="AT87">
        <f>_xlfn.RANK.AVG(Table2[[#This Row],[6M Return vs Nifty Z-Score]],Table2[6M Return vs Nifty Z-Score])</f>
        <v>21</v>
      </c>
      <c r="AU87">
        <f>_xlfn.RANK.AVG(Table2[[#This Row],[Sharpe Ratio Z-Score]],Table2[Sharpe Ratio Z-Score])</f>
        <v>349</v>
      </c>
      <c r="AV87">
        <f>(Table2[[#This Row],[Rank 1Y]]+Table2[[#This Row],[Rank 6M]]+Table2[[#This Row],[Rank Sharpe]])/3</f>
        <v>127.33333333333333</v>
      </c>
    </row>
    <row r="88" spans="1:48" x14ac:dyDescent="0.3">
      <c r="A88" t="s">
        <v>1359</v>
      </c>
      <c r="B88" t="s">
        <v>1360</v>
      </c>
      <c r="C88" t="s">
        <v>10165</v>
      </c>
      <c r="D88" t="s">
        <v>95</v>
      </c>
      <c r="E88">
        <v>7807.1804793450001</v>
      </c>
      <c r="F88">
        <v>3189.15</v>
      </c>
      <c r="G88">
        <v>91.348467003047205</v>
      </c>
      <c r="H88">
        <f>(Table2[[#This Row],[1Y Return vs Nifty]]-AVERAGE(Table2[1Y Return vs Nifty]))/_xlfn.STDEV.P(Table2[1Y Return vs Nifty])</f>
        <v>0.68134465704830127</v>
      </c>
      <c r="I88">
        <v>13.3359464061104</v>
      </c>
      <c r="J88">
        <f>(Table2[[#This Row],[1M Return vs Nifty]]-AVERAGE(Table2[1M Return vs Nifty]))/_xlfn.STDEV.P(Table2[1M Return vs Nifty])</f>
        <v>1.3555605056144295</v>
      </c>
      <c r="K88">
        <v>15.7681520601899</v>
      </c>
      <c r="L88">
        <f>(Table2[[#This Row],[6M Return vs Nifty]]-AVERAGE(Table2[6M Return vs Nifty]))/_xlfn.STDEV.P(Table2[6M Return vs Nifty])</f>
        <v>0.31031521560529757</v>
      </c>
      <c r="M88">
        <v>16.938266414444701</v>
      </c>
      <c r="N88">
        <f>(Table2[[#This Row],[1W Return vs Nifty]]-AVERAGE(Table2[1W Return vs Nifty]))/_xlfn.STDEV.P(Table2[1W Return vs Nifty])</f>
        <v>3.4431271747812593</v>
      </c>
      <c r="O88">
        <v>2889</v>
      </c>
      <c r="P88">
        <v>2727.1811112912801</v>
      </c>
      <c r="Q88">
        <v>2335.72100199233</v>
      </c>
      <c r="R88">
        <v>72.660050402189398</v>
      </c>
      <c r="S88" s="2">
        <f>(Table2[[#This Row],[Close Price]]-Table2[[#This Row],[20D EMA]])/Table2[[#This Row],[20D EMA]]</f>
        <v>0.10389408099688477</v>
      </c>
      <c r="T88" s="2">
        <f>(Table2[[#This Row],[Close Price]]-Table2[[#This Row],[50D EMA]])/Table2[[#This Row],[50D EMA]]</f>
        <v>0.16939428290847341</v>
      </c>
      <c r="U88" s="2">
        <f>(Table2[[#This Row],[Close Price]]-Table2[[#This Row],[200D EMA]])/Table2[[#This Row],[200D EMA]]</f>
        <v>0.36538139498669137</v>
      </c>
      <c r="V88">
        <v>1.3509031506715501</v>
      </c>
      <c r="W88">
        <v>3144</v>
      </c>
      <c r="X88">
        <v>3370</v>
      </c>
      <c r="Y88">
        <v>2712.1</v>
      </c>
      <c r="Z88">
        <v>3355</v>
      </c>
      <c r="AA88">
        <v>2664.55</v>
      </c>
      <c r="AB88">
        <v>3355</v>
      </c>
      <c r="AC88" s="2">
        <f>(Table2[[#This Row],[Close Price]]/Table2[[#This Row],[Day Low]])-1</f>
        <v>1.436068702290072E-2</v>
      </c>
      <c r="AD88" s="2">
        <f>(Table2[[#This Row],[Day High]]/Table2[[#This Row],[Close Price]])-1</f>
        <v>5.6707900224197694E-2</v>
      </c>
      <c r="AE88" s="2">
        <f>(Table2[[#This Row],[Close Price]]/Table2[[#This Row],[Current Week Low]])-1</f>
        <v>0.17589690645625167</v>
      </c>
      <c r="AF88" s="2">
        <f>(Table2[[#This Row],[Current Week High]]/Table2[[#This Row],[Close Price]])-1</f>
        <v>5.2004452597086859E-2</v>
      </c>
      <c r="AG88" s="2">
        <f>(Table2[[#This Row],[Close Price]]/Table2[[#This Row],[Current Month Low]])-1</f>
        <v>0.1968812745116435</v>
      </c>
      <c r="AH88" s="2">
        <f>(Table2[[#This Row],[Current Month High]]/Table2[[#This Row],[Close Price]])-1</f>
        <v>5.2004452597086859E-2</v>
      </c>
      <c r="AI88">
        <v>5.2004452597086797</v>
      </c>
      <c r="AJ88">
        <v>130.246913580246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0.27</v>
      </c>
      <c r="AM88" t="s">
        <v>10198</v>
      </c>
      <c r="AN88">
        <v>17.3</v>
      </c>
      <c r="AO88" t="s">
        <v>10198</v>
      </c>
      <c r="AP88">
        <v>0.20287209475179799</v>
      </c>
      <c r="AQ88">
        <f>(Table2[[#This Row],[Sharpe Ratio]]-AVERAGE(Table2[Sharpe Ratio]))/_xlfn.STDEV.P(Table2[Sharpe Ratio])</f>
        <v>1.7415161419363561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7.5318636949856437</v>
      </c>
      <c r="AS88">
        <f>_xlfn.RANK.AVG(Table2[[#This Row],[1Y Return vs Nifty Z-Score]],Table2[1Y Return vs Nifty Z-Score])</f>
        <v>121</v>
      </c>
      <c r="AT88">
        <f>_xlfn.RANK.AVG(Table2[[#This Row],[6M Return vs Nifty Z-Score]],Table2[6M Return vs Nifty Z-Score])</f>
        <v>233</v>
      </c>
      <c r="AU88">
        <f>_xlfn.RANK.AVG(Table2[[#This Row],[Sharpe Ratio Z-Score]],Table2[Sharpe Ratio Z-Score])</f>
        <v>32</v>
      </c>
      <c r="AV88">
        <f>(Table2[[#This Row],[Rank 1Y]]+Table2[[#This Row],[Rank 6M]]+Table2[[#This Row],[Rank Sharpe]])/3</f>
        <v>128.66666666666666</v>
      </c>
    </row>
    <row r="89" spans="1:48" x14ac:dyDescent="0.3">
      <c r="A89" t="s">
        <v>128</v>
      </c>
      <c r="B89" t="s">
        <v>129</v>
      </c>
      <c r="C89" t="s">
        <v>10155</v>
      </c>
      <c r="D89" t="s">
        <v>130</v>
      </c>
      <c r="E89">
        <v>214681.87214652001</v>
      </c>
      <c r="F89">
        <v>1652.1</v>
      </c>
      <c r="G89">
        <v>76.337044055156596</v>
      </c>
      <c r="H89">
        <f>(Table2[[#This Row],[1Y Return vs Nifty]]-AVERAGE(Table2[1Y Return vs Nifty]))/_xlfn.STDEV.P(Table2[1Y Return vs Nifty])</f>
        <v>0.47776186752996291</v>
      </c>
      <c r="I89">
        <v>-1.0741872193631701</v>
      </c>
      <c r="J89">
        <f>(Table2[[#This Row],[1M Return vs Nifty]]-AVERAGE(Table2[1M Return vs Nifty]))/_xlfn.STDEV.P(Table2[1M Return vs Nifty])</f>
        <v>-0.11350583442192366</v>
      </c>
      <c r="K89">
        <v>17.089803960713599</v>
      </c>
      <c r="L89">
        <f>(Table2[[#This Row],[6M Return vs Nifty]]-AVERAGE(Table2[6M Return vs Nifty]))/_xlfn.STDEV.P(Table2[6M Return vs Nifty])</f>
        <v>0.3557256878074822</v>
      </c>
      <c r="M89">
        <v>2.3416793174427402</v>
      </c>
      <c r="N89">
        <f>(Table2[[#This Row],[1W Return vs Nifty]]-AVERAGE(Table2[1W Return vs Nifty]))/_xlfn.STDEV.P(Table2[1W Return vs Nifty])</f>
        <v>0.32807194053631339</v>
      </c>
      <c r="O89">
        <v>1593.16</v>
      </c>
      <c r="P89">
        <v>1554.8643545422201</v>
      </c>
      <c r="Q89">
        <v>1335.0997956557601</v>
      </c>
      <c r="R89">
        <v>66.677603631145601</v>
      </c>
      <c r="S89" s="2">
        <f>(Table2[[#This Row],[Close Price]]-Table2[[#This Row],[20D EMA]])/Table2[[#This Row],[20D EMA]]</f>
        <v>3.6995656431243452E-2</v>
      </c>
      <c r="T89" s="2">
        <f>(Table2[[#This Row],[Close Price]]-Table2[[#This Row],[50D EMA]])/Table2[[#This Row],[50D EMA]]</f>
        <v>6.2536416873745698E-2</v>
      </c>
      <c r="U89" s="2">
        <f>(Table2[[#This Row],[Close Price]]-Table2[[#This Row],[200D EMA]])/Table2[[#This Row],[200D EMA]]</f>
        <v>0.2374355874936967</v>
      </c>
      <c r="V89">
        <v>0.91813818123308999</v>
      </c>
      <c r="W89">
        <v>1652.55</v>
      </c>
      <c r="X89">
        <v>1693</v>
      </c>
      <c r="Y89">
        <v>1507.75</v>
      </c>
      <c r="Z89">
        <v>1659</v>
      </c>
      <c r="AA89">
        <v>1507.75</v>
      </c>
      <c r="AB89">
        <v>1659</v>
      </c>
      <c r="AC89" s="2">
        <f>(Table2[[#This Row],[Close Price]]/Table2[[#This Row],[Day Low]])-1</f>
        <v>-2.7230643550879563E-4</v>
      </c>
      <c r="AD89" s="2">
        <f>(Table2[[#This Row],[Day High]]/Table2[[#This Row],[Close Price]])-1</f>
        <v>2.4756370679740902E-2</v>
      </c>
      <c r="AE89" s="2">
        <f>(Table2[[#This Row],[Close Price]]/Table2[[#This Row],[Current Week Low]])-1</f>
        <v>9.5738683468744812E-2</v>
      </c>
      <c r="AF89" s="2">
        <f>(Table2[[#This Row],[Current Week High]]/Table2[[#This Row],[Close Price]])-1</f>
        <v>4.1765026330125021E-3</v>
      </c>
      <c r="AG89" s="2">
        <f>(Table2[[#This Row],[Close Price]]/Table2[[#This Row],[Current Month Low]])-1</f>
        <v>9.5738683468744812E-2</v>
      </c>
      <c r="AH89" s="2">
        <f>(Table2[[#This Row],[Current Month High]]/Table2[[#This Row],[Close Price]])-1</f>
        <v>4.1765026330125021E-3</v>
      </c>
      <c r="AI89">
        <v>1.2045275709702901</v>
      </c>
      <c r="AJ89">
        <v>107.680703959773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0.03</v>
      </c>
      <c r="AM89" t="s">
        <v>10198</v>
      </c>
      <c r="AN89">
        <v>3.43</v>
      </c>
      <c r="AO89" t="s">
        <v>10198</v>
      </c>
      <c r="AP89">
        <v>0.23387006360670601</v>
      </c>
      <c r="AQ89">
        <f>(Table2[[#This Row],[Sharpe Ratio]]-AVERAGE(Table2[Sharpe Ratio]))/_xlfn.STDEV.P(Table2[Sharpe Ratio])</f>
        <v>2.0988311852102264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3.1468848466620614</v>
      </c>
      <c r="AS89">
        <f>_xlfn.RANK.AVG(Table2[[#This Row],[1Y Return vs Nifty Z-Score]],Table2[1Y Return vs Nifty Z-Score])</f>
        <v>156</v>
      </c>
      <c r="AT89">
        <f>_xlfn.RANK.AVG(Table2[[#This Row],[6M Return vs Nifty Z-Score]],Table2[6M Return vs Nifty Z-Score])</f>
        <v>223</v>
      </c>
      <c r="AU89">
        <f>_xlfn.RANK.AVG(Table2[[#This Row],[Sharpe Ratio Z-Score]],Table2[Sharpe Ratio Z-Score])</f>
        <v>12</v>
      </c>
      <c r="AV89">
        <f>(Table2[[#This Row],[Rank 1Y]]+Table2[[#This Row],[Rank 6M]]+Table2[[#This Row],[Rank Sharpe]])/3</f>
        <v>130.33333333333334</v>
      </c>
    </row>
    <row r="90" spans="1:48" x14ac:dyDescent="0.3">
      <c r="A90" t="s">
        <v>391</v>
      </c>
      <c r="B90" t="s">
        <v>392</v>
      </c>
      <c r="C90" t="s">
        <v>10160</v>
      </c>
      <c r="D90" t="s">
        <v>133</v>
      </c>
      <c r="E90">
        <v>61662.899122379997</v>
      </c>
      <c r="F90">
        <v>748.85</v>
      </c>
      <c r="G90">
        <v>77.211670334942696</v>
      </c>
      <c r="H90">
        <f>(Table2[[#This Row],[1Y Return vs Nifty]]-AVERAGE(Table2[1Y Return vs Nifty]))/_xlfn.STDEV.P(Table2[1Y Return vs Nifty])</f>
        <v>0.48962342512133844</v>
      </c>
      <c r="I90">
        <v>-8.9300583582055193</v>
      </c>
      <c r="J90">
        <f>(Table2[[#This Row],[1M Return vs Nifty]]-AVERAGE(Table2[1M Return vs Nifty]))/_xlfn.STDEV.P(Table2[1M Return vs Nifty])</f>
        <v>-0.91438639262403898</v>
      </c>
      <c r="K90">
        <v>24.800590394982802</v>
      </c>
      <c r="L90">
        <f>(Table2[[#This Row],[6M Return vs Nifty]]-AVERAGE(Table2[6M Return vs Nifty]))/_xlfn.STDEV.P(Table2[6M Return vs Nifty])</f>
        <v>0.62065963364573074</v>
      </c>
      <c r="M90">
        <v>-3.9739854877276102</v>
      </c>
      <c r="N90">
        <f>(Table2[[#This Row],[1W Return vs Nifty]]-AVERAGE(Table2[1W Return vs Nifty]))/_xlfn.STDEV.P(Table2[1W Return vs Nifty])</f>
        <v>-1.0197530392579921</v>
      </c>
      <c r="O90">
        <v>778.64</v>
      </c>
      <c r="P90">
        <v>769.344873699289</v>
      </c>
      <c r="Q90">
        <v>646.61191453662195</v>
      </c>
      <c r="R90">
        <v>34.641412217725303</v>
      </c>
      <c r="S90" s="2">
        <f>(Table2[[#This Row],[Close Price]]-Table2[[#This Row],[20D EMA]])/Table2[[#This Row],[20D EMA]]</f>
        <v>-3.8259015719716384E-2</v>
      </c>
      <c r="T90" s="2">
        <f>(Table2[[#This Row],[Close Price]]-Table2[[#This Row],[50D EMA]])/Table2[[#This Row],[50D EMA]]</f>
        <v>-2.6639384234461969E-2</v>
      </c>
      <c r="U90" s="2">
        <f>(Table2[[#This Row],[Close Price]]-Table2[[#This Row],[200D EMA]])/Table2[[#This Row],[200D EMA]]</f>
        <v>0.15811351935363641</v>
      </c>
      <c r="V90">
        <v>0.39577301583344099</v>
      </c>
      <c r="W90">
        <v>746.2</v>
      </c>
      <c r="X90">
        <v>766.3</v>
      </c>
      <c r="Y90">
        <v>707.05</v>
      </c>
      <c r="Z90">
        <v>762.85</v>
      </c>
      <c r="AA90">
        <v>707.05</v>
      </c>
      <c r="AB90">
        <v>848</v>
      </c>
      <c r="AC90" s="2">
        <f>(Table2[[#This Row],[Close Price]]/Table2[[#This Row],[Day Low]])-1</f>
        <v>3.5513267220583788E-3</v>
      </c>
      <c r="AD90" s="2">
        <f>(Table2[[#This Row],[Day High]]/Table2[[#This Row],[Close Price]])-1</f>
        <v>2.33023970087467E-2</v>
      </c>
      <c r="AE90" s="2">
        <f>(Table2[[#This Row],[Close Price]]/Table2[[#This Row],[Current Week Low]])-1</f>
        <v>5.9118874195601467E-2</v>
      </c>
      <c r="AF90" s="2">
        <f>(Table2[[#This Row],[Current Week High]]/Table2[[#This Row],[Close Price]])-1</f>
        <v>1.8695332843693624E-2</v>
      </c>
      <c r="AG90" s="2">
        <f>(Table2[[#This Row],[Close Price]]/Table2[[#This Row],[Current Month Low]])-1</f>
        <v>5.9118874195601467E-2</v>
      </c>
      <c r="AH90" s="2">
        <f>(Table2[[#This Row],[Current Month High]]/Table2[[#This Row],[Close Price]])-1</f>
        <v>0.13240301796087328</v>
      </c>
      <c r="AI90">
        <v>13.2403017960873</v>
      </c>
      <c r="AJ90">
        <v>106.57931034482699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0.05</v>
      </c>
      <c r="AM90" t="s">
        <v>10198</v>
      </c>
      <c r="AN90">
        <v>-8.6999999999999993</v>
      </c>
      <c r="AO90" t="s">
        <v>10197</v>
      </c>
      <c r="AP90">
        <v>0.159654021036928</v>
      </c>
      <c r="AQ90">
        <f>(Table2[[#This Row],[Sharpe Ratio]]-AVERAGE(Table2[Sharpe Ratio]))/_xlfn.STDEV.P(Table2[Sharpe Ratio])</f>
        <v>1.2433393758416627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0.41948300272670069</v>
      </c>
      <c r="AS90">
        <f>_xlfn.RANK.AVG(Table2[[#This Row],[1Y Return vs Nifty Z-Score]],Table2[1Y Return vs Nifty Z-Score])</f>
        <v>154</v>
      </c>
      <c r="AT90">
        <f>_xlfn.RANK.AVG(Table2[[#This Row],[6M Return vs Nifty Z-Score]],Table2[6M Return vs Nifty Z-Score])</f>
        <v>160</v>
      </c>
      <c r="AU90">
        <f>_xlfn.RANK.AVG(Table2[[#This Row],[Sharpe Ratio Z-Score]],Table2[Sharpe Ratio Z-Score])</f>
        <v>81</v>
      </c>
      <c r="AV90">
        <f>(Table2[[#This Row],[Rank 1Y]]+Table2[[#This Row],[Rank 6M]]+Table2[[#This Row],[Rank Sharpe]])/3</f>
        <v>131.66666666666666</v>
      </c>
    </row>
    <row r="91" spans="1:48" x14ac:dyDescent="0.3">
      <c r="A91" t="s">
        <v>1690</v>
      </c>
      <c r="B91" t="s">
        <v>1691</v>
      </c>
      <c r="C91" t="s">
        <v>10163</v>
      </c>
      <c r="D91" t="s">
        <v>619</v>
      </c>
      <c r="E91">
        <v>4788.0856800000001</v>
      </c>
      <c r="F91">
        <v>1106.0999999999999</v>
      </c>
      <c r="G91">
        <v>63.829751511186899</v>
      </c>
      <c r="H91">
        <f>(Table2[[#This Row],[1Y Return vs Nifty]]-AVERAGE(Table2[1Y Return vs Nifty]))/_xlfn.STDEV.P(Table2[1Y Return vs Nifty])</f>
        <v>0.30813973948372964</v>
      </c>
      <c r="I91">
        <v>-5.6050703239570803</v>
      </c>
      <c r="J91">
        <f>(Table2[[#This Row],[1M Return vs Nifty]]-AVERAGE(Table2[1M Return vs Nifty]))/_xlfn.STDEV.P(Table2[1M Return vs Nifty])</f>
        <v>-0.57541465724032259</v>
      </c>
      <c r="K91">
        <v>30.061419202865299</v>
      </c>
      <c r="L91">
        <f>(Table2[[#This Row],[6M Return vs Nifty]]-AVERAGE(Table2[6M Return vs Nifty]))/_xlfn.STDEV.P(Table2[6M Return vs Nifty])</f>
        <v>0.80141579209118707</v>
      </c>
      <c r="M91">
        <v>3.9652748230607102</v>
      </c>
      <c r="N91">
        <f>(Table2[[#This Row],[1W Return vs Nifty]]-AVERAGE(Table2[1W Return vs Nifty]))/_xlfn.STDEV.P(Table2[1W Return vs Nifty])</f>
        <v>0.6745631884192258</v>
      </c>
      <c r="O91">
        <v>1094.1400000000001</v>
      </c>
      <c r="P91">
        <v>1118.8694933244001</v>
      </c>
      <c r="Q91">
        <v>1000.291267655</v>
      </c>
      <c r="R91">
        <v>58.148422590103003</v>
      </c>
      <c r="S91" s="2">
        <f>(Table2[[#This Row],[Close Price]]-Table2[[#This Row],[20D EMA]])/Table2[[#This Row],[20D EMA]]</f>
        <v>1.0930959475021302E-2</v>
      </c>
      <c r="T91" s="2">
        <f>(Table2[[#This Row],[Close Price]]-Table2[[#This Row],[50D EMA]])/Table2[[#This Row],[50D EMA]]</f>
        <v>-1.1412853242123246E-2</v>
      </c>
      <c r="U91" s="2">
        <f>(Table2[[#This Row],[Close Price]]-Table2[[#This Row],[200D EMA]])/Table2[[#This Row],[200D EMA]]</f>
        <v>0.10577792265751673</v>
      </c>
      <c r="V91">
        <v>0.52148816002353204</v>
      </c>
      <c r="W91">
        <v>1097.05</v>
      </c>
      <c r="X91">
        <v>1123</v>
      </c>
      <c r="Y91">
        <v>1001.05</v>
      </c>
      <c r="Z91">
        <v>1118</v>
      </c>
      <c r="AA91">
        <v>1001.05</v>
      </c>
      <c r="AB91">
        <v>1148</v>
      </c>
      <c r="AC91" s="2">
        <f>(Table2[[#This Row],[Close Price]]/Table2[[#This Row],[Day Low]])-1</f>
        <v>8.2493961077434452E-3</v>
      </c>
      <c r="AD91" s="2">
        <f>(Table2[[#This Row],[Day High]]/Table2[[#This Row],[Close Price]])-1</f>
        <v>1.5278907874514136E-2</v>
      </c>
      <c r="AE91" s="2">
        <f>(Table2[[#This Row],[Close Price]]/Table2[[#This Row],[Current Week Low]])-1</f>
        <v>0.10493981319614409</v>
      </c>
      <c r="AF91" s="2">
        <f>(Table2[[#This Row],[Current Week High]]/Table2[[#This Row],[Close Price]])-1</f>
        <v>1.0758520929391668E-2</v>
      </c>
      <c r="AG91" s="2">
        <f>(Table2[[#This Row],[Close Price]]/Table2[[#This Row],[Current Month Low]])-1</f>
        <v>0.10493981319614409</v>
      </c>
      <c r="AH91" s="2">
        <f>(Table2[[#This Row],[Current Month High]]/Table2[[#This Row],[Close Price]])-1</f>
        <v>3.7880842600126696E-2</v>
      </c>
      <c r="AI91">
        <v>35.155049272217703</v>
      </c>
      <c r="AJ91">
        <v>93.628008752735198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-0.25</v>
      </c>
      <c r="AM91" t="s">
        <v>10197</v>
      </c>
      <c r="AN91">
        <v>-2.2000000000000002</v>
      </c>
      <c r="AO91" t="s">
        <v>10197</v>
      </c>
      <c r="AP91">
        <v>0.16801307117520001</v>
      </c>
      <c r="AQ91">
        <f>(Table2[[#This Row],[Sharpe Ratio]]-AVERAGE(Table2[Sharpe Ratio]))/_xlfn.STDEV.P(Table2[Sharpe Ratio])</f>
        <v>1.3396945394933677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201</v>
      </c>
      <c r="AT91">
        <f>_xlfn.RANK.AVG(Table2[[#This Row],[6M Return vs Nifty Z-Score]],Table2[6M Return vs Nifty Z-Score])</f>
        <v>126</v>
      </c>
      <c r="AU91">
        <f>_xlfn.RANK.AVG(Table2[[#This Row],[Sharpe Ratio Z-Score]],Table2[Sharpe Ratio Z-Score])</f>
        <v>71</v>
      </c>
      <c r="AV91">
        <f>(Table2[[#This Row],[Rank 1Y]]+Table2[[#This Row],[Rank 6M]]+Table2[[#This Row],[Rank Sharpe]])/3</f>
        <v>132.66666666666666</v>
      </c>
    </row>
    <row r="92" spans="1:48" x14ac:dyDescent="0.3">
      <c r="A92" t="s">
        <v>1424</v>
      </c>
      <c r="B92" t="s">
        <v>1425</v>
      </c>
      <c r="C92" t="s">
        <v>10167</v>
      </c>
      <c r="D92" t="s">
        <v>290</v>
      </c>
      <c r="E92">
        <v>7172.5960247499997</v>
      </c>
      <c r="F92">
        <v>1726.25</v>
      </c>
      <c r="G92">
        <v>60.842072837628201</v>
      </c>
      <c r="H92">
        <f>(Table2[[#This Row],[1Y Return vs Nifty]]-AVERAGE(Table2[1Y Return vs Nifty]))/_xlfn.STDEV.P(Table2[1Y Return vs Nifty])</f>
        <v>0.26762126494211408</v>
      </c>
      <c r="I92">
        <v>19.1793195108094</v>
      </c>
      <c r="J92">
        <f>(Table2[[#This Row],[1M Return vs Nifty]]-AVERAGE(Table2[1M Return vs Nifty]))/_xlfn.STDEV.P(Table2[1M Return vs Nifty])</f>
        <v>1.9512734228917603</v>
      </c>
      <c r="K92">
        <v>59.331699750952701</v>
      </c>
      <c r="L92">
        <f>(Table2[[#This Row],[6M Return vs Nifty]]-AVERAGE(Table2[6M Return vs Nifty]))/_xlfn.STDEV.P(Table2[6M Return vs Nifty])</f>
        <v>1.8071096973111525</v>
      </c>
      <c r="M92">
        <v>17.2096059810914</v>
      </c>
      <c r="N92">
        <f>(Table2[[#This Row],[1W Return vs Nifty]]-AVERAGE(Table2[1W Return vs Nifty]))/_xlfn.STDEV.P(Table2[1W Return vs Nifty])</f>
        <v>3.5010337067481845</v>
      </c>
      <c r="O92">
        <v>1488.39</v>
      </c>
      <c r="P92">
        <v>1402.3151866947901</v>
      </c>
      <c r="Q92">
        <v>1210.4667810815099</v>
      </c>
      <c r="R92">
        <v>85.083048008663596</v>
      </c>
      <c r="S92" s="2">
        <f>(Table2[[#This Row],[Close Price]]-Table2[[#This Row],[20D EMA]])/Table2[[#This Row],[20D EMA]]</f>
        <v>0.15981026478275176</v>
      </c>
      <c r="T92" s="2">
        <f>(Table2[[#This Row],[Close Price]]-Table2[[#This Row],[50D EMA]])/Table2[[#This Row],[50D EMA]]</f>
        <v>0.23100000369297391</v>
      </c>
      <c r="U92" s="2">
        <f>(Table2[[#This Row],[Close Price]]-Table2[[#This Row],[200D EMA]])/Table2[[#This Row],[200D EMA]]</f>
        <v>0.4261027456347507</v>
      </c>
      <c r="V92">
        <v>2.1787314915012002</v>
      </c>
      <c r="W92">
        <v>1676.7</v>
      </c>
      <c r="X92">
        <v>1763.35</v>
      </c>
      <c r="Y92">
        <v>1386.55</v>
      </c>
      <c r="Z92">
        <v>1776.85</v>
      </c>
      <c r="AA92">
        <v>1341</v>
      </c>
      <c r="AB92">
        <v>1776.85</v>
      </c>
      <c r="AC92" s="2">
        <f>(Table2[[#This Row],[Close Price]]/Table2[[#This Row],[Day Low]])-1</f>
        <v>2.9552096379793724E-2</v>
      </c>
      <c r="AD92" s="2">
        <f>(Table2[[#This Row],[Day High]]/Table2[[#This Row],[Close Price]])-1</f>
        <v>2.1491672700941322E-2</v>
      </c>
      <c r="AE92" s="2">
        <f>(Table2[[#This Row],[Close Price]]/Table2[[#This Row],[Current Week Low]])-1</f>
        <v>0.24499657423100496</v>
      </c>
      <c r="AF92" s="2">
        <f>(Table2[[#This Row],[Current Week High]]/Table2[[#This Row],[Close Price]])-1</f>
        <v>2.9312092686458957E-2</v>
      </c>
      <c r="AG92" s="2">
        <f>(Table2[[#This Row],[Close Price]]/Table2[[#This Row],[Current Month Low]])-1</f>
        <v>0.28728560775540646</v>
      </c>
      <c r="AH92" s="2">
        <f>(Table2[[#This Row],[Current Month High]]/Table2[[#This Row],[Close Price]])-1</f>
        <v>2.9312092686458957E-2</v>
      </c>
      <c r="AI92">
        <v>2.9312092686458899</v>
      </c>
      <c r="AJ92">
        <v>100.24940548692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0.23</v>
      </c>
      <c r="AM92" t="s">
        <v>10198</v>
      </c>
      <c r="AN92">
        <v>13.39</v>
      </c>
      <c r="AO92" t="s">
        <v>10198</v>
      </c>
      <c r="AP92">
        <v>0.125919398327557</v>
      </c>
      <c r="AQ92">
        <f>(Table2[[#This Row],[Sharpe Ratio]]-AVERAGE(Table2[Sharpe Ratio]))/_xlfn.STDEV.P(Table2[Sharpe Ratio])</f>
        <v>0.85447879501950796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8.3815168869127188</v>
      </c>
      <c r="AS92">
        <f>_xlfn.RANK.AVG(Table2[[#This Row],[1Y Return vs Nifty Z-Score]],Table2[1Y Return vs Nifty Z-Score])</f>
        <v>216</v>
      </c>
      <c r="AT92">
        <f>_xlfn.RANK.AVG(Table2[[#This Row],[6M Return vs Nifty Z-Score]],Table2[6M Return vs Nifty Z-Score])</f>
        <v>37</v>
      </c>
      <c r="AU92">
        <f>_xlfn.RANK.AVG(Table2[[#This Row],[Sharpe Ratio Z-Score]],Table2[Sharpe Ratio Z-Score])</f>
        <v>150</v>
      </c>
      <c r="AV92">
        <f>(Table2[[#This Row],[Rank 1Y]]+Table2[[#This Row],[Rank 6M]]+Table2[[#This Row],[Rank Sharpe]])/3</f>
        <v>134.33333333333334</v>
      </c>
    </row>
    <row r="93" spans="1:48" x14ac:dyDescent="0.3">
      <c r="A93" t="s">
        <v>1101</v>
      </c>
      <c r="B93" t="s">
        <v>1102</v>
      </c>
      <c r="C93" t="s">
        <v>10156</v>
      </c>
      <c r="D93" t="s">
        <v>46</v>
      </c>
      <c r="E93">
        <v>11105.80902551</v>
      </c>
      <c r="F93">
        <v>1704.1</v>
      </c>
      <c r="G93">
        <v>56.402998784022103</v>
      </c>
      <c r="H93">
        <f>(Table2[[#This Row],[1Y Return vs Nifty]]-AVERAGE(Table2[1Y Return vs Nifty]))/_xlfn.STDEV.P(Table2[1Y Return vs Nifty])</f>
        <v>0.20741917205267238</v>
      </c>
      <c r="I93">
        <v>-14.928657602865499</v>
      </c>
      <c r="J93">
        <f>(Table2[[#This Row],[1M Return vs Nifty]]-AVERAGE(Table2[1M Return vs Nifty]))/_xlfn.STDEV.P(Table2[1M Return vs Nifty])</f>
        <v>-1.5259241109224606</v>
      </c>
      <c r="K93">
        <v>70.8976993010466</v>
      </c>
      <c r="L93">
        <f>(Table2[[#This Row],[6M Return vs Nifty]]-AVERAGE(Table2[6M Return vs Nifty]))/_xlfn.STDEV.P(Table2[6M Return vs Nifty])</f>
        <v>2.2045044279901638</v>
      </c>
      <c r="M93">
        <v>-6.6643296261011304</v>
      </c>
      <c r="N93">
        <f>(Table2[[#This Row],[1W Return vs Nifty]]-AVERAGE(Table2[1W Return vs Nifty]))/_xlfn.STDEV.P(Table2[1W Return vs Nifty])</f>
        <v>-1.5938989361356228</v>
      </c>
      <c r="O93">
        <v>1699.25</v>
      </c>
      <c r="P93">
        <v>1596.43216111171</v>
      </c>
      <c r="Q93">
        <v>1218.9306607865001</v>
      </c>
      <c r="R93">
        <v>50.277625716281698</v>
      </c>
      <c r="S93" s="2">
        <f>(Table2[[#This Row],[Close Price]]-Table2[[#This Row],[20D EMA]])/Table2[[#This Row],[20D EMA]]</f>
        <v>2.854200382521647E-3</v>
      </c>
      <c r="T93" s="2">
        <f>(Table2[[#This Row],[Close Price]]-Table2[[#This Row],[50D EMA]])/Table2[[#This Row],[50D EMA]]</f>
        <v>6.744278993559806E-2</v>
      </c>
      <c r="U93" s="2">
        <f>(Table2[[#This Row],[Close Price]]-Table2[[#This Row],[200D EMA]])/Table2[[#This Row],[200D EMA]]</f>
        <v>0.39802866136819487</v>
      </c>
      <c r="V93">
        <v>0.88720548057516102</v>
      </c>
      <c r="W93">
        <v>1667.5</v>
      </c>
      <c r="X93">
        <v>1716.9</v>
      </c>
      <c r="Y93">
        <v>1590</v>
      </c>
      <c r="Z93">
        <v>1760.55</v>
      </c>
      <c r="AA93">
        <v>1590</v>
      </c>
      <c r="AB93">
        <v>1879.9</v>
      </c>
      <c r="AC93" s="2">
        <f>(Table2[[#This Row],[Close Price]]/Table2[[#This Row],[Day Low]])-1</f>
        <v>2.1949025487256302E-2</v>
      </c>
      <c r="AD93" s="2">
        <f>(Table2[[#This Row],[Day High]]/Table2[[#This Row],[Close Price]])-1</f>
        <v>7.5112962854293475E-3</v>
      </c>
      <c r="AE93" s="2">
        <f>(Table2[[#This Row],[Close Price]]/Table2[[#This Row],[Current Week Low]])-1</f>
        <v>7.1761006289308149E-2</v>
      </c>
      <c r="AF93" s="2">
        <f>(Table2[[#This Row],[Current Week High]]/Table2[[#This Row],[Close Price]])-1</f>
        <v>3.3125990258787708E-2</v>
      </c>
      <c r="AG93" s="2">
        <f>(Table2[[#This Row],[Close Price]]/Table2[[#This Row],[Current Month Low]])-1</f>
        <v>7.1761006289308149E-2</v>
      </c>
      <c r="AH93" s="2">
        <f>(Table2[[#This Row],[Current Month High]]/Table2[[#This Row],[Close Price]])-1</f>
        <v>0.10316295992019264</v>
      </c>
      <c r="AI93">
        <v>10.316295992019199</v>
      </c>
      <c r="AJ93">
        <v>111.663147435101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0.37</v>
      </c>
      <c r="AM93" t="s">
        <v>10198</v>
      </c>
      <c r="AN93">
        <v>0.92</v>
      </c>
      <c r="AO93" t="s">
        <v>10198</v>
      </c>
      <c r="AP93">
        <v>0.125185582101416</v>
      </c>
      <c r="AQ93">
        <f>(Table2[[#This Row],[Sharpe Ratio]]-AVERAGE(Table2[Sharpe Ratio]))/_xlfn.STDEV.P(Table2[Sharpe Ratio])</f>
        <v>0.84602006090612358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0.13812061389087638</v>
      </c>
      <c r="AS93">
        <f>_xlfn.RANK.AVG(Table2[[#This Row],[1Y Return vs Nifty Z-Score]],Table2[1Y Return vs Nifty Z-Score])</f>
        <v>230</v>
      </c>
      <c r="AT93">
        <f>_xlfn.RANK.AVG(Table2[[#This Row],[6M Return vs Nifty Z-Score]],Table2[6M Return vs Nifty Z-Score])</f>
        <v>26</v>
      </c>
      <c r="AU93">
        <f>_xlfn.RANK.AVG(Table2[[#This Row],[Sharpe Ratio Z-Score]],Table2[Sharpe Ratio Z-Score])</f>
        <v>153</v>
      </c>
      <c r="AV93">
        <f>(Table2[[#This Row],[Rank 1Y]]+Table2[[#This Row],[Rank 6M]]+Table2[[#This Row],[Rank Sharpe]])/3</f>
        <v>136.33333333333334</v>
      </c>
    </row>
    <row r="94" spans="1:48" x14ac:dyDescent="0.3">
      <c r="A94" t="s">
        <v>1125</v>
      </c>
      <c r="B94" t="s">
        <v>1126</v>
      </c>
      <c r="C94" t="s">
        <v>10158</v>
      </c>
      <c r="D94" t="s">
        <v>60</v>
      </c>
      <c r="E94">
        <v>10744.582991384999</v>
      </c>
      <c r="F94">
        <v>8374.65</v>
      </c>
      <c r="G94">
        <v>132.47496453246401</v>
      </c>
      <c r="H94">
        <f>(Table2[[#This Row],[1Y Return vs Nifty]]-AVERAGE(Table2[1Y Return vs Nifty]))/_xlfn.STDEV.P(Table2[1Y Return vs Nifty])</f>
        <v>1.2390963851304311</v>
      </c>
      <c r="I94">
        <v>20.364333945898501</v>
      </c>
      <c r="J94">
        <f>(Table2[[#This Row],[1M Return vs Nifty]]-AVERAGE(Table2[1M Return vs Nifty]))/_xlfn.STDEV.P(Table2[1M Return vs Nifty])</f>
        <v>2.0720817973518812</v>
      </c>
      <c r="K94">
        <v>23.0835702491087</v>
      </c>
      <c r="L94">
        <f>(Table2[[#This Row],[6M Return vs Nifty]]-AVERAGE(Table2[6M Return vs Nifty]))/_xlfn.STDEV.P(Table2[6M Return vs Nifty])</f>
        <v>0.56166475339480282</v>
      </c>
      <c r="M94">
        <v>0.64552547128889404</v>
      </c>
      <c r="N94">
        <f>(Table2[[#This Row],[1W Return vs Nifty]]-AVERAGE(Table2[1W Return vs Nifty]))/_xlfn.STDEV.P(Table2[1W Return vs Nifty])</f>
        <v>-3.3903970780069147E-2</v>
      </c>
      <c r="O94">
        <v>7903.14</v>
      </c>
      <c r="P94">
        <v>7366.5765441184803</v>
      </c>
      <c r="Q94">
        <v>6095.3002955563697</v>
      </c>
      <c r="R94">
        <v>67.794414239238407</v>
      </c>
      <c r="S94" s="2">
        <f>(Table2[[#This Row],[Close Price]]-Table2[[#This Row],[20D EMA]])/Table2[[#This Row],[20D EMA]]</f>
        <v>5.9661096728641942E-2</v>
      </c>
      <c r="T94" s="2">
        <f>(Table2[[#This Row],[Close Price]]-Table2[[#This Row],[50D EMA]])/Table2[[#This Row],[50D EMA]]</f>
        <v>0.13684422470114307</v>
      </c>
      <c r="U94" s="2">
        <f>(Table2[[#This Row],[Close Price]]-Table2[[#This Row],[200D EMA]])/Table2[[#This Row],[200D EMA]]</f>
        <v>0.37395199480250946</v>
      </c>
      <c r="V94">
        <v>0.89342662649589499</v>
      </c>
      <c r="W94">
        <v>8315.9500000000007</v>
      </c>
      <c r="X94">
        <v>8439</v>
      </c>
      <c r="Y94">
        <v>7920.1</v>
      </c>
      <c r="Z94">
        <v>8500</v>
      </c>
      <c r="AA94">
        <v>7496.05</v>
      </c>
      <c r="AB94">
        <v>8650</v>
      </c>
      <c r="AC94" s="2">
        <f>(Table2[[#This Row],[Close Price]]/Table2[[#This Row],[Day Low]])-1</f>
        <v>7.0587244993054465E-3</v>
      </c>
      <c r="AD94" s="2">
        <f>(Table2[[#This Row],[Day High]]/Table2[[#This Row],[Close Price]])-1</f>
        <v>7.6839032078952485E-3</v>
      </c>
      <c r="AE94" s="2">
        <f>(Table2[[#This Row],[Close Price]]/Table2[[#This Row],[Current Week Low]])-1</f>
        <v>5.739195212181647E-2</v>
      </c>
      <c r="AF94" s="2">
        <f>(Table2[[#This Row],[Current Week High]]/Table2[[#This Row],[Close Price]])-1</f>
        <v>1.4967789698673961E-2</v>
      </c>
      <c r="AG94" s="2">
        <f>(Table2[[#This Row],[Close Price]]/Table2[[#This Row],[Current Month Low]])-1</f>
        <v>0.11720839642211556</v>
      </c>
      <c r="AH94" s="2">
        <f>(Table2[[#This Row],[Current Month High]]/Table2[[#This Row],[Close Price]])-1</f>
        <v>3.2878985987474074E-2</v>
      </c>
      <c r="AI94">
        <v>3.2878985987473999</v>
      </c>
      <c r="AJ94">
        <v>163.801738801738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0.02</v>
      </c>
      <c r="AM94" t="s">
        <v>10198</v>
      </c>
      <c r="AN94">
        <v>8.7100000000000009</v>
      </c>
      <c r="AO94" t="s">
        <v>10198</v>
      </c>
      <c r="AP94">
        <v>0.121213542428909</v>
      </c>
      <c r="AQ94">
        <f>(Table2[[#This Row],[Sharpe Ratio]]-AVERAGE(Table2[Sharpe Ratio]))/_xlfn.STDEV.P(Table2[Sharpe Ratio])</f>
        <v>0.80023417299486932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4.6391731380919152</v>
      </c>
      <c r="AS94">
        <f>_xlfn.RANK.AVG(Table2[[#This Row],[1Y Return vs Nifty Z-Score]],Table2[1Y Return vs Nifty Z-Score])</f>
        <v>73</v>
      </c>
      <c r="AT94">
        <f>_xlfn.RANK.AVG(Table2[[#This Row],[6M Return vs Nifty Z-Score]],Table2[6M Return vs Nifty Z-Score])</f>
        <v>178</v>
      </c>
      <c r="AU94">
        <f>_xlfn.RANK.AVG(Table2[[#This Row],[Sharpe Ratio Z-Score]],Table2[Sharpe Ratio Z-Score])</f>
        <v>161</v>
      </c>
      <c r="AV94">
        <f>(Table2[[#This Row],[Rank 1Y]]+Table2[[#This Row],[Rank 6M]]+Table2[[#This Row],[Rank Sharpe]])/3</f>
        <v>137.33333333333334</v>
      </c>
    </row>
    <row r="95" spans="1:48" x14ac:dyDescent="0.3">
      <c r="A95" t="s">
        <v>425</v>
      </c>
      <c r="B95" t="s">
        <v>426</v>
      </c>
      <c r="C95" t="s">
        <v>10163</v>
      </c>
      <c r="D95" t="s">
        <v>271</v>
      </c>
      <c r="E95">
        <v>55664.381177340001</v>
      </c>
      <c r="F95">
        <v>4942.6000000000004</v>
      </c>
      <c r="G95">
        <v>64.3539148068663</v>
      </c>
      <c r="H95">
        <f>(Table2[[#This Row],[1Y Return vs Nifty]]-AVERAGE(Table2[1Y Return vs Nifty]))/_xlfn.STDEV.P(Table2[1Y Return vs Nifty])</f>
        <v>0.31524836777752724</v>
      </c>
      <c r="I95">
        <v>-8.4588193800939599</v>
      </c>
      <c r="J95">
        <f>(Table2[[#This Row],[1M Return vs Nifty]]-AVERAGE(Table2[1M Return vs Nifty]))/_xlfn.STDEV.P(Table2[1M Return vs Nifty])</f>
        <v>-0.86634510870193604</v>
      </c>
      <c r="K95">
        <v>44.365487191899099</v>
      </c>
      <c r="L95">
        <f>(Table2[[#This Row],[6M Return vs Nifty]]-AVERAGE(Table2[6M Return vs Nifty]))/_xlfn.STDEV.P(Table2[6M Return vs Nifty])</f>
        <v>1.292887473505026</v>
      </c>
      <c r="M95">
        <v>-2.1504535326576</v>
      </c>
      <c r="N95">
        <f>(Table2[[#This Row],[1W Return vs Nifty]]-AVERAGE(Table2[1W Return vs Nifty]))/_xlfn.STDEV.P(Table2[1W Return vs Nifty])</f>
        <v>-0.63059338681975385</v>
      </c>
      <c r="O95">
        <v>5134.1899999999996</v>
      </c>
      <c r="P95">
        <v>5066.43166238922</v>
      </c>
      <c r="Q95">
        <v>4113.0691971863998</v>
      </c>
      <c r="R95">
        <v>29.158977750083199</v>
      </c>
      <c r="S95" s="2">
        <f>(Table2[[#This Row],[Close Price]]-Table2[[#This Row],[20D EMA]])/Table2[[#This Row],[20D EMA]]</f>
        <v>-3.7316499778932852E-2</v>
      </c>
      <c r="T95" s="2">
        <f>(Table2[[#This Row],[Close Price]]-Table2[[#This Row],[50D EMA]])/Table2[[#This Row],[50D EMA]]</f>
        <v>-2.4441593342408436E-2</v>
      </c>
      <c r="U95" s="2">
        <f>(Table2[[#This Row],[Close Price]]-Table2[[#This Row],[200D EMA]])/Table2[[#This Row],[200D EMA]]</f>
        <v>0.20168170362440102</v>
      </c>
      <c r="V95">
        <v>0.41396521601199199</v>
      </c>
      <c r="W95">
        <v>4950</v>
      </c>
      <c r="X95">
        <v>5086</v>
      </c>
      <c r="Y95">
        <v>4801.55</v>
      </c>
      <c r="Z95">
        <v>5068</v>
      </c>
      <c r="AA95">
        <v>4801.55</v>
      </c>
      <c r="AB95">
        <v>5839.95</v>
      </c>
      <c r="AC95" s="2">
        <f>(Table2[[#This Row],[Close Price]]/Table2[[#This Row],[Day Low]])-1</f>
        <v>-1.494949494949438E-3</v>
      </c>
      <c r="AD95" s="2">
        <f>(Table2[[#This Row],[Day High]]/Table2[[#This Row],[Close Price]])-1</f>
        <v>2.9013070044106248E-2</v>
      </c>
      <c r="AE95" s="2">
        <f>(Table2[[#This Row],[Close Price]]/Table2[[#This Row],[Current Week Low]])-1</f>
        <v>2.9375930689048424E-2</v>
      </c>
      <c r="AF95" s="2">
        <f>(Table2[[#This Row],[Current Week High]]/Table2[[#This Row],[Close Price]])-1</f>
        <v>2.5371262088779156E-2</v>
      </c>
      <c r="AG95" s="2">
        <f>(Table2[[#This Row],[Close Price]]/Table2[[#This Row],[Current Month Low]])-1</f>
        <v>2.9375930689048424E-2</v>
      </c>
      <c r="AH95" s="2">
        <f>(Table2[[#This Row],[Current Month High]]/Table2[[#This Row],[Close Price]])-1</f>
        <v>0.18155424270626774</v>
      </c>
      <c r="AI95">
        <v>18.1554242706267</v>
      </c>
      <c r="AJ95">
        <v>102.482589102826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-0.02</v>
      </c>
      <c r="AM95" t="s">
        <v>10197</v>
      </c>
      <c r="AN95">
        <v>-12.77</v>
      </c>
      <c r="AO95" t="s">
        <v>10197</v>
      </c>
      <c r="AP95">
        <v>0.12891695323980901</v>
      </c>
      <c r="AQ95">
        <f>(Table2[[#This Row],[Sharpe Ratio]]-AVERAGE(Table2[Sharpe Ratio]))/_xlfn.STDEV.P(Table2[Sharpe Ratio])</f>
        <v>0.88903175131804768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1.0002290970789112</v>
      </c>
      <c r="AS95">
        <f>_xlfn.RANK.AVG(Table2[[#This Row],[1Y Return vs Nifty Z-Score]],Table2[1Y Return vs Nifty Z-Score])</f>
        <v>198</v>
      </c>
      <c r="AT95">
        <f>_xlfn.RANK.AVG(Table2[[#This Row],[6M Return vs Nifty Z-Score]],Table2[6M Return vs Nifty Z-Score])</f>
        <v>75</v>
      </c>
      <c r="AU95">
        <f>_xlfn.RANK.AVG(Table2[[#This Row],[Sharpe Ratio Z-Score]],Table2[Sharpe Ratio Z-Score])</f>
        <v>141</v>
      </c>
      <c r="AV95">
        <f>(Table2[[#This Row],[Rank 1Y]]+Table2[[#This Row],[Rank 6M]]+Table2[[#This Row],[Rank Sharpe]])/3</f>
        <v>138</v>
      </c>
    </row>
    <row r="96" spans="1:48" x14ac:dyDescent="0.3">
      <c r="A96" t="s">
        <v>1612</v>
      </c>
      <c r="B96" t="s">
        <v>1613</v>
      </c>
      <c r="C96" t="s">
        <v>10155</v>
      </c>
      <c r="D96" t="s">
        <v>124</v>
      </c>
      <c r="E96">
        <v>5428.5659999999998</v>
      </c>
      <c r="F96">
        <v>585</v>
      </c>
      <c r="G96">
        <v>96.203613090094507</v>
      </c>
      <c r="H96">
        <f>(Table2[[#This Row],[1Y Return vs Nifty]]-AVERAGE(Table2[1Y Return vs Nifty]))/_xlfn.STDEV.P(Table2[1Y Return vs Nifty])</f>
        <v>0.74718945985955154</v>
      </c>
      <c r="I96">
        <v>5.3613966673034597</v>
      </c>
      <c r="J96">
        <f>(Table2[[#This Row],[1M Return vs Nifty]]-AVERAGE(Table2[1M Return vs Nifty]))/_xlfn.STDEV.P(Table2[1M Return vs Nifty])</f>
        <v>0.54258104944079077</v>
      </c>
      <c r="K96">
        <v>64.380146902034298</v>
      </c>
      <c r="L96">
        <f>(Table2[[#This Row],[6M Return vs Nifty]]-AVERAGE(Table2[6M Return vs Nifty]))/_xlfn.STDEV.P(Table2[6M Return vs Nifty])</f>
        <v>1.9805686609970887</v>
      </c>
      <c r="M96">
        <v>12.2683572773365</v>
      </c>
      <c r="N96">
        <f>(Table2[[#This Row],[1W Return vs Nifty]]-AVERAGE(Table2[1W Return vs Nifty]))/_xlfn.STDEV.P(Table2[1W Return vs Nifty])</f>
        <v>2.4465226394659418</v>
      </c>
      <c r="O96">
        <v>555.72</v>
      </c>
      <c r="P96">
        <v>513.19783862976396</v>
      </c>
      <c r="Q96">
        <v>378.59076955798798</v>
      </c>
      <c r="R96">
        <v>62.327311506377697</v>
      </c>
      <c r="S96" s="2">
        <f>(Table2[[#This Row],[Close Price]]-Table2[[#This Row],[20D EMA]])/Table2[[#This Row],[20D EMA]]</f>
        <v>5.268840423234717E-2</v>
      </c>
      <c r="T96" s="2">
        <f>(Table2[[#This Row],[Close Price]]-Table2[[#This Row],[50D EMA]])/Table2[[#This Row],[50D EMA]]</f>
        <v>0.13991127001225784</v>
      </c>
      <c r="U96" s="2">
        <f>(Table2[[#This Row],[Close Price]]-Table2[[#This Row],[200D EMA]])/Table2[[#This Row],[200D EMA]]</f>
        <v>0.54520407532122028</v>
      </c>
      <c r="V96">
        <v>0.51168617932083305</v>
      </c>
      <c r="W96">
        <v>564.1</v>
      </c>
      <c r="X96">
        <v>591.5</v>
      </c>
      <c r="Y96">
        <v>520.79999999999995</v>
      </c>
      <c r="Z96">
        <v>604.35</v>
      </c>
      <c r="AA96">
        <v>518.70000000000005</v>
      </c>
      <c r="AB96">
        <v>604.35</v>
      </c>
      <c r="AC96" s="2">
        <f>(Table2[[#This Row],[Close Price]]/Table2[[#This Row],[Day Low]])-1</f>
        <v>3.705016840985631E-2</v>
      </c>
      <c r="AD96" s="2">
        <f>(Table2[[#This Row],[Day High]]/Table2[[#This Row],[Close Price]])-1</f>
        <v>1.1111111111111072E-2</v>
      </c>
      <c r="AE96" s="2">
        <f>(Table2[[#This Row],[Close Price]]/Table2[[#This Row],[Current Week Low]])-1</f>
        <v>0.12327188940092171</v>
      </c>
      <c r="AF96" s="2">
        <f>(Table2[[#This Row],[Current Week High]]/Table2[[#This Row],[Close Price]])-1</f>
        <v>3.3076923076923226E-2</v>
      </c>
      <c r="AG96" s="2">
        <f>(Table2[[#This Row],[Close Price]]/Table2[[#This Row],[Current Month Low]])-1</f>
        <v>0.12781954887218028</v>
      </c>
      <c r="AH96" s="2">
        <f>(Table2[[#This Row],[Current Month High]]/Table2[[#This Row],[Close Price]])-1</f>
        <v>3.3076923076923226E-2</v>
      </c>
      <c r="AI96">
        <v>24.3333333333333</v>
      </c>
      <c r="AJ96">
        <v>179.50310559006201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0.6</v>
      </c>
      <c r="AM96" t="s">
        <v>10198</v>
      </c>
      <c r="AN96">
        <v>12.25</v>
      </c>
      <c r="AO96" t="s">
        <v>10198</v>
      </c>
      <c r="AP96">
        <v>6.9411330904264004E-2</v>
      </c>
      <c r="AQ96">
        <f>(Table2[[#This Row],[Sharpe Ratio]]-AVERAGE(Table2[Sharpe Ratio]))/_xlfn.STDEV.P(Table2[Sharpe Ratio])</f>
        <v>0.20310764708444609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5.9199694568478183</v>
      </c>
      <c r="AS96">
        <f>_xlfn.RANK.AVG(Table2[[#This Row],[1Y Return vs Nifty Z-Score]],Table2[1Y Return vs Nifty Z-Score])</f>
        <v>117</v>
      </c>
      <c r="AT96">
        <f>_xlfn.RANK.AVG(Table2[[#This Row],[6M Return vs Nifty Z-Score]],Table2[6M Return vs Nifty Z-Score])</f>
        <v>32</v>
      </c>
      <c r="AU96">
        <f>_xlfn.RANK.AVG(Table2[[#This Row],[Sharpe Ratio Z-Score]],Table2[Sharpe Ratio Z-Score])</f>
        <v>272</v>
      </c>
      <c r="AV96">
        <f>(Table2[[#This Row],[Rank 1Y]]+Table2[[#This Row],[Rank 6M]]+Table2[[#This Row],[Rank Sharpe]])/3</f>
        <v>140.33333333333334</v>
      </c>
    </row>
    <row r="97" spans="1:48" x14ac:dyDescent="0.3">
      <c r="A97" t="s">
        <v>539</v>
      </c>
      <c r="B97" t="s">
        <v>540</v>
      </c>
      <c r="C97" t="s">
        <v>10153</v>
      </c>
      <c r="D97" t="s">
        <v>541</v>
      </c>
      <c r="E97">
        <v>36305.162752830001</v>
      </c>
      <c r="F97">
        <v>998.7</v>
      </c>
      <c r="G97">
        <v>68.1945877746127</v>
      </c>
      <c r="H97">
        <f>(Table2[[#This Row],[1Y Return vs Nifty]]-AVERAGE(Table2[1Y Return vs Nifty]))/_xlfn.STDEV.P(Table2[1Y Return vs Nifty])</f>
        <v>0.36733502998907719</v>
      </c>
      <c r="I97">
        <v>17.1131430402212</v>
      </c>
      <c r="J97">
        <f>(Table2[[#This Row],[1M Return vs Nifty]]-AVERAGE(Table2[1M Return vs Nifty]))/_xlfn.STDEV.P(Table2[1M Return vs Nifty])</f>
        <v>1.7406334396406347</v>
      </c>
      <c r="K97">
        <v>44.173134244292299</v>
      </c>
      <c r="L97">
        <f>(Table2[[#This Row],[6M Return vs Nifty]]-AVERAGE(Table2[6M Return vs Nifty]))/_xlfn.STDEV.P(Table2[6M Return vs Nifty])</f>
        <v>1.2862784426574587</v>
      </c>
      <c r="M97">
        <v>5.7957609500958096</v>
      </c>
      <c r="N97">
        <f>(Table2[[#This Row],[1W Return vs Nifty]]-AVERAGE(Table2[1W Return vs Nifty]))/_xlfn.STDEV.P(Table2[1W Return vs Nifty])</f>
        <v>1.065206929544479</v>
      </c>
      <c r="O97">
        <v>960.62</v>
      </c>
      <c r="P97">
        <v>891.884243308235</v>
      </c>
      <c r="Q97">
        <v>732.59804168248104</v>
      </c>
      <c r="R97">
        <v>58.085121408694398</v>
      </c>
      <c r="S97" s="2">
        <f>(Table2[[#This Row],[Close Price]]-Table2[[#This Row],[20D EMA]])/Table2[[#This Row],[20D EMA]]</f>
        <v>3.9641065145426951E-2</v>
      </c>
      <c r="T97" s="2">
        <f>(Table2[[#This Row],[Close Price]]-Table2[[#This Row],[50D EMA]])/Table2[[#This Row],[50D EMA]]</f>
        <v>0.11976414819882578</v>
      </c>
      <c r="U97" s="2">
        <f>(Table2[[#This Row],[Close Price]]-Table2[[#This Row],[200D EMA]])/Table2[[#This Row],[200D EMA]]</f>
        <v>0.36323050728662959</v>
      </c>
      <c r="V97">
        <v>0.72122604918306898</v>
      </c>
      <c r="W97">
        <v>992.8</v>
      </c>
      <c r="X97">
        <v>1008.5</v>
      </c>
      <c r="Y97">
        <v>957.4</v>
      </c>
      <c r="Z97">
        <v>1039</v>
      </c>
      <c r="AA97">
        <v>920.2</v>
      </c>
      <c r="AB97">
        <v>1039</v>
      </c>
      <c r="AC97" s="2">
        <f>(Table2[[#This Row],[Close Price]]/Table2[[#This Row],[Day Low]])-1</f>
        <v>5.9427880741338424E-3</v>
      </c>
      <c r="AD97" s="2">
        <f>(Table2[[#This Row],[Day High]]/Table2[[#This Row],[Close Price]])-1</f>
        <v>9.8127565835586239E-3</v>
      </c>
      <c r="AE97" s="2">
        <f>(Table2[[#This Row],[Close Price]]/Table2[[#This Row],[Current Week Low]])-1</f>
        <v>4.3137664508042795E-2</v>
      </c>
      <c r="AF97" s="2">
        <f>(Table2[[#This Row],[Current Week High]]/Table2[[#This Row],[Close Price]])-1</f>
        <v>4.0352458195654251E-2</v>
      </c>
      <c r="AG97" s="2">
        <f>(Table2[[#This Row],[Close Price]]/Table2[[#This Row],[Current Month Low]])-1</f>
        <v>8.5307541838730794E-2</v>
      </c>
      <c r="AH97" s="2">
        <f>(Table2[[#This Row],[Current Month High]]/Table2[[#This Row],[Close Price]])-1</f>
        <v>4.0352458195654251E-2</v>
      </c>
      <c r="AI97">
        <v>6.6386302192850497</v>
      </c>
      <c r="AJ97">
        <v>110.252631578947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0.25</v>
      </c>
      <c r="AM97" t="s">
        <v>10198</v>
      </c>
      <c r="AN97">
        <v>1.76</v>
      </c>
      <c r="AO97" t="s">
        <v>10198</v>
      </c>
      <c r="AP97">
        <v>0.12280061817255999</v>
      </c>
      <c r="AQ97">
        <f>(Table2[[#This Row],[Sharpe Ratio]]-AVERAGE(Table2[Sharpe Ratio]))/_xlfn.STDEV.P(Table2[Sharpe Ratio])</f>
        <v>0.81852846965268977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5.2779823114843385</v>
      </c>
      <c r="AS97">
        <f>_xlfn.RANK.AVG(Table2[[#This Row],[1Y Return vs Nifty Z-Score]],Table2[1Y Return vs Nifty Z-Score])</f>
        <v>186</v>
      </c>
      <c r="AT97">
        <f>_xlfn.RANK.AVG(Table2[[#This Row],[6M Return vs Nifty Z-Score]],Table2[6M Return vs Nifty Z-Score])</f>
        <v>78</v>
      </c>
      <c r="AU97">
        <f>_xlfn.RANK.AVG(Table2[[#This Row],[Sharpe Ratio Z-Score]],Table2[Sharpe Ratio Z-Score])</f>
        <v>158</v>
      </c>
      <c r="AV97">
        <f>(Table2[[#This Row],[Rank 1Y]]+Table2[[#This Row],[Rank 6M]]+Table2[[#This Row],[Rank Sharpe]])/3</f>
        <v>140.66666666666666</v>
      </c>
    </row>
    <row r="98" spans="1:48" x14ac:dyDescent="0.3">
      <c r="A98" t="s">
        <v>1187</v>
      </c>
      <c r="B98" t="s">
        <v>1188</v>
      </c>
      <c r="C98" t="s">
        <v>10160</v>
      </c>
      <c r="D98" t="s">
        <v>1189</v>
      </c>
      <c r="E98">
        <v>9958.56622633999</v>
      </c>
      <c r="F98">
        <v>489.4</v>
      </c>
      <c r="G98">
        <v>142.83746380625499</v>
      </c>
      <c r="H98">
        <f>(Table2[[#This Row],[1Y Return vs Nifty]]-AVERAGE(Table2[1Y Return vs Nifty]))/_xlfn.STDEV.P(Table2[1Y Return vs Nifty])</f>
        <v>1.3796311309612095</v>
      </c>
      <c r="I98">
        <v>-12.145098718020501</v>
      </c>
      <c r="J98">
        <f>(Table2[[#This Row],[1M Return vs Nifty]]-AVERAGE(Table2[1M Return vs Nifty]))/_xlfn.STDEV.P(Table2[1M Return vs Nifty])</f>
        <v>-1.2421493195488291</v>
      </c>
      <c r="K98">
        <v>29.2397422885639</v>
      </c>
      <c r="L98">
        <f>(Table2[[#This Row],[6M Return vs Nifty]]-AVERAGE(Table2[6M Return vs Nifty]))/_xlfn.STDEV.P(Table2[6M Return vs Nifty])</f>
        <v>0.77318389785241248</v>
      </c>
      <c r="M98">
        <v>-4.3057565799931501</v>
      </c>
      <c r="N98">
        <f>(Table2[[#This Row],[1W Return vs Nifty]]-AVERAGE(Table2[1W Return vs Nifty]))/_xlfn.STDEV.P(Table2[1W Return vs Nifty])</f>
        <v>-1.0905562530959174</v>
      </c>
      <c r="O98">
        <v>508.25</v>
      </c>
      <c r="P98">
        <v>490.346053450684</v>
      </c>
      <c r="Q98">
        <v>376.35758847020099</v>
      </c>
      <c r="R98">
        <v>38.490332544420198</v>
      </c>
      <c r="S98" s="2">
        <f>(Table2[[#This Row],[Close Price]]-Table2[[#This Row],[20D EMA]])/Table2[[#This Row],[20D EMA]]</f>
        <v>-3.7088047220855923E-2</v>
      </c>
      <c r="T98" s="2">
        <f>(Table2[[#This Row],[Close Price]]-Table2[[#This Row],[50D EMA]])/Table2[[#This Row],[50D EMA]]</f>
        <v>-1.9293587539379825E-3</v>
      </c>
      <c r="U98" s="2">
        <f>(Table2[[#This Row],[Close Price]]-Table2[[#This Row],[200D EMA]])/Table2[[#This Row],[200D EMA]]</f>
        <v>0.30035906008774255</v>
      </c>
      <c r="V98">
        <v>0.41067033110216999</v>
      </c>
      <c r="W98">
        <v>489</v>
      </c>
      <c r="X98">
        <v>498.4</v>
      </c>
      <c r="Y98">
        <v>465</v>
      </c>
      <c r="Z98">
        <v>504.8</v>
      </c>
      <c r="AA98">
        <v>465</v>
      </c>
      <c r="AB98">
        <v>588</v>
      </c>
      <c r="AC98" s="2">
        <f>(Table2[[#This Row],[Close Price]]/Table2[[#This Row],[Day Low]])-1</f>
        <v>8.1799591002029715E-4</v>
      </c>
      <c r="AD98" s="2">
        <f>(Table2[[#This Row],[Day High]]/Table2[[#This Row],[Close Price]])-1</f>
        <v>1.8389865140989059E-2</v>
      </c>
      <c r="AE98" s="2">
        <f>(Table2[[#This Row],[Close Price]]/Table2[[#This Row],[Current Week Low]])-1</f>
        <v>5.2473118279569908E-2</v>
      </c>
      <c r="AF98" s="2">
        <f>(Table2[[#This Row],[Current Week High]]/Table2[[#This Row],[Close Price]])-1</f>
        <v>3.1467102574581185E-2</v>
      </c>
      <c r="AG98" s="2">
        <f>(Table2[[#This Row],[Close Price]]/Table2[[#This Row],[Current Month Low]])-1</f>
        <v>5.2473118279569908E-2</v>
      </c>
      <c r="AH98" s="2">
        <f>(Table2[[#This Row],[Current Month High]]/Table2[[#This Row],[Close Price]])-1</f>
        <v>0.20147118921127927</v>
      </c>
      <c r="AI98">
        <v>20.147118921127898</v>
      </c>
      <c r="AJ98">
        <v>168.16438356164301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0.12</v>
      </c>
      <c r="AM98" t="s">
        <v>10198</v>
      </c>
      <c r="AN98">
        <v>-12.08</v>
      </c>
      <c r="AO98" t="s">
        <v>10197</v>
      </c>
      <c r="AP98">
        <v>8.4895176156385005E-2</v>
      </c>
      <c r="AQ98">
        <f>(Table2[[#This Row],[Sharpe Ratio]]-AVERAGE(Table2[Sharpe Ratio]))/_xlfn.STDEV.P(Table2[Sharpe Ratio])</f>
        <v>0.38159065873607995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0.20170011490495554</v>
      </c>
      <c r="AS98">
        <f>_xlfn.RANK.AVG(Table2[[#This Row],[1Y Return vs Nifty Z-Score]],Table2[1Y Return vs Nifty Z-Score])</f>
        <v>65</v>
      </c>
      <c r="AT98">
        <f>_xlfn.RANK.AVG(Table2[[#This Row],[6M Return vs Nifty Z-Score]],Table2[6M Return vs Nifty Z-Score])</f>
        <v>134</v>
      </c>
      <c r="AU98">
        <f>_xlfn.RANK.AVG(Table2[[#This Row],[Sharpe Ratio Z-Score]],Table2[Sharpe Ratio Z-Score])</f>
        <v>234</v>
      </c>
      <c r="AV98">
        <f>(Table2[[#This Row],[Rank 1Y]]+Table2[[#This Row],[Rank 6M]]+Table2[[#This Row],[Rank Sharpe]])/3</f>
        <v>144.33333333333334</v>
      </c>
    </row>
    <row r="99" spans="1:48" x14ac:dyDescent="0.3">
      <c r="A99" t="s">
        <v>1012</v>
      </c>
      <c r="B99" t="s">
        <v>1013</v>
      </c>
      <c r="C99" t="s">
        <v>10164</v>
      </c>
      <c r="D99" t="s">
        <v>388</v>
      </c>
      <c r="E99">
        <v>13084.2941909</v>
      </c>
      <c r="F99">
        <v>280.89999999999998</v>
      </c>
      <c r="G99">
        <v>163.061094104115</v>
      </c>
      <c r="H99">
        <f>(Table2[[#This Row],[1Y Return vs Nifty]]-AVERAGE(Table2[1Y Return vs Nifty]))/_xlfn.STDEV.P(Table2[1Y Return vs Nifty])</f>
        <v>1.6539011375100867</v>
      </c>
      <c r="I99">
        <v>8.0652514164852995</v>
      </c>
      <c r="J99">
        <f>(Table2[[#This Row],[1M Return vs Nifty]]-AVERAGE(Table2[1M Return vs Nifty]))/_xlfn.STDEV.P(Table2[1M Return vs Nifty])</f>
        <v>0.81823026294625811</v>
      </c>
      <c r="K99">
        <v>19.940971880558799</v>
      </c>
      <c r="L99">
        <f>(Table2[[#This Row],[6M Return vs Nifty]]-AVERAGE(Table2[6M Return vs Nifty]))/_xlfn.STDEV.P(Table2[6M Return vs Nifty])</f>
        <v>0.45368860944864042</v>
      </c>
      <c r="M99">
        <v>-7.8178860354159401</v>
      </c>
      <c r="N99">
        <f>(Table2[[#This Row],[1W Return vs Nifty]]-AVERAGE(Table2[1W Return vs Nifty]))/_xlfn.STDEV.P(Table2[1W Return vs Nifty])</f>
        <v>-1.8400792183449457</v>
      </c>
      <c r="O99">
        <v>291.08</v>
      </c>
      <c r="P99">
        <v>269.68104712174301</v>
      </c>
      <c r="Q99">
        <v>214.36289767769799</v>
      </c>
      <c r="R99">
        <v>39.929842787814998</v>
      </c>
      <c r="S99" s="2">
        <f>(Table2[[#This Row],[Close Price]]-Table2[[#This Row],[20D EMA]])/Table2[[#This Row],[20D EMA]]</f>
        <v>-3.4973203243094705E-2</v>
      </c>
      <c r="T99" s="2">
        <f>(Table2[[#This Row],[Close Price]]-Table2[[#This Row],[50D EMA]])/Table2[[#This Row],[50D EMA]]</f>
        <v>4.1600820665726512E-2</v>
      </c>
      <c r="U99" s="2">
        <f>(Table2[[#This Row],[Close Price]]-Table2[[#This Row],[200D EMA]])/Table2[[#This Row],[200D EMA]]</f>
        <v>0.31039467670540083</v>
      </c>
      <c r="V99">
        <v>2.6568975753042299</v>
      </c>
      <c r="W99">
        <v>277.25</v>
      </c>
      <c r="X99">
        <v>289</v>
      </c>
      <c r="Y99">
        <v>278.14999999999998</v>
      </c>
      <c r="Z99">
        <v>334.9</v>
      </c>
      <c r="AA99">
        <v>246.65</v>
      </c>
      <c r="AB99">
        <v>384.2</v>
      </c>
      <c r="AC99" s="2">
        <f>(Table2[[#This Row],[Close Price]]/Table2[[#This Row],[Day Low]])-1</f>
        <v>1.3165013525698654E-2</v>
      </c>
      <c r="AD99" s="2">
        <f>(Table2[[#This Row],[Day High]]/Table2[[#This Row],[Close Price]])-1</f>
        <v>2.8835884656461364E-2</v>
      </c>
      <c r="AE99" s="2">
        <f>(Table2[[#This Row],[Close Price]]/Table2[[#This Row],[Current Week Low]])-1</f>
        <v>9.8867517526515236E-3</v>
      </c>
      <c r="AF99" s="2">
        <f>(Table2[[#This Row],[Current Week High]]/Table2[[#This Row],[Close Price]])-1</f>
        <v>0.19223923104307583</v>
      </c>
      <c r="AG99" s="2">
        <f>(Table2[[#This Row],[Close Price]]/Table2[[#This Row],[Current Month Low]])-1</f>
        <v>0.13886073383336694</v>
      </c>
      <c r="AH99" s="2">
        <f>(Table2[[#This Row],[Current Month High]]/Table2[[#This Row],[Close Price]])-1</f>
        <v>0.36774652901388394</v>
      </c>
      <c r="AI99">
        <v>36.774652901388301</v>
      </c>
      <c r="AJ99">
        <v>190.185950413223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0.21</v>
      </c>
      <c r="AM99" t="s">
        <v>10198</v>
      </c>
      <c r="AN99">
        <v>3.48</v>
      </c>
      <c r="AO99" t="s">
        <v>10198</v>
      </c>
      <c r="AP99">
        <v>0.107443563507314</v>
      </c>
      <c r="AQ99">
        <f>(Table2[[#This Row],[Sharpe Ratio]]-AVERAGE(Table2[Sharpe Ratio]))/_xlfn.STDEV.P(Table2[Sharpe Ratio])</f>
        <v>0.64150697905258081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1.7272477706126204</v>
      </c>
      <c r="AS99">
        <f>_xlfn.RANK.AVG(Table2[[#This Row],[1Y Return vs Nifty Z-Score]],Table2[1Y Return vs Nifty Z-Score])</f>
        <v>46</v>
      </c>
      <c r="AT99">
        <f>_xlfn.RANK.AVG(Table2[[#This Row],[6M Return vs Nifty Z-Score]],Table2[6M Return vs Nifty Z-Score])</f>
        <v>197</v>
      </c>
      <c r="AU99">
        <f>_xlfn.RANK.AVG(Table2[[#This Row],[Sharpe Ratio Z-Score]],Table2[Sharpe Ratio Z-Score])</f>
        <v>192</v>
      </c>
      <c r="AV99">
        <f>(Table2[[#This Row],[Rank 1Y]]+Table2[[#This Row],[Rank 6M]]+Table2[[#This Row],[Rank Sharpe]])/3</f>
        <v>145</v>
      </c>
    </row>
    <row r="100" spans="1:48" x14ac:dyDescent="0.3">
      <c r="A100" t="s">
        <v>229</v>
      </c>
      <c r="B100" t="s">
        <v>230</v>
      </c>
      <c r="C100" t="s">
        <v>10154</v>
      </c>
      <c r="D100" t="s">
        <v>231</v>
      </c>
      <c r="E100">
        <v>114454.843932844</v>
      </c>
      <c r="F100">
        <v>424.85</v>
      </c>
      <c r="G100">
        <v>123.282409426622</v>
      </c>
      <c r="H100">
        <f>(Table2[[#This Row],[1Y Return vs Nifty]]-AVERAGE(Table2[1Y Return vs Nifty]))/_xlfn.STDEV.P(Table2[1Y Return vs Nifty])</f>
        <v>1.1144282562165537</v>
      </c>
      <c r="I100">
        <v>21.3551255475098</v>
      </c>
      <c r="J100">
        <f>(Table2[[#This Row],[1M Return vs Nifty]]-AVERAGE(Table2[1M Return vs Nifty]))/_xlfn.STDEV.P(Table2[1M Return vs Nifty])</f>
        <v>2.173089784491212</v>
      </c>
      <c r="K100">
        <v>74.144965327356999</v>
      </c>
      <c r="L100">
        <f>(Table2[[#This Row],[6M Return vs Nifty]]-AVERAGE(Table2[6M Return vs Nifty]))/_xlfn.STDEV.P(Table2[6M Return vs Nifty])</f>
        <v>2.3160768348867427</v>
      </c>
      <c r="M100">
        <v>5.0135941336058201</v>
      </c>
      <c r="N100">
        <f>(Table2[[#This Row],[1W Return vs Nifty]]-AVERAGE(Table2[1W Return vs Nifty]))/_xlfn.STDEV.P(Table2[1W Return vs Nifty])</f>
        <v>0.89828483881408583</v>
      </c>
      <c r="O100">
        <v>399.38</v>
      </c>
      <c r="P100">
        <v>371.00522924245701</v>
      </c>
      <c r="Q100">
        <v>289.82591489643198</v>
      </c>
      <c r="R100">
        <v>66.620138551865097</v>
      </c>
      <c r="S100" s="2">
        <f>(Table2[[#This Row],[Close Price]]-Table2[[#This Row],[20D EMA]])/Table2[[#This Row],[20D EMA]]</f>
        <v>6.3773849466673416E-2</v>
      </c>
      <c r="T100" s="2">
        <f>(Table2[[#This Row],[Close Price]]-Table2[[#This Row],[50D EMA]])/Table2[[#This Row],[50D EMA]]</f>
        <v>0.14513210734923288</v>
      </c>
      <c r="U100" s="2">
        <f>(Table2[[#This Row],[Close Price]]-Table2[[#This Row],[200D EMA]])/Table2[[#This Row],[200D EMA]]</f>
        <v>0.46587995815287359</v>
      </c>
      <c r="V100">
        <v>0.737947790601998</v>
      </c>
      <c r="W100">
        <v>435</v>
      </c>
      <c r="X100">
        <v>447.35</v>
      </c>
      <c r="Y100">
        <v>403.65</v>
      </c>
      <c r="Z100">
        <v>439.7</v>
      </c>
      <c r="AA100">
        <v>372.75</v>
      </c>
      <c r="AB100">
        <v>439.7</v>
      </c>
      <c r="AC100" s="2">
        <f>(Table2[[#This Row],[Close Price]]/Table2[[#This Row],[Day Low]])-1</f>
        <v>-2.3333333333333317E-2</v>
      </c>
      <c r="AD100" s="2">
        <f>(Table2[[#This Row],[Day High]]/Table2[[#This Row],[Close Price]])-1</f>
        <v>5.2959868188772408E-2</v>
      </c>
      <c r="AE100" s="2">
        <f>(Table2[[#This Row],[Close Price]]/Table2[[#This Row],[Current Week Low]])-1</f>
        <v>5.2520748172922183E-2</v>
      </c>
      <c r="AF100" s="2">
        <f>(Table2[[#This Row],[Current Week High]]/Table2[[#This Row],[Close Price]])-1</f>
        <v>3.4953513004589709E-2</v>
      </c>
      <c r="AG100" s="2">
        <f>(Table2[[#This Row],[Close Price]]/Table2[[#This Row],[Current Month Low]])-1</f>
        <v>0.13977196512407786</v>
      </c>
      <c r="AH100" s="2">
        <f>(Table2[[#This Row],[Current Month High]]/Table2[[#This Row],[Close Price]])-1</f>
        <v>3.4953513004589709E-2</v>
      </c>
      <c r="AI100">
        <v>3.49535130045897</v>
      </c>
      <c r="AJ100">
        <v>170.00317762948799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0.15</v>
      </c>
      <c r="AM100" t="s">
        <v>10198</v>
      </c>
      <c r="AN100">
        <v>10.14</v>
      </c>
      <c r="AO100" t="s">
        <v>10198</v>
      </c>
      <c r="AP100">
        <v>5.4372039024634E-2</v>
      </c>
      <c r="AQ100">
        <f>(Table2[[#This Row],[Sharpe Ratio]]-AVERAGE(Table2[Sharpe Ratio]))/_xlfn.STDEV.P(Table2[Sharpe Ratio])</f>
        <v>2.9749023042615778E-2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6.5316287374512099</v>
      </c>
      <c r="AS100">
        <f>_xlfn.RANK.AVG(Table2[[#This Row],[1Y Return vs Nifty Z-Score]],Table2[1Y Return vs Nifty Z-Score])</f>
        <v>90</v>
      </c>
      <c r="AT100">
        <f>_xlfn.RANK.AVG(Table2[[#This Row],[6M Return vs Nifty Z-Score]],Table2[6M Return vs Nifty Z-Score])</f>
        <v>22</v>
      </c>
      <c r="AU100">
        <f>_xlfn.RANK.AVG(Table2[[#This Row],[Sharpe Ratio Z-Score]],Table2[Sharpe Ratio Z-Score])</f>
        <v>329</v>
      </c>
      <c r="AV100">
        <f>(Table2[[#This Row],[Rank 1Y]]+Table2[[#This Row],[Rank 6M]]+Table2[[#This Row],[Rank Sharpe]])/3</f>
        <v>147</v>
      </c>
    </row>
    <row r="101" spans="1:48" x14ac:dyDescent="0.3">
      <c r="A101" t="s">
        <v>203</v>
      </c>
      <c r="B101" t="s">
        <v>204</v>
      </c>
      <c r="C101" t="s">
        <v>10153</v>
      </c>
      <c r="D101" t="s">
        <v>32</v>
      </c>
      <c r="E101">
        <v>124132.141285152</v>
      </c>
      <c r="F101">
        <v>65.67</v>
      </c>
      <c r="G101">
        <v>127.59824045173799</v>
      </c>
      <c r="H101">
        <f>(Table2[[#This Row],[1Y Return vs Nifty]]-AVERAGE(Table2[1Y Return vs Nifty]))/_xlfn.STDEV.P(Table2[1Y Return vs Nifty])</f>
        <v>1.1729589446284987</v>
      </c>
      <c r="I101">
        <v>-3.5821411193918098</v>
      </c>
      <c r="J101">
        <f>(Table2[[#This Row],[1M Return vs Nifty]]-AVERAGE(Table2[1M Return vs Nifty]))/_xlfn.STDEV.P(Table2[1M Return vs Nifty])</f>
        <v>-0.36918359235623915</v>
      </c>
      <c r="K101">
        <v>29.240617374810402</v>
      </c>
      <c r="L101">
        <f>(Table2[[#This Row],[6M Return vs Nifty]]-AVERAGE(Table2[6M Return vs Nifty]))/_xlfn.STDEV.P(Table2[6M Return vs Nifty])</f>
        <v>0.77321396483121041</v>
      </c>
      <c r="M101">
        <v>-0.78573524422143204</v>
      </c>
      <c r="N101">
        <f>(Table2[[#This Row],[1W Return vs Nifty]]-AVERAGE(Table2[1W Return vs Nifty]))/_xlfn.STDEV.P(Table2[1W Return vs Nifty])</f>
        <v>-0.33934908296902355</v>
      </c>
      <c r="O101">
        <v>65.13</v>
      </c>
      <c r="P101">
        <v>65.014768836028594</v>
      </c>
      <c r="Q101">
        <v>56.290433599316202</v>
      </c>
      <c r="R101">
        <v>53.542333840113699</v>
      </c>
      <c r="S101" s="2">
        <f>(Table2[[#This Row],[Close Price]]-Table2[[#This Row],[20D EMA]])/Table2[[#This Row],[20D EMA]]</f>
        <v>8.2911100875173692E-3</v>
      </c>
      <c r="T101" s="2">
        <f>(Table2[[#This Row],[Close Price]]-Table2[[#This Row],[50D EMA]])/Table2[[#This Row],[50D EMA]]</f>
        <v>1.0078189551422425E-2</v>
      </c>
      <c r="U101" s="2">
        <f>(Table2[[#This Row],[Close Price]]-Table2[[#This Row],[200D EMA]])/Table2[[#This Row],[200D EMA]]</f>
        <v>0.16662807160891616</v>
      </c>
      <c r="V101">
        <v>1.35755557049275</v>
      </c>
      <c r="W101">
        <v>65.84</v>
      </c>
      <c r="X101">
        <v>69.28</v>
      </c>
      <c r="Y101">
        <v>61</v>
      </c>
      <c r="Z101">
        <v>67.5</v>
      </c>
      <c r="AA101">
        <v>61</v>
      </c>
      <c r="AB101">
        <v>71.63</v>
      </c>
      <c r="AC101" s="2">
        <f>(Table2[[#This Row],[Close Price]]/Table2[[#This Row],[Day Low]])-1</f>
        <v>-2.5820170109356333E-3</v>
      </c>
      <c r="AD101" s="2">
        <f>(Table2[[#This Row],[Day High]]/Table2[[#This Row],[Close Price]])-1</f>
        <v>5.4971828841175574E-2</v>
      </c>
      <c r="AE101" s="2">
        <f>(Table2[[#This Row],[Close Price]]/Table2[[#This Row],[Current Week Low]])-1</f>
        <v>7.6557377049180309E-2</v>
      </c>
      <c r="AF101" s="2">
        <f>(Table2[[#This Row],[Current Week High]]/Table2[[#This Row],[Close Price]])-1</f>
        <v>2.7866605756053042E-2</v>
      </c>
      <c r="AG101" s="2">
        <f>(Table2[[#This Row],[Close Price]]/Table2[[#This Row],[Current Month Low]])-1</f>
        <v>7.6557377049180309E-2</v>
      </c>
      <c r="AH101" s="2">
        <f>(Table2[[#This Row],[Current Month High]]/Table2[[#This Row],[Close Price]])-1</f>
        <v>9.0756814374904682E-2</v>
      </c>
      <c r="AI101">
        <v>27.5315973808436</v>
      </c>
      <c r="AJ101">
        <v>155.525291828793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</v>
      </c>
      <c r="AM101" t="s">
        <v>10199</v>
      </c>
      <c r="AN101">
        <v>5.87</v>
      </c>
      <c r="AO101" t="s">
        <v>10198</v>
      </c>
      <c r="AP101">
        <v>8.6145906647739995E-2</v>
      </c>
      <c r="AQ101">
        <f>(Table2[[#This Row],[Sharpe Ratio]]-AVERAGE(Table2[Sharpe Ratio]))/_xlfn.STDEV.P(Table2[Sharpe Ratio])</f>
        <v>0.39600788786919772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1.6336481220036441</v>
      </c>
      <c r="AS101">
        <f>_xlfn.RANK.AVG(Table2[[#This Row],[1Y Return vs Nifty Z-Score]],Table2[1Y Return vs Nifty Z-Score])</f>
        <v>79</v>
      </c>
      <c r="AT101">
        <f>_xlfn.RANK.AVG(Table2[[#This Row],[6M Return vs Nifty Z-Score]],Table2[6M Return vs Nifty Z-Score])</f>
        <v>133</v>
      </c>
      <c r="AU101">
        <f>_xlfn.RANK.AVG(Table2[[#This Row],[Sharpe Ratio Z-Score]],Table2[Sharpe Ratio Z-Score])</f>
        <v>232</v>
      </c>
      <c r="AV101">
        <f>(Table2[[#This Row],[Rank 1Y]]+Table2[[#This Row],[Rank 6M]]+Table2[[#This Row],[Rank Sharpe]])/3</f>
        <v>148</v>
      </c>
    </row>
    <row r="102" spans="1:48" x14ac:dyDescent="0.3">
      <c r="A102" t="s">
        <v>733</v>
      </c>
      <c r="B102" t="s">
        <v>734</v>
      </c>
      <c r="C102" t="s">
        <v>10154</v>
      </c>
      <c r="D102" t="s">
        <v>625</v>
      </c>
      <c r="E102">
        <v>22141.547066104999</v>
      </c>
      <c r="F102">
        <v>1294.55</v>
      </c>
      <c r="G102">
        <v>41.861298236703298</v>
      </c>
      <c r="H102">
        <f>(Table2[[#This Row],[1Y Return vs Nifty]]-AVERAGE(Table2[1Y Return vs Nifty]))/_xlfn.STDEV.P(Table2[1Y Return vs Nifty])</f>
        <v>1.0206691127970421E-2</v>
      </c>
      <c r="I102">
        <v>-10.925352147880201</v>
      </c>
      <c r="J102">
        <f>(Table2[[#This Row],[1M Return vs Nifty]]-AVERAGE(Table2[1M Return vs Nifty]))/_xlfn.STDEV.P(Table2[1M Return vs Nifty])</f>
        <v>-1.1178001166795173</v>
      </c>
      <c r="K102">
        <v>53.561407627174198</v>
      </c>
      <c r="L102">
        <f>(Table2[[#This Row],[6M Return vs Nifty]]-AVERAGE(Table2[6M Return vs Nifty]))/_xlfn.STDEV.P(Table2[6M Return vs Nifty])</f>
        <v>1.6088489525708016</v>
      </c>
      <c r="M102">
        <v>-7.16843317865112</v>
      </c>
      <c r="N102">
        <f>(Table2[[#This Row],[1W Return vs Nifty]]-AVERAGE(Table2[1W Return vs Nifty]))/_xlfn.STDEV.P(Table2[1W Return vs Nifty])</f>
        <v>-1.7014795917736005</v>
      </c>
      <c r="O102">
        <v>1362.94</v>
      </c>
      <c r="P102">
        <v>1290.5563456877701</v>
      </c>
      <c r="Q102">
        <v>1014.48914769473</v>
      </c>
      <c r="R102">
        <v>33.893883982099901</v>
      </c>
      <c r="S102" s="2">
        <f>(Table2[[#This Row],[Close Price]]-Table2[[#This Row],[20D EMA]])/Table2[[#This Row],[20D EMA]]</f>
        <v>-5.017829104729489E-2</v>
      </c>
      <c r="T102" s="2">
        <f>(Table2[[#This Row],[Close Price]]-Table2[[#This Row],[50D EMA]])/Table2[[#This Row],[50D EMA]]</f>
        <v>3.0945214639981839E-3</v>
      </c>
      <c r="U102" s="2">
        <f>(Table2[[#This Row],[Close Price]]-Table2[[#This Row],[200D EMA]])/Table2[[#This Row],[200D EMA]]</f>
        <v>0.27606096422190907</v>
      </c>
      <c r="V102">
        <v>0.76546259701253805</v>
      </c>
      <c r="W102">
        <v>1292</v>
      </c>
      <c r="X102">
        <v>1337</v>
      </c>
      <c r="Y102">
        <v>1221.3</v>
      </c>
      <c r="Z102">
        <v>1405.2</v>
      </c>
      <c r="AA102">
        <v>1221.3</v>
      </c>
      <c r="AB102">
        <v>1475</v>
      </c>
      <c r="AC102" s="2">
        <f>(Table2[[#This Row],[Close Price]]/Table2[[#This Row],[Day Low]])-1</f>
        <v>1.9736842105262387E-3</v>
      </c>
      <c r="AD102" s="2">
        <f>(Table2[[#This Row],[Day High]]/Table2[[#This Row],[Close Price]])-1</f>
        <v>3.2791317446216883E-2</v>
      </c>
      <c r="AE102" s="2">
        <f>(Table2[[#This Row],[Close Price]]/Table2[[#This Row],[Current Week Low]])-1</f>
        <v>5.9977073610087528E-2</v>
      </c>
      <c r="AF102" s="2">
        <f>(Table2[[#This Row],[Current Week High]]/Table2[[#This Row],[Close Price]])-1</f>
        <v>8.5473716735545269E-2</v>
      </c>
      <c r="AG102" s="2">
        <f>(Table2[[#This Row],[Close Price]]/Table2[[#This Row],[Current Month Low]])-1</f>
        <v>5.9977073610087528E-2</v>
      </c>
      <c r="AH102" s="2">
        <f>(Table2[[#This Row],[Current Month High]]/Table2[[#This Row],[Close Price]])-1</f>
        <v>0.13939206674133864</v>
      </c>
      <c r="AI102">
        <v>15.4841450697153</v>
      </c>
      <c r="AJ102">
        <v>98.779270633397303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0.06</v>
      </c>
      <c r="AM102" t="s">
        <v>10198</v>
      </c>
      <c r="AN102">
        <v>-8.99</v>
      </c>
      <c r="AO102" t="s">
        <v>10197</v>
      </c>
      <c r="AP102">
        <v>0.140121149578639</v>
      </c>
      <c r="AQ102">
        <f>(Table2[[#This Row],[Sharpe Ratio]]-AVERAGE(Table2[Sharpe Ratio]))/_xlfn.STDEV.P(Table2[Sharpe Ratio])</f>
        <v>1.01818304888844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-0.18204101586590582</v>
      </c>
      <c r="AS102">
        <f>_xlfn.RANK.AVG(Table2[[#This Row],[1Y Return vs Nifty Z-Score]],Table2[1Y Return vs Nifty Z-Score])</f>
        <v>287</v>
      </c>
      <c r="AT102">
        <f>_xlfn.RANK.AVG(Table2[[#This Row],[6M Return vs Nifty Z-Score]],Table2[6M Return vs Nifty Z-Score])</f>
        <v>45</v>
      </c>
      <c r="AU102">
        <f>_xlfn.RANK.AVG(Table2[[#This Row],[Sharpe Ratio Z-Score]],Table2[Sharpe Ratio Z-Score])</f>
        <v>116</v>
      </c>
      <c r="AV102">
        <f>(Table2[[#This Row],[Rank 1Y]]+Table2[[#This Row],[Rank 6M]]+Table2[[#This Row],[Rank Sharpe]])/3</f>
        <v>149.33333333333334</v>
      </c>
    </row>
    <row r="103" spans="1:48" x14ac:dyDescent="0.3">
      <c r="A103" t="s">
        <v>1585</v>
      </c>
      <c r="B103" t="s">
        <v>1586</v>
      </c>
      <c r="C103" t="s">
        <v>10166</v>
      </c>
      <c r="D103" t="s">
        <v>138</v>
      </c>
      <c r="E103">
        <v>5754.0834361650004</v>
      </c>
      <c r="F103">
        <v>194.99</v>
      </c>
      <c r="G103">
        <v>145.871397990616</v>
      </c>
      <c r="H103">
        <f>(Table2[[#This Row],[1Y Return vs Nifty]]-AVERAGE(Table2[1Y Return vs Nifty]))/_xlfn.STDEV.P(Table2[1Y Return vs Nifty])</f>
        <v>1.4207769161816608</v>
      </c>
      <c r="I103">
        <v>-2.7031834903909902</v>
      </c>
      <c r="J103">
        <f>(Table2[[#This Row],[1M Return vs Nifty]]-AVERAGE(Table2[1M Return vs Nifty]))/_xlfn.STDEV.P(Table2[1M Return vs Nifty])</f>
        <v>-0.27957671565103931</v>
      </c>
      <c r="K103">
        <v>10.733298404354301</v>
      </c>
      <c r="L103">
        <f>(Table2[[#This Row],[6M Return vs Nifty]]-AVERAGE(Table2[6M Return vs Nifty]))/_xlfn.STDEV.P(Table2[6M Return vs Nifty])</f>
        <v>0.13732330912084853</v>
      </c>
      <c r="M103">
        <v>-2.6229548288986999</v>
      </c>
      <c r="N103">
        <f>(Table2[[#This Row],[1W Return vs Nifty]]-AVERAGE(Table2[1W Return vs Nifty]))/_xlfn.STDEV.P(Table2[1W Return vs Nifty])</f>
        <v>-0.73142981017420161</v>
      </c>
      <c r="O103">
        <v>200.94</v>
      </c>
      <c r="P103">
        <v>190.08946802471701</v>
      </c>
      <c r="Q103">
        <v>151.42108055765101</v>
      </c>
      <c r="R103">
        <v>42.043570251005903</v>
      </c>
      <c r="S103" s="2">
        <f>(Table2[[#This Row],[Close Price]]-Table2[[#This Row],[20D EMA]])/Table2[[#This Row],[20D EMA]]</f>
        <v>-2.9610829103214834E-2</v>
      </c>
      <c r="T103" s="2">
        <f>(Table2[[#This Row],[Close Price]]-Table2[[#This Row],[50D EMA]])/Table2[[#This Row],[50D EMA]]</f>
        <v>2.5780134092677844E-2</v>
      </c>
      <c r="U103" s="2">
        <f>(Table2[[#This Row],[Close Price]]-Table2[[#This Row],[200D EMA]])/Table2[[#This Row],[200D EMA]]</f>
        <v>0.28773351294214861</v>
      </c>
      <c r="V103">
        <v>0.84079335128355703</v>
      </c>
      <c r="W103">
        <v>192.9</v>
      </c>
      <c r="X103">
        <v>204.73</v>
      </c>
      <c r="Y103">
        <v>185</v>
      </c>
      <c r="Z103">
        <v>206</v>
      </c>
      <c r="AA103">
        <v>185</v>
      </c>
      <c r="AB103">
        <v>238.97</v>
      </c>
      <c r="AC103" s="2">
        <f>(Table2[[#This Row],[Close Price]]/Table2[[#This Row],[Day Low]])-1</f>
        <v>1.0834629341627711E-2</v>
      </c>
      <c r="AD103" s="2">
        <f>(Table2[[#This Row],[Day High]]/Table2[[#This Row],[Close Price]])-1</f>
        <v>4.9951279552797434E-2</v>
      </c>
      <c r="AE103" s="2">
        <f>(Table2[[#This Row],[Close Price]]/Table2[[#This Row],[Current Week Low]])-1</f>
        <v>5.4000000000000048E-2</v>
      </c>
      <c r="AF103" s="2">
        <f>(Table2[[#This Row],[Current Week High]]/Table2[[#This Row],[Close Price]])-1</f>
        <v>5.6464434073542291E-2</v>
      </c>
      <c r="AG103" s="2">
        <f>(Table2[[#This Row],[Close Price]]/Table2[[#This Row],[Current Month Low]])-1</f>
        <v>5.4000000000000048E-2</v>
      </c>
      <c r="AH103" s="2">
        <f>(Table2[[#This Row],[Current Month High]]/Table2[[#This Row],[Close Price]])-1</f>
        <v>0.22555002820657455</v>
      </c>
      <c r="AI103">
        <v>22.5550028206574</v>
      </c>
      <c r="AJ103">
        <v>175.79915134370501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10198</v>
      </c>
      <c r="AN103">
        <v>-16.489999999999998</v>
      </c>
      <c r="AO103" t="s">
        <v>10197</v>
      </c>
      <c r="AP103">
        <v>0.143238550021688</v>
      </c>
      <c r="AQ103">
        <f>(Table2[[#This Row],[Sharpe Ratio]]-AVERAGE(Table2[Sharpe Ratio]))/_xlfn.STDEV.P(Table2[Sharpe Ratio])</f>
        <v>1.0541174702508149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1.6012111697280831</v>
      </c>
      <c r="AS103">
        <f>_xlfn.RANK.AVG(Table2[[#This Row],[1Y Return vs Nifty Z-Score]],Table2[1Y Return vs Nifty Z-Score])</f>
        <v>59</v>
      </c>
      <c r="AT103">
        <f>_xlfn.RANK.AVG(Table2[[#This Row],[6M Return vs Nifty Z-Score]],Table2[6M Return vs Nifty Z-Score])</f>
        <v>279</v>
      </c>
      <c r="AU103">
        <f>_xlfn.RANK.AVG(Table2[[#This Row],[Sharpe Ratio Z-Score]],Table2[Sharpe Ratio Z-Score])</f>
        <v>110</v>
      </c>
      <c r="AV103">
        <f>(Table2[[#This Row],[Rank 1Y]]+Table2[[#This Row],[Rank 6M]]+Table2[[#This Row],[Rank Sharpe]])/3</f>
        <v>149.33333333333334</v>
      </c>
    </row>
    <row r="104" spans="1:48" x14ac:dyDescent="0.3">
      <c r="A104" t="s">
        <v>515</v>
      </c>
      <c r="B104" t="s">
        <v>516</v>
      </c>
      <c r="C104" t="s">
        <v>10156</v>
      </c>
      <c r="D104" t="s">
        <v>46</v>
      </c>
      <c r="E104">
        <v>39996.296999999999</v>
      </c>
      <c r="F104">
        <v>66.23</v>
      </c>
      <c r="G104">
        <v>136.73707654550199</v>
      </c>
      <c r="H104">
        <f>(Table2[[#This Row],[1Y Return vs Nifty]]-AVERAGE(Table2[1Y Return vs Nifty]))/_xlfn.STDEV.P(Table2[1Y Return vs Nifty])</f>
        <v>1.2968985439175045</v>
      </c>
      <c r="I104">
        <v>-1.8672138348724601</v>
      </c>
      <c r="J104">
        <f>(Table2[[#This Row],[1M Return vs Nifty]]-AVERAGE(Table2[1M Return vs Nifty]))/_xlfn.STDEV.P(Table2[1M Return vs Nifty])</f>
        <v>-0.19435232328016713</v>
      </c>
      <c r="K104">
        <v>16.3307974763398</v>
      </c>
      <c r="L104">
        <f>(Table2[[#This Row],[6M Return vs Nifty]]-AVERAGE(Table2[6M Return vs Nifty]))/_xlfn.STDEV.P(Table2[6M Return vs Nifty])</f>
        <v>0.32964707902533846</v>
      </c>
      <c r="M104">
        <v>-4.1845444587810201</v>
      </c>
      <c r="N104">
        <f>(Table2[[#This Row],[1W Return vs Nifty]]-AVERAGE(Table2[1W Return vs Nifty]))/_xlfn.STDEV.P(Table2[1W Return vs Nifty])</f>
        <v>-1.0646883943884986</v>
      </c>
      <c r="O104">
        <v>67.39</v>
      </c>
      <c r="P104">
        <v>67.071288043504595</v>
      </c>
      <c r="Q104">
        <v>56.897853462535501</v>
      </c>
      <c r="R104">
        <v>42.200159630756303</v>
      </c>
      <c r="S104" s="2">
        <f>(Table2[[#This Row],[Close Price]]-Table2[[#This Row],[20D EMA]])/Table2[[#This Row],[20D EMA]]</f>
        <v>-1.7213236385220307E-2</v>
      </c>
      <c r="T104" s="2">
        <f>(Table2[[#This Row],[Close Price]]-Table2[[#This Row],[50D EMA]])/Table2[[#This Row],[50D EMA]]</f>
        <v>-1.2543191998324293E-2</v>
      </c>
      <c r="U104" s="2">
        <f>(Table2[[#This Row],[Close Price]]-Table2[[#This Row],[200D EMA]])/Table2[[#This Row],[200D EMA]]</f>
        <v>0.16401579268028577</v>
      </c>
      <c r="V104">
        <v>1.0356147337413499</v>
      </c>
      <c r="W104">
        <v>66.55</v>
      </c>
      <c r="X104">
        <v>67.8</v>
      </c>
      <c r="Y104">
        <v>61.5</v>
      </c>
      <c r="Z104">
        <v>69.55</v>
      </c>
      <c r="AA104">
        <v>61.5</v>
      </c>
      <c r="AB104">
        <v>72</v>
      </c>
      <c r="AC104" s="2">
        <f>(Table2[[#This Row],[Close Price]]/Table2[[#This Row],[Day Low]])-1</f>
        <v>-4.8084147257699827E-3</v>
      </c>
      <c r="AD104" s="2">
        <f>(Table2[[#This Row],[Day High]]/Table2[[#This Row],[Close Price]])-1</f>
        <v>2.3705269515325256E-2</v>
      </c>
      <c r="AE104" s="2">
        <f>(Table2[[#This Row],[Close Price]]/Table2[[#This Row],[Current Week Low]])-1</f>
        <v>7.6910569105691051E-2</v>
      </c>
      <c r="AF104" s="2">
        <f>(Table2[[#This Row],[Current Week High]]/Table2[[#This Row],[Close Price]])-1</f>
        <v>5.0128340631133916E-2</v>
      </c>
      <c r="AG104" s="2">
        <f>(Table2[[#This Row],[Close Price]]/Table2[[#This Row],[Current Month Low]])-1</f>
        <v>7.6910569105691051E-2</v>
      </c>
      <c r="AH104" s="2">
        <f>(Table2[[#This Row],[Current Month High]]/Table2[[#This Row],[Close Price]])-1</f>
        <v>8.7120640193265819E-2</v>
      </c>
      <c r="AI104">
        <v>17.997886154310699</v>
      </c>
      <c r="AJ104">
        <v>165.450901803607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-0.09</v>
      </c>
      <c r="AM104" t="s">
        <v>10197</v>
      </c>
      <c r="AN104">
        <v>-1.37</v>
      </c>
      <c r="AO104" t="s">
        <v>10197</v>
      </c>
      <c r="AP104">
        <v>0.12591445927736</v>
      </c>
      <c r="AQ104">
        <f>(Table2[[#This Row],[Sharpe Ratio]]-AVERAGE(Table2[Sharpe Ratio]))/_xlfn.STDEV.P(Table2[Sharpe Ratio])</f>
        <v>0.85442186235585083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1.2219267676300283</v>
      </c>
      <c r="AS104">
        <f>_xlfn.RANK.AVG(Table2[[#This Row],[1Y Return vs Nifty Z-Score]],Table2[1Y Return vs Nifty Z-Score])</f>
        <v>70</v>
      </c>
      <c r="AT104">
        <f>_xlfn.RANK.AVG(Table2[[#This Row],[6M Return vs Nifty Z-Score]],Table2[6M Return vs Nifty Z-Score])</f>
        <v>228</v>
      </c>
      <c r="AU104">
        <f>_xlfn.RANK.AVG(Table2[[#This Row],[Sharpe Ratio Z-Score]],Table2[Sharpe Ratio Z-Score])</f>
        <v>151</v>
      </c>
      <c r="AV104">
        <f>(Table2[[#This Row],[Rank 1Y]]+Table2[[#This Row],[Rank 6M]]+Table2[[#This Row],[Rank Sharpe]])/3</f>
        <v>149.66666666666666</v>
      </c>
    </row>
    <row r="105" spans="1:48" x14ac:dyDescent="0.3">
      <c r="A105" t="s">
        <v>911</v>
      </c>
      <c r="B105" t="s">
        <v>912</v>
      </c>
      <c r="C105" t="s">
        <v>10167</v>
      </c>
      <c r="D105" t="s">
        <v>555</v>
      </c>
      <c r="E105">
        <v>16412.248329760001</v>
      </c>
      <c r="F105">
        <v>872.8</v>
      </c>
      <c r="G105">
        <v>72.987126530085007</v>
      </c>
      <c r="H105">
        <f>(Table2[[#This Row],[1Y Return vs Nifty]]-AVERAGE(Table2[1Y Return vs Nifty]))/_xlfn.STDEV.P(Table2[1Y Return vs Nifty])</f>
        <v>0.43233076104673146</v>
      </c>
      <c r="I105">
        <v>8.7033378862300399</v>
      </c>
      <c r="J105">
        <f>(Table2[[#This Row],[1M Return vs Nifty]]-AVERAGE(Table2[1M Return vs Nifty]))/_xlfn.STDEV.P(Table2[1M Return vs Nifty])</f>
        <v>0.88328110696324524</v>
      </c>
      <c r="K105">
        <v>39.375133372091298</v>
      </c>
      <c r="L105">
        <f>(Table2[[#This Row],[6M Return vs Nifty]]-AVERAGE(Table2[6M Return vs Nifty]))/_xlfn.STDEV.P(Table2[6M Return vs Nifty])</f>
        <v>1.1214245313160478</v>
      </c>
      <c r="M105">
        <v>6.3134637842174801E-3</v>
      </c>
      <c r="N105">
        <f>(Table2[[#This Row],[1W Return vs Nifty]]-AVERAGE(Table2[1W Return vs Nifty]))/_xlfn.STDEV.P(Table2[1W Return vs Nifty])</f>
        <v>-0.17031809940734513</v>
      </c>
      <c r="O105">
        <v>850.03</v>
      </c>
      <c r="P105">
        <v>788.10933890805597</v>
      </c>
      <c r="Q105">
        <v>657.85440160433404</v>
      </c>
      <c r="R105">
        <v>54.204325346329803</v>
      </c>
      <c r="S105" s="2">
        <f>(Table2[[#This Row],[Close Price]]-Table2[[#This Row],[20D EMA]])/Table2[[#This Row],[20D EMA]]</f>
        <v>2.678728986035785E-2</v>
      </c>
      <c r="T105" s="2">
        <f>(Table2[[#This Row],[Close Price]]-Table2[[#This Row],[50D EMA]])/Table2[[#This Row],[50D EMA]]</f>
        <v>0.10746054755458789</v>
      </c>
      <c r="U105" s="2">
        <f>(Table2[[#This Row],[Close Price]]-Table2[[#This Row],[200D EMA]])/Table2[[#This Row],[200D EMA]]</f>
        <v>0.32673734168452789</v>
      </c>
      <c r="V105">
        <v>1.3412478264515899</v>
      </c>
      <c r="W105">
        <v>863.55</v>
      </c>
      <c r="X105">
        <v>893</v>
      </c>
      <c r="Y105">
        <v>842.3</v>
      </c>
      <c r="Z105">
        <v>904.8</v>
      </c>
      <c r="AA105">
        <v>749</v>
      </c>
      <c r="AB105">
        <v>926.6</v>
      </c>
      <c r="AC105" s="2">
        <f>(Table2[[#This Row],[Close Price]]/Table2[[#This Row],[Day Low]])-1</f>
        <v>1.071159747553696E-2</v>
      </c>
      <c r="AD105" s="2">
        <f>(Table2[[#This Row],[Day High]]/Table2[[#This Row],[Close Price]])-1</f>
        <v>2.3143904674610472E-2</v>
      </c>
      <c r="AE105" s="2">
        <f>(Table2[[#This Row],[Close Price]]/Table2[[#This Row],[Current Week Low]])-1</f>
        <v>3.6210376350468865E-2</v>
      </c>
      <c r="AF105" s="2">
        <f>(Table2[[#This Row],[Current Week High]]/Table2[[#This Row],[Close Price]])-1</f>
        <v>3.6663611365719495E-2</v>
      </c>
      <c r="AG105" s="2">
        <f>(Table2[[#This Row],[Close Price]]/Table2[[#This Row],[Current Month Low]])-1</f>
        <v>0.16528704939919892</v>
      </c>
      <c r="AH105" s="2">
        <f>(Table2[[#This Row],[Current Month High]]/Table2[[#This Row],[Close Price]])-1</f>
        <v>6.1640696608616041E-2</v>
      </c>
      <c r="AI105">
        <v>6.1640696608615997</v>
      </c>
      <c r="AJ105">
        <v>113.398533007334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0.19</v>
      </c>
      <c r="AM105" t="s">
        <v>10198</v>
      </c>
      <c r="AN105">
        <v>0.77</v>
      </c>
      <c r="AO105" t="s">
        <v>10198</v>
      </c>
      <c r="AP105">
        <v>0.10568934239137601</v>
      </c>
      <c r="AQ105">
        <f>(Table2[[#This Row],[Sharpe Ratio]]-AVERAGE(Table2[Sharpe Ratio]))/_xlfn.STDEV.P(Table2[Sharpe Ratio])</f>
        <v>0.62128598983592509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2.8880042897546048</v>
      </c>
      <c r="AS105">
        <f>_xlfn.RANK.AVG(Table2[[#This Row],[1Y Return vs Nifty Z-Score]],Table2[1Y Return vs Nifty Z-Score])</f>
        <v>165</v>
      </c>
      <c r="AT105">
        <f>_xlfn.RANK.AVG(Table2[[#This Row],[6M Return vs Nifty Z-Score]],Table2[6M Return vs Nifty Z-Score])</f>
        <v>94</v>
      </c>
      <c r="AU105">
        <f>_xlfn.RANK.AVG(Table2[[#This Row],[Sharpe Ratio Z-Score]],Table2[Sharpe Ratio Z-Score])</f>
        <v>194</v>
      </c>
      <c r="AV105">
        <f>(Table2[[#This Row],[Rank 1Y]]+Table2[[#This Row],[Rank 6M]]+Table2[[#This Row],[Rank Sharpe]])/3</f>
        <v>151</v>
      </c>
    </row>
    <row r="106" spans="1:48" x14ac:dyDescent="0.3">
      <c r="A106" t="s">
        <v>1051</v>
      </c>
      <c r="B106" t="s">
        <v>1052</v>
      </c>
      <c r="C106" t="s">
        <v>10163</v>
      </c>
      <c r="D106" t="s">
        <v>271</v>
      </c>
      <c r="E106">
        <v>11891.88848516</v>
      </c>
      <c r="F106">
        <v>1787.3</v>
      </c>
      <c r="G106">
        <v>53.441388178907303</v>
      </c>
      <c r="H106">
        <f>(Table2[[#This Row],[1Y Return vs Nifty]]-AVERAGE(Table2[1Y Return vs Nifty]))/_xlfn.STDEV.P(Table2[1Y Return vs Nifty])</f>
        <v>0.16725422895904724</v>
      </c>
      <c r="I106">
        <v>4.6659104310553197</v>
      </c>
      <c r="J106">
        <f>(Table2[[#This Row],[1M Return vs Nifty]]-AVERAGE(Table2[1M Return vs Nifty]))/_xlfn.STDEV.P(Table2[1M Return vs Nifty])</f>
        <v>0.47167848557944164</v>
      </c>
      <c r="K106">
        <v>41.6050768945614</v>
      </c>
      <c r="L106">
        <f>(Table2[[#This Row],[6M Return vs Nifty]]-AVERAGE(Table2[6M Return vs Nifty]))/_xlfn.STDEV.P(Table2[6M Return vs Nifty])</f>
        <v>1.1980428816543216</v>
      </c>
      <c r="M106">
        <v>-1.51261379464589</v>
      </c>
      <c r="N106">
        <f>(Table2[[#This Row],[1W Return vs Nifty]]-AVERAGE(Table2[1W Return vs Nifty]))/_xlfn.STDEV.P(Table2[1W Return vs Nifty])</f>
        <v>-0.49447211399763646</v>
      </c>
      <c r="O106">
        <v>1730.46</v>
      </c>
      <c r="P106">
        <v>1643.4821067912801</v>
      </c>
      <c r="Q106">
        <v>1339.16079816769</v>
      </c>
      <c r="R106">
        <v>58.9985592410872</v>
      </c>
      <c r="S106" s="2">
        <f>(Table2[[#This Row],[Close Price]]-Table2[[#This Row],[20D EMA]])/Table2[[#This Row],[20D EMA]]</f>
        <v>3.2846757509563881E-2</v>
      </c>
      <c r="T106" s="2">
        <f>(Table2[[#This Row],[Close Price]]-Table2[[#This Row],[50D EMA]])/Table2[[#This Row],[50D EMA]]</f>
        <v>8.7508037120956936E-2</v>
      </c>
      <c r="U106" s="2">
        <f>(Table2[[#This Row],[Close Price]]-Table2[[#This Row],[200D EMA]])/Table2[[#This Row],[200D EMA]]</f>
        <v>0.33464181631173601</v>
      </c>
      <c r="V106">
        <v>0.53322172398268497</v>
      </c>
      <c r="W106">
        <v>1761</v>
      </c>
      <c r="X106">
        <v>1824.8</v>
      </c>
      <c r="Y106">
        <v>1633.3</v>
      </c>
      <c r="Z106">
        <v>1792.55</v>
      </c>
      <c r="AA106">
        <v>1610</v>
      </c>
      <c r="AB106">
        <v>1917.85</v>
      </c>
      <c r="AC106" s="2">
        <f>(Table2[[#This Row],[Close Price]]/Table2[[#This Row],[Day Low]])-1</f>
        <v>1.49346961953436E-2</v>
      </c>
      <c r="AD106" s="2">
        <f>(Table2[[#This Row],[Day High]]/Table2[[#This Row],[Close Price]])-1</f>
        <v>2.0981368544732204E-2</v>
      </c>
      <c r="AE106" s="2">
        <f>(Table2[[#This Row],[Close Price]]/Table2[[#This Row],[Current Week Low]])-1</f>
        <v>9.4287638523235184E-2</v>
      </c>
      <c r="AF106" s="2">
        <f>(Table2[[#This Row],[Current Week High]]/Table2[[#This Row],[Close Price]])-1</f>
        <v>2.9373915962624952E-3</v>
      </c>
      <c r="AG106" s="2">
        <f>(Table2[[#This Row],[Close Price]]/Table2[[#This Row],[Current Month Low]])-1</f>
        <v>0.11012422360248442</v>
      </c>
      <c r="AH106" s="2">
        <f>(Table2[[#This Row],[Current Month High]]/Table2[[#This Row],[Close Price]])-1</f>
        <v>7.3043137693727944E-2</v>
      </c>
      <c r="AI106">
        <v>7.30431376937279</v>
      </c>
      <c r="AJ106">
        <v>112.344065581561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0.11</v>
      </c>
      <c r="AM106" t="s">
        <v>10198</v>
      </c>
      <c r="AN106">
        <v>4.87</v>
      </c>
      <c r="AO106" t="s">
        <v>10198</v>
      </c>
      <c r="AP106">
        <v>0.13697518667703601</v>
      </c>
      <c r="AQ106">
        <f>(Table2[[#This Row],[Sharpe Ratio]]-AVERAGE(Table2[Sharpe Ratio]))/_xlfn.STDEV.P(Table2[Sharpe Ratio])</f>
        <v>0.98191938672445023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2.3244228689196245</v>
      </c>
      <c r="AS106">
        <f>_xlfn.RANK.AVG(Table2[[#This Row],[1Y Return vs Nifty Z-Score]],Table2[1Y Return vs Nifty Z-Score])</f>
        <v>241</v>
      </c>
      <c r="AT106">
        <f>_xlfn.RANK.AVG(Table2[[#This Row],[6M Return vs Nifty Z-Score]],Table2[6M Return vs Nifty Z-Score])</f>
        <v>87</v>
      </c>
      <c r="AU106">
        <f>_xlfn.RANK.AVG(Table2[[#This Row],[Sharpe Ratio Z-Score]],Table2[Sharpe Ratio Z-Score])</f>
        <v>126</v>
      </c>
      <c r="AV106">
        <f>(Table2[[#This Row],[Rank 1Y]]+Table2[[#This Row],[Rank 6M]]+Table2[[#This Row],[Rank Sharpe]])/3</f>
        <v>151.33333333333334</v>
      </c>
    </row>
    <row r="107" spans="1:48" x14ac:dyDescent="0.3">
      <c r="A107" t="s">
        <v>1355</v>
      </c>
      <c r="B107" t="s">
        <v>1356</v>
      </c>
      <c r="C107" t="s">
        <v>10166</v>
      </c>
      <c r="D107" t="s">
        <v>138</v>
      </c>
      <c r="E107">
        <v>7869.2396833000003</v>
      </c>
      <c r="F107">
        <v>943.7</v>
      </c>
      <c r="G107">
        <v>79.3726657390947</v>
      </c>
      <c r="H107">
        <f>(Table2[[#This Row],[1Y Return vs Nifty]]-AVERAGE(Table2[1Y Return vs Nifty]))/_xlfn.STDEV.P(Table2[1Y Return vs Nifty])</f>
        <v>0.51893053838040459</v>
      </c>
      <c r="I107">
        <v>-4.8319661812258801</v>
      </c>
      <c r="J107">
        <f>(Table2[[#This Row],[1M Return vs Nifty]]-AVERAGE(Table2[1M Return vs Nifty]))/_xlfn.STDEV.P(Table2[1M Return vs Nifty])</f>
        <v>-0.49659919980269307</v>
      </c>
      <c r="K107">
        <v>12.6007297139264</v>
      </c>
      <c r="L107">
        <f>(Table2[[#This Row],[6M Return vs Nifty]]-AVERAGE(Table2[6M Return vs Nifty]))/_xlfn.STDEV.P(Table2[6M Return vs Nifty])</f>
        <v>0.20148614771640536</v>
      </c>
      <c r="M107">
        <v>1.8937783851025201</v>
      </c>
      <c r="N107">
        <f>(Table2[[#This Row],[1W Return vs Nifty]]-AVERAGE(Table2[1W Return vs Nifty]))/_xlfn.STDEV.P(Table2[1W Return vs Nifty])</f>
        <v>0.23248547676656228</v>
      </c>
      <c r="O107">
        <v>955.33</v>
      </c>
      <c r="P107">
        <v>920.85488136579295</v>
      </c>
      <c r="Q107">
        <v>724.052370311392</v>
      </c>
      <c r="R107">
        <v>47.313388548015404</v>
      </c>
      <c r="S107" s="2">
        <f>(Table2[[#This Row],[Close Price]]-Table2[[#This Row],[20D EMA]])/Table2[[#This Row],[20D EMA]]</f>
        <v>-1.2173803816482257E-2</v>
      </c>
      <c r="T107" s="2">
        <f>(Table2[[#This Row],[Close Price]]-Table2[[#This Row],[50D EMA]])/Table2[[#This Row],[50D EMA]]</f>
        <v>2.4808598071743605E-2</v>
      </c>
      <c r="U107" s="2">
        <f>(Table2[[#This Row],[Close Price]]-Table2[[#This Row],[200D EMA]])/Table2[[#This Row],[200D EMA]]</f>
        <v>0.30335876062962758</v>
      </c>
      <c r="V107">
        <v>1.18183758937109</v>
      </c>
      <c r="W107">
        <v>922</v>
      </c>
      <c r="X107">
        <v>955</v>
      </c>
      <c r="Y107">
        <v>854.9</v>
      </c>
      <c r="Z107">
        <v>983.25</v>
      </c>
      <c r="AA107">
        <v>854.9</v>
      </c>
      <c r="AB107">
        <v>1110</v>
      </c>
      <c r="AC107" s="2">
        <f>(Table2[[#This Row],[Close Price]]/Table2[[#This Row],[Day Low]])-1</f>
        <v>2.3535791757050006E-2</v>
      </c>
      <c r="AD107" s="2">
        <f>(Table2[[#This Row],[Day High]]/Table2[[#This Row],[Close Price]])-1</f>
        <v>1.1974144325527236E-2</v>
      </c>
      <c r="AE107" s="2">
        <f>(Table2[[#This Row],[Close Price]]/Table2[[#This Row],[Current Week Low]])-1</f>
        <v>0.10387179787109613</v>
      </c>
      <c r="AF107" s="2">
        <f>(Table2[[#This Row],[Current Week High]]/Table2[[#This Row],[Close Price]])-1</f>
        <v>4.1909505139344994E-2</v>
      </c>
      <c r="AG107" s="2">
        <f>(Table2[[#This Row],[Close Price]]/Table2[[#This Row],[Current Month Low]])-1</f>
        <v>0.10387179787109613</v>
      </c>
      <c r="AH107" s="2">
        <f>(Table2[[#This Row],[Current Month High]]/Table2[[#This Row],[Close Price]])-1</f>
        <v>0.17622125675532474</v>
      </c>
      <c r="AI107">
        <v>17.622125675532399</v>
      </c>
      <c r="AJ107">
        <v>160.83471531232701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0.12</v>
      </c>
      <c r="AM107" t="s">
        <v>10198</v>
      </c>
      <c r="AN107">
        <v>-12.88</v>
      </c>
      <c r="AO107" t="s">
        <v>10197</v>
      </c>
      <c r="AP107">
        <v>0.18293773551725201</v>
      </c>
      <c r="AQ107">
        <f>(Table2[[#This Row],[Sharpe Ratio]]-AVERAGE(Table2[Sharpe Ratio]))/_xlfn.STDEV.P(Table2[Sharpe Ratio])</f>
        <v>1.5117318465243392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1.9680348095850186</v>
      </c>
      <c r="AS107">
        <f>_xlfn.RANK.AVG(Table2[[#This Row],[1Y Return vs Nifty Z-Score]],Table2[1Y Return vs Nifty Z-Score])</f>
        <v>149</v>
      </c>
      <c r="AT107">
        <f>_xlfn.RANK.AVG(Table2[[#This Row],[6M Return vs Nifty Z-Score]],Table2[6M Return vs Nifty Z-Score])</f>
        <v>258</v>
      </c>
      <c r="AU107">
        <f>_xlfn.RANK.AVG(Table2[[#This Row],[Sharpe Ratio Z-Score]],Table2[Sharpe Ratio Z-Score])</f>
        <v>47</v>
      </c>
      <c r="AV107">
        <f>(Table2[[#This Row],[Rank 1Y]]+Table2[[#This Row],[Rank 6M]]+Table2[[#This Row],[Rank Sharpe]])/3</f>
        <v>151.33333333333334</v>
      </c>
    </row>
    <row r="108" spans="1:48" x14ac:dyDescent="0.3">
      <c r="A108" t="s">
        <v>1173</v>
      </c>
      <c r="B108" t="s">
        <v>1174</v>
      </c>
      <c r="C108" t="s">
        <v>622</v>
      </c>
      <c r="D108" t="s">
        <v>469</v>
      </c>
      <c r="E108">
        <v>10131.64010565</v>
      </c>
      <c r="F108">
        <v>387.25</v>
      </c>
      <c r="G108">
        <v>162.20486175306101</v>
      </c>
      <c r="H108">
        <f>(Table2[[#This Row],[1Y Return vs Nifty]]-AVERAGE(Table2[1Y Return vs Nifty]))/_xlfn.STDEV.P(Table2[1Y Return vs Nifty])</f>
        <v>1.6422890357720628</v>
      </c>
      <c r="I108">
        <v>5.7781513320951898</v>
      </c>
      <c r="J108">
        <f>(Table2[[#This Row],[1M Return vs Nifty]]-AVERAGE(Table2[1M Return vs Nifty]))/_xlfn.STDEV.P(Table2[1M Return vs Nifty])</f>
        <v>0.5850678345054604</v>
      </c>
      <c r="K108">
        <v>8.9295462583087293</v>
      </c>
      <c r="L108">
        <f>(Table2[[#This Row],[6M Return vs Nifty]]-AVERAGE(Table2[6M Return vs Nifty]))/_xlfn.STDEV.P(Table2[6M Return vs Nifty])</f>
        <v>7.5348414933372174E-2</v>
      </c>
      <c r="M108">
        <v>3.23335460182743</v>
      </c>
      <c r="N108">
        <f>(Table2[[#This Row],[1W Return vs Nifty]]-AVERAGE(Table2[1W Return vs Nifty]))/_xlfn.STDEV.P(Table2[1W Return vs Nifty])</f>
        <v>0.5183642152585245</v>
      </c>
      <c r="O108">
        <v>379.47</v>
      </c>
      <c r="P108">
        <v>367.43494473131602</v>
      </c>
      <c r="Q108">
        <v>296.94736024727302</v>
      </c>
      <c r="R108">
        <v>57.132146747266503</v>
      </c>
      <c r="S108" s="2">
        <f>(Table2[[#This Row],[Close Price]]-Table2[[#This Row],[20D EMA]])/Table2[[#This Row],[20D EMA]]</f>
        <v>2.0502279495085176E-2</v>
      </c>
      <c r="T108" s="2">
        <f>(Table2[[#This Row],[Close Price]]-Table2[[#This Row],[50D EMA]])/Table2[[#This Row],[50D EMA]]</f>
        <v>5.3928064145269537E-2</v>
      </c>
      <c r="U108" s="2">
        <f>(Table2[[#This Row],[Close Price]]-Table2[[#This Row],[200D EMA]])/Table2[[#This Row],[200D EMA]]</f>
        <v>0.30410319080637882</v>
      </c>
      <c r="V108">
        <v>0.68809253344877996</v>
      </c>
      <c r="W108">
        <v>385.25</v>
      </c>
      <c r="X108">
        <v>392.85</v>
      </c>
      <c r="Y108">
        <v>360</v>
      </c>
      <c r="Z108">
        <v>397.1</v>
      </c>
      <c r="AA108">
        <v>360</v>
      </c>
      <c r="AB108">
        <v>403.65</v>
      </c>
      <c r="AC108" s="2">
        <f>(Table2[[#This Row],[Close Price]]/Table2[[#This Row],[Day Low]])-1</f>
        <v>5.1914341336793957E-3</v>
      </c>
      <c r="AD108" s="2">
        <f>(Table2[[#This Row],[Day High]]/Table2[[#This Row],[Close Price]])-1</f>
        <v>1.446094254357666E-2</v>
      </c>
      <c r="AE108" s="2">
        <f>(Table2[[#This Row],[Close Price]]/Table2[[#This Row],[Current Week Low]])-1</f>
        <v>7.5694444444444509E-2</v>
      </c>
      <c r="AF108" s="2">
        <f>(Table2[[#This Row],[Current Week High]]/Table2[[#This Row],[Close Price]])-1</f>
        <v>2.5435765009683697E-2</v>
      </c>
      <c r="AG108" s="2">
        <f>(Table2[[#This Row],[Close Price]]/Table2[[#This Row],[Current Month Low]])-1</f>
        <v>7.5694444444444509E-2</v>
      </c>
      <c r="AH108" s="2">
        <f>(Table2[[#This Row],[Current Month High]]/Table2[[#This Row],[Close Price]])-1</f>
        <v>4.2349903163331204E-2</v>
      </c>
      <c r="AI108">
        <v>4.2349903163331204</v>
      </c>
      <c r="AJ108">
        <v>210.66987565182501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-0.03</v>
      </c>
      <c r="AM108" t="s">
        <v>10197</v>
      </c>
      <c r="AN108">
        <v>-1.0900000000000001</v>
      </c>
      <c r="AO108" t="s">
        <v>10197</v>
      </c>
      <c r="AP108">
        <v>0.14158130226179899</v>
      </c>
      <c r="AQ108">
        <f>(Table2[[#This Row],[Sharpe Ratio]]-AVERAGE(Table2[Sharpe Ratio]))/_xlfn.STDEV.P(Table2[Sharpe Ratio])</f>
        <v>1.0350142974651404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3.8560837979345601</v>
      </c>
      <c r="AS108">
        <f>_xlfn.RANK.AVG(Table2[[#This Row],[1Y Return vs Nifty Z-Score]],Table2[1Y Return vs Nifty Z-Score])</f>
        <v>47</v>
      </c>
      <c r="AT108">
        <f>_xlfn.RANK.AVG(Table2[[#This Row],[6M Return vs Nifty Z-Score]],Table2[6M Return vs Nifty Z-Score])</f>
        <v>298</v>
      </c>
      <c r="AU108">
        <f>_xlfn.RANK.AVG(Table2[[#This Row],[Sharpe Ratio Z-Score]],Table2[Sharpe Ratio Z-Score])</f>
        <v>114</v>
      </c>
      <c r="AV108">
        <f>(Table2[[#This Row],[Rank 1Y]]+Table2[[#This Row],[Rank 6M]]+Table2[[#This Row],[Rank Sharpe]])/3</f>
        <v>153</v>
      </c>
    </row>
    <row r="109" spans="1:48" x14ac:dyDescent="0.3">
      <c r="A109" t="s">
        <v>49</v>
      </c>
      <c r="B109" t="s">
        <v>50</v>
      </c>
      <c r="C109" t="s">
        <v>10151</v>
      </c>
      <c r="D109" t="s">
        <v>51</v>
      </c>
      <c r="E109">
        <v>422445.77573747898</v>
      </c>
      <c r="F109">
        <v>335.8</v>
      </c>
      <c r="G109">
        <v>70.093091292214098</v>
      </c>
      <c r="H109">
        <f>(Table2[[#This Row],[1Y Return vs Nifty]]-AVERAGE(Table2[1Y Return vs Nifty]))/_xlfn.STDEV.P(Table2[1Y Return vs Nifty])</f>
        <v>0.39308226550201575</v>
      </c>
      <c r="I109">
        <v>15.158950206826299</v>
      </c>
      <c r="J109">
        <f>(Table2[[#This Row],[1M Return vs Nifty]]-AVERAGE(Table2[1M Return vs Nifty]))/_xlfn.STDEV.P(Table2[1M Return vs Nifty])</f>
        <v>1.5414098246419659</v>
      </c>
      <c r="K109">
        <v>29.173250516810999</v>
      </c>
      <c r="L109">
        <f>(Table2[[#This Row],[6M Return vs Nifty]]-AVERAGE(Table2[6M Return vs Nifty]))/_xlfn.STDEV.P(Table2[6M Return vs Nifty])</f>
        <v>0.77089931539037182</v>
      </c>
      <c r="M109">
        <v>-3.9842923591577803E-2</v>
      </c>
      <c r="N109">
        <f>(Table2[[#This Row],[1W Return vs Nifty]]-AVERAGE(Table2[1W Return vs Nifty]))/_xlfn.STDEV.P(Table2[1W Return vs Nifty])</f>
        <v>-0.18016832639077057</v>
      </c>
      <c r="O109">
        <v>306.01</v>
      </c>
      <c r="P109">
        <v>289.60406961059698</v>
      </c>
      <c r="Q109">
        <v>251.433990005461</v>
      </c>
      <c r="R109">
        <v>75.337835412504006</v>
      </c>
      <c r="S109" s="2">
        <f>(Table2[[#This Row],[Close Price]]-Table2[[#This Row],[20D EMA]])/Table2[[#This Row],[20D EMA]]</f>
        <v>9.7349759811770922E-2</v>
      </c>
      <c r="T109" s="2">
        <f>(Table2[[#This Row],[Close Price]]-Table2[[#This Row],[50D EMA]])/Table2[[#This Row],[50D EMA]]</f>
        <v>0.15951409264213137</v>
      </c>
      <c r="U109" s="2">
        <f>(Table2[[#This Row],[Close Price]]-Table2[[#This Row],[200D EMA]])/Table2[[#This Row],[200D EMA]]</f>
        <v>0.33553939939745869</v>
      </c>
      <c r="V109">
        <v>1.7026774752571801</v>
      </c>
      <c r="W109">
        <v>330.1</v>
      </c>
      <c r="X109">
        <v>338.5</v>
      </c>
      <c r="Y109">
        <v>297.39999999999998</v>
      </c>
      <c r="Z109">
        <v>337.55</v>
      </c>
      <c r="AA109">
        <v>271.5</v>
      </c>
      <c r="AB109">
        <v>337.55</v>
      </c>
      <c r="AC109" s="2">
        <f>(Table2[[#This Row],[Close Price]]/Table2[[#This Row],[Day Low]])-1</f>
        <v>1.7267494698576247E-2</v>
      </c>
      <c r="AD109" s="2">
        <f>(Table2[[#This Row],[Day High]]/Table2[[#This Row],[Close Price]])-1</f>
        <v>8.0405002977963491E-3</v>
      </c>
      <c r="AE109" s="2">
        <f>(Table2[[#This Row],[Close Price]]/Table2[[#This Row],[Current Week Low]])-1</f>
        <v>0.12911903160726301</v>
      </c>
      <c r="AF109" s="2">
        <f>(Table2[[#This Row],[Current Week High]]/Table2[[#This Row],[Close Price]])-1</f>
        <v>5.2114353782013456E-3</v>
      </c>
      <c r="AG109" s="2">
        <f>(Table2[[#This Row],[Close Price]]/Table2[[#This Row],[Current Month Low]])-1</f>
        <v>0.23683241252302034</v>
      </c>
      <c r="AH109" s="2">
        <f>(Table2[[#This Row],[Current Month High]]/Table2[[#This Row],[Close Price]])-1</f>
        <v>5.2114353782013456E-3</v>
      </c>
      <c r="AI109">
        <v>0.52114353782013401</v>
      </c>
      <c r="AJ109">
        <v>98.815867377146205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0.12</v>
      </c>
      <c r="AM109" t="s">
        <v>10198</v>
      </c>
      <c r="AN109">
        <v>12.25</v>
      </c>
      <c r="AO109" t="s">
        <v>10198</v>
      </c>
      <c r="AP109">
        <v>0.12658286583963901</v>
      </c>
      <c r="AQ109">
        <f>(Table2[[#This Row],[Sharpe Ratio]]-AVERAGE(Table2[Sharpe Ratio]))/_xlfn.STDEV.P(Table2[Sharpe Ratio])</f>
        <v>0.86212661620095477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3.3873496953445379</v>
      </c>
      <c r="AS109">
        <f>_xlfn.RANK.AVG(Table2[[#This Row],[1Y Return vs Nifty Z-Score]],Table2[1Y Return vs Nifty Z-Score])</f>
        <v>178</v>
      </c>
      <c r="AT109">
        <f>_xlfn.RANK.AVG(Table2[[#This Row],[6M Return vs Nifty Z-Score]],Table2[6M Return vs Nifty Z-Score])</f>
        <v>136</v>
      </c>
      <c r="AU109">
        <f>_xlfn.RANK.AVG(Table2[[#This Row],[Sharpe Ratio Z-Score]],Table2[Sharpe Ratio Z-Score])</f>
        <v>148</v>
      </c>
      <c r="AV109">
        <f>(Table2[[#This Row],[Rank 1Y]]+Table2[[#This Row],[Rank 6M]]+Table2[[#This Row],[Rank Sharpe]])/3</f>
        <v>154</v>
      </c>
    </row>
    <row r="110" spans="1:48" x14ac:dyDescent="0.3">
      <c r="A110" t="s">
        <v>1543</v>
      </c>
      <c r="B110" t="s">
        <v>1544</v>
      </c>
      <c r="C110" t="s">
        <v>10163</v>
      </c>
      <c r="D110" t="s">
        <v>165</v>
      </c>
      <c r="E110">
        <v>6214.7891692949997</v>
      </c>
      <c r="F110">
        <v>397.95</v>
      </c>
      <c r="G110">
        <v>31.8034538199955</v>
      </c>
      <c r="H110">
        <f>(Table2[[#This Row],[1Y Return vs Nifty]]-AVERAGE(Table2[1Y Return vs Nifty]))/_xlfn.STDEV.P(Table2[1Y Return vs Nifty])</f>
        <v>-0.12619636872869333</v>
      </c>
      <c r="I110">
        <v>5.2980512659180397</v>
      </c>
      <c r="J110">
        <f>(Table2[[#This Row],[1M Return vs Nifty]]-AVERAGE(Table2[1M Return vs Nifty]))/_xlfn.STDEV.P(Table2[1M Return vs Nifty])</f>
        <v>0.53612319142295062</v>
      </c>
      <c r="K110">
        <v>32.328226251672298</v>
      </c>
      <c r="L110">
        <f>(Table2[[#This Row],[6M Return vs Nifty]]-AVERAGE(Table2[6M Return vs Nifty]))/_xlfn.STDEV.P(Table2[6M Return vs Nifty])</f>
        <v>0.87930073171619572</v>
      </c>
      <c r="M110">
        <v>3.2266263093957499</v>
      </c>
      <c r="N110">
        <f>(Table2[[#This Row],[1W Return vs Nifty]]-AVERAGE(Table2[1W Return vs Nifty]))/_xlfn.STDEV.P(Table2[1W Return vs Nifty])</f>
        <v>0.51692833148531425</v>
      </c>
      <c r="O110">
        <v>386.06</v>
      </c>
      <c r="P110">
        <v>364.75108657570001</v>
      </c>
      <c r="Q110">
        <v>307.19234740669799</v>
      </c>
      <c r="R110">
        <v>60.586496742345297</v>
      </c>
      <c r="S110" s="2">
        <f>(Table2[[#This Row],[Close Price]]-Table2[[#This Row],[20D EMA]])/Table2[[#This Row],[20D EMA]]</f>
        <v>3.0798321504429328E-2</v>
      </c>
      <c r="T110" s="2">
        <f>(Table2[[#This Row],[Close Price]]-Table2[[#This Row],[50D EMA]])/Table2[[#This Row],[50D EMA]]</f>
        <v>9.1017997330653355E-2</v>
      </c>
      <c r="U110" s="2">
        <f>(Table2[[#This Row],[Close Price]]-Table2[[#This Row],[200D EMA]])/Table2[[#This Row],[200D EMA]]</f>
        <v>0.29544242673840493</v>
      </c>
      <c r="V110">
        <v>0.77089426655761095</v>
      </c>
      <c r="W110">
        <v>389</v>
      </c>
      <c r="X110">
        <v>403</v>
      </c>
      <c r="Y110">
        <v>363.35</v>
      </c>
      <c r="Z110">
        <v>406.05</v>
      </c>
      <c r="AA110">
        <v>348.85</v>
      </c>
      <c r="AB110">
        <v>423.5</v>
      </c>
      <c r="AC110" s="2">
        <f>(Table2[[#This Row],[Close Price]]/Table2[[#This Row],[Day Low]])-1</f>
        <v>2.3007712082262266E-2</v>
      </c>
      <c r="AD110" s="2">
        <f>(Table2[[#This Row],[Day High]]/Table2[[#This Row],[Close Price]])-1</f>
        <v>1.2690036436738383E-2</v>
      </c>
      <c r="AE110" s="2">
        <f>(Table2[[#This Row],[Close Price]]/Table2[[#This Row],[Current Week Low]])-1</f>
        <v>9.5224989679372429E-2</v>
      </c>
      <c r="AF110" s="2">
        <f>(Table2[[#This Row],[Current Week High]]/Table2[[#This Row],[Close Price]])-1</f>
        <v>2.0354315868827744E-2</v>
      </c>
      <c r="AG110" s="2">
        <f>(Table2[[#This Row],[Close Price]]/Table2[[#This Row],[Current Month Low]])-1</f>
        <v>0.14074817256700567</v>
      </c>
      <c r="AH110" s="2">
        <f>(Table2[[#This Row],[Current Month High]]/Table2[[#This Row],[Close Price]])-1</f>
        <v>6.420404573438887E-2</v>
      </c>
      <c r="AI110">
        <v>6.4204045734388799</v>
      </c>
      <c r="AJ110">
        <v>76.045122760451207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0.22</v>
      </c>
      <c r="AM110" t="s">
        <v>10198</v>
      </c>
      <c r="AN110">
        <v>-1.2</v>
      </c>
      <c r="AO110" t="s">
        <v>10197</v>
      </c>
      <c r="AP110">
        <v>0.21946371614145399</v>
      </c>
      <c r="AQ110">
        <f>(Table2[[#This Row],[Sharpe Ratio]]-AVERAGE(Table2[Sharpe Ratio]))/_xlfn.STDEV.P(Table2[Sharpe Ratio])</f>
        <v>1.9327685411686346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3.738924427064402</v>
      </c>
      <c r="AS110">
        <f>_xlfn.RANK.AVG(Table2[[#This Row],[1Y Return vs Nifty Z-Score]],Table2[1Y Return vs Nifty Z-Score])</f>
        <v>328</v>
      </c>
      <c r="AT110">
        <f>_xlfn.RANK.AVG(Table2[[#This Row],[6M Return vs Nifty Z-Score]],Table2[6M Return vs Nifty Z-Score])</f>
        <v>114</v>
      </c>
      <c r="AU110">
        <f>_xlfn.RANK.AVG(Table2[[#This Row],[Sharpe Ratio Z-Score]],Table2[Sharpe Ratio Z-Score])</f>
        <v>20</v>
      </c>
      <c r="AV110">
        <f>(Table2[[#This Row],[Rank 1Y]]+Table2[[#This Row],[Rank 6M]]+Table2[[#This Row],[Rank Sharpe]])/3</f>
        <v>154</v>
      </c>
    </row>
    <row r="111" spans="1:48" x14ac:dyDescent="0.3">
      <c r="A111" t="s">
        <v>1442</v>
      </c>
      <c r="B111" t="s">
        <v>1443</v>
      </c>
      <c r="C111" t="s">
        <v>10157</v>
      </c>
      <c r="D111" t="s">
        <v>198</v>
      </c>
      <c r="E111">
        <v>7047.1716963999997</v>
      </c>
      <c r="F111">
        <v>490.6</v>
      </c>
      <c r="G111">
        <v>102.176228083095</v>
      </c>
      <c r="H111">
        <f>(Table2[[#This Row],[1Y Return vs Nifty]]-AVERAGE(Table2[1Y Return vs Nifty]))/_xlfn.STDEV.P(Table2[1Y Return vs Nifty])</f>
        <v>0.82818921752509322</v>
      </c>
      <c r="I111">
        <v>9.2357413933776797</v>
      </c>
      <c r="J111">
        <f>(Table2[[#This Row],[1M Return vs Nifty]]-AVERAGE(Table2[1M Return vs Nifty]))/_xlfn.STDEV.P(Table2[1M Return vs Nifty])</f>
        <v>0.93755791604746341</v>
      </c>
      <c r="K111">
        <v>15.8495210212043</v>
      </c>
      <c r="L111">
        <f>(Table2[[#This Row],[6M Return vs Nifty]]-AVERAGE(Table2[6M Return vs Nifty]))/_xlfn.STDEV.P(Table2[6M Return vs Nifty])</f>
        <v>0.31311096155080781</v>
      </c>
      <c r="M111">
        <v>1.5532344247282099E-2</v>
      </c>
      <c r="N111">
        <f>(Table2[[#This Row],[1W Return vs Nifty]]-AVERAGE(Table2[1W Return vs Nifty]))/_xlfn.STDEV.P(Table2[1W Return vs Nifty])</f>
        <v>-0.16835069965495739</v>
      </c>
      <c r="O111">
        <v>477.18</v>
      </c>
      <c r="P111">
        <v>443.81412340596398</v>
      </c>
      <c r="Q111">
        <v>373.68514367299599</v>
      </c>
      <c r="R111">
        <v>57.904650346127198</v>
      </c>
      <c r="S111" s="2">
        <f>(Table2[[#This Row],[Close Price]]-Table2[[#This Row],[20D EMA]])/Table2[[#This Row],[20D EMA]]</f>
        <v>2.8123559243891226E-2</v>
      </c>
      <c r="T111" s="2">
        <f>(Table2[[#This Row],[Close Price]]-Table2[[#This Row],[50D EMA]])/Table2[[#This Row],[50D EMA]]</f>
        <v>0.10541772811326294</v>
      </c>
      <c r="U111" s="2">
        <f>(Table2[[#This Row],[Close Price]]-Table2[[#This Row],[200D EMA]])/Table2[[#This Row],[200D EMA]]</f>
        <v>0.31286996099934272</v>
      </c>
      <c r="V111">
        <v>0.45094293684841702</v>
      </c>
      <c r="W111">
        <v>490.6</v>
      </c>
      <c r="X111">
        <v>514.79999999999995</v>
      </c>
      <c r="Y111">
        <v>444</v>
      </c>
      <c r="Z111">
        <v>494.35</v>
      </c>
      <c r="AA111">
        <v>444</v>
      </c>
      <c r="AB111">
        <v>514</v>
      </c>
      <c r="AC111" s="2">
        <f>(Table2[[#This Row],[Close Price]]/Table2[[#This Row],[Day Low]])-1</f>
        <v>0</v>
      </c>
      <c r="AD111" s="2">
        <f>(Table2[[#This Row],[Day High]]/Table2[[#This Row],[Close Price]])-1</f>
        <v>4.9327354260089606E-2</v>
      </c>
      <c r="AE111" s="2">
        <f>(Table2[[#This Row],[Close Price]]/Table2[[#This Row],[Current Week Low]])-1</f>
        <v>0.1049549549549551</v>
      </c>
      <c r="AF111" s="2">
        <f>(Table2[[#This Row],[Current Week High]]/Table2[[#This Row],[Close Price]])-1</f>
        <v>7.6437015898900285E-3</v>
      </c>
      <c r="AG111" s="2">
        <f>(Table2[[#This Row],[Close Price]]/Table2[[#This Row],[Current Month Low]])-1</f>
        <v>0.1049549549549551</v>
      </c>
      <c r="AH111" s="2">
        <f>(Table2[[#This Row],[Current Month High]]/Table2[[#This Row],[Close Price]])-1</f>
        <v>4.7696697920913023E-2</v>
      </c>
      <c r="AI111">
        <v>5.3811659192825001</v>
      </c>
      <c r="AJ111">
        <v>129.25233644859799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0.16</v>
      </c>
      <c r="AM111" t="s">
        <v>10198</v>
      </c>
      <c r="AN111">
        <v>-1.56</v>
      </c>
      <c r="AO111" t="s">
        <v>10197</v>
      </c>
      <c r="AP111">
        <v>0.13509911420370499</v>
      </c>
      <c r="AQ111">
        <f>(Table2[[#This Row],[Sharpe Ratio]]-AVERAGE(Table2[Sharpe Ratio]))/_xlfn.STDEV.P(Table2[Sharpe Ratio])</f>
        <v>0.96029381118655321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2.8708012066549604</v>
      </c>
      <c r="AS111">
        <f>_xlfn.RANK.AVG(Table2[[#This Row],[1Y Return vs Nifty Z-Score]],Table2[1Y Return vs Nifty Z-Score])</f>
        <v>107</v>
      </c>
      <c r="AT111">
        <f>_xlfn.RANK.AVG(Table2[[#This Row],[6M Return vs Nifty Z-Score]],Table2[6M Return vs Nifty Z-Score])</f>
        <v>232</v>
      </c>
      <c r="AU111">
        <f>_xlfn.RANK.AVG(Table2[[#This Row],[Sharpe Ratio Z-Score]],Table2[Sharpe Ratio Z-Score])</f>
        <v>132</v>
      </c>
      <c r="AV111">
        <f>(Table2[[#This Row],[Rank 1Y]]+Table2[[#This Row],[Rank 6M]]+Table2[[#This Row],[Rank Sharpe]])/3</f>
        <v>157</v>
      </c>
    </row>
    <row r="112" spans="1:48" x14ac:dyDescent="0.3">
      <c r="A112" t="s">
        <v>566</v>
      </c>
      <c r="B112" t="s">
        <v>567</v>
      </c>
      <c r="C112" t="s">
        <v>10153</v>
      </c>
      <c r="D112" t="s">
        <v>568</v>
      </c>
      <c r="E112">
        <v>33414.946691969999</v>
      </c>
      <c r="F112">
        <v>2468.3000000000002</v>
      </c>
      <c r="G112">
        <v>210.560376801388</v>
      </c>
      <c r="H112">
        <f>(Table2[[#This Row],[1Y Return vs Nifty]]-AVERAGE(Table2[1Y Return vs Nifty]))/_xlfn.STDEV.P(Table2[1Y Return vs Nifty])</f>
        <v>2.2980796744281879</v>
      </c>
      <c r="I112">
        <v>-7.1529365694651998</v>
      </c>
      <c r="J112">
        <f>(Table2[[#This Row],[1M Return vs Nifty]]-AVERAGE(Table2[1M Return vs Nifty]))/_xlfn.STDEV.P(Table2[1M Return vs Nifty])</f>
        <v>-0.73321459575960857</v>
      </c>
      <c r="K112">
        <v>2.0218845281672899</v>
      </c>
      <c r="L112">
        <f>(Table2[[#This Row],[6M Return vs Nifty]]-AVERAGE(Table2[6M Return vs Nifty]))/_xlfn.STDEV.P(Table2[6M Return vs Nifty])</f>
        <v>-0.16199106973304256</v>
      </c>
      <c r="M112">
        <v>3.9453688848727699</v>
      </c>
      <c r="N112">
        <f>(Table2[[#This Row],[1W Return vs Nifty]]-AVERAGE(Table2[1W Return vs Nifty]))/_xlfn.STDEV.P(Table2[1W Return vs Nifty])</f>
        <v>0.67031506544823105</v>
      </c>
      <c r="O112">
        <v>2396.0500000000002</v>
      </c>
      <c r="P112">
        <v>2501.0651685566399</v>
      </c>
      <c r="Q112">
        <v>2246.5733175426399</v>
      </c>
      <c r="R112">
        <v>63.635485288861098</v>
      </c>
      <c r="S112" s="2">
        <f>(Table2[[#This Row],[Close Price]]-Table2[[#This Row],[20D EMA]])/Table2[[#This Row],[20D EMA]]</f>
        <v>3.015379478725402E-2</v>
      </c>
      <c r="T112" s="2">
        <f>(Table2[[#This Row],[Close Price]]-Table2[[#This Row],[50D EMA]])/Table2[[#This Row],[50D EMA]]</f>
        <v>-1.3100485732464332E-2</v>
      </c>
      <c r="U112" s="2">
        <f>(Table2[[#This Row],[Close Price]]-Table2[[#This Row],[200D EMA]])/Table2[[#This Row],[200D EMA]]</f>
        <v>9.8695502490829326E-2</v>
      </c>
      <c r="V112">
        <v>1.0031672611278299</v>
      </c>
      <c r="W112">
        <v>2421.6999999999998</v>
      </c>
      <c r="X112">
        <v>2477.8000000000002</v>
      </c>
      <c r="Y112">
        <v>2115</v>
      </c>
      <c r="Z112">
        <v>2490.5</v>
      </c>
      <c r="AA112">
        <v>2115</v>
      </c>
      <c r="AB112">
        <v>2619.75</v>
      </c>
      <c r="AC112" s="2">
        <f>(Table2[[#This Row],[Close Price]]/Table2[[#This Row],[Day Low]])-1</f>
        <v>1.9242680761448749E-2</v>
      </c>
      <c r="AD112" s="2">
        <f>(Table2[[#This Row],[Day High]]/Table2[[#This Row],[Close Price]])-1</f>
        <v>3.8488028197545265E-3</v>
      </c>
      <c r="AE112" s="2">
        <f>(Table2[[#This Row],[Close Price]]/Table2[[#This Row],[Current Week Low]])-1</f>
        <v>0.16704491725768333</v>
      </c>
      <c r="AF112" s="2">
        <f>(Table2[[#This Row],[Current Week High]]/Table2[[#This Row],[Close Price]])-1</f>
        <v>8.9940444840577172E-3</v>
      </c>
      <c r="AG112" s="2">
        <f>(Table2[[#This Row],[Close Price]]/Table2[[#This Row],[Current Month Low]])-1</f>
        <v>0.16704491725768333</v>
      </c>
      <c r="AH112" s="2">
        <f>(Table2[[#This Row],[Current Month High]]/Table2[[#This Row],[Close Price]])-1</f>
        <v>6.1358019689664811E-2</v>
      </c>
      <c r="AI112">
        <v>32.265121743710203</v>
      </c>
      <c r="AJ112">
        <v>239.05219780219701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-0.18</v>
      </c>
      <c r="AM112" t="s">
        <v>10197</v>
      </c>
      <c r="AN112">
        <v>3.69</v>
      </c>
      <c r="AO112" t="s">
        <v>10198</v>
      </c>
      <c r="AP112">
        <v>0.16000241251800101</v>
      </c>
      <c r="AQ112">
        <f>(Table2[[#This Row],[Sharpe Ratio]]-AVERAGE(Table2[Sharpe Ratio]))/_xlfn.STDEV.P(Table2[Sharpe Ratio])</f>
        <v>1.2473553008114093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17</v>
      </c>
      <c r="AT112">
        <f>_xlfn.RANK.AVG(Table2[[#This Row],[6M Return vs Nifty Z-Score]],Table2[6M Return vs Nifty Z-Score])</f>
        <v>377</v>
      </c>
      <c r="AU112">
        <f>_xlfn.RANK.AVG(Table2[[#This Row],[Sharpe Ratio Z-Score]],Table2[Sharpe Ratio Z-Score])</f>
        <v>80</v>
      </c>
      <c r="AV112">
        <f>(Table2[[#This Row],[Rank 1Y]]+Table2[[#This Row],[Rank 6M]]+Table2[[#This Row],[Rank Sharpe]])/3</f>
        <v>158</v>
      </c>
    </row>
    <row r="113" spans="1:48" x14ac:dyDescent="0.3">
      <c r="A113" t="s">
        <v>427</v>
      </c>
      <c r="B113" t="s">
        <v>428</v>
      </c>
      <c r="C113" t="s">
        <v>10159</v>
      </c>
      <c r="D113" t="s">
        <v>98</v>
      </c>
      <c r="E113">
        <v>55425.831148199999</v>
      </c>
      <c r="F113">
        <v>141.04</v>
      </c>
      <c r="G113">
        <v>111.841887858804</v>
      </c>
      <c r="H113">
        <f>(Table2[[#This Row],[1Y Return vs Nifty]]-AVERAGE(Table2[1Y Return vs Nifty]))/_xlfn.STDEV.P(Table2[1Y Return vs Nifty])</f>
        <v>0.95927352488920914</v>
      </c>
      <c r="I113">
        <v>6.6506714708504902</v>
      </c>
      <c r="J113">
        <f>(Table2[[#This Row],[1M Return vs Nifty]]-AVERAGE(Table2[1M Return vs Nifty]))/_xlfn.STDEV.P(Table2[1M Return vs Nifty])</f>
        <v>0.67401842997970152</v>
      </c>
      <c r="K113">
        <v>6.8159927205930897</v>
      </c>
      <c r="L113">
        <f>(Table2[[#This Row],[6M Return vs Nifty]]-AVERAGE(Table2[6M Return vs Nifty]))/_xlfn.STDEV.P(Table2[6M Return vs Nifty])</f>
        <v>2.7290935112682588E-3</v>
      </c>
      <c r="M113">
        <v>-3.3244115019057201</v>
      </c>
      <c r="N113">
        <f>(Table2[[#This Row],[1W Return vs Nifty]]-AVERAGE(Table2[1W Return vs Nifty]))/_xlfn.STDEV.P(Table2[1W Return vs Nifty])</f>
        <v>-0.88112756255464431</v>
      </c>
      <c r="O113">
        <v>142.62</v>
      </c>
      <c r="P113">
        <v>138.081426658494</v>
      </c>
      <c r="Q113">
        <v>114.389807513883</v>
      </c>
      <c r="R113">
        <v>43.031823864563101</v>
      </c>
      <c r="S113" s="2">
        <f>(Table2[[#This Row],[Close Price]]-Table2[[#This Row],[20D EMA]])/Table2[[#This Row],[20D EMA]]</f>
        <v>-1.1078390127611923E-2</v>
      </c>
      <c r="T113" s="2">
        <f>(Table2[[#This Row],[Close Price]]-Table2[[#This Row],[50D EMA]])/Table2[[#This Row],[50D EMA]]</f>
        <v>2.1426294709593379E-2</v>
      </c>
      <c r="U113" s="2">
        <f>(Table2[[#This Row],[Close Price]]-Table2[[#This Row],[200D EMA]])/Table2[[#This Row],[200D EMA]]</f>
        <v>0.23297698514688533</v>
      </c>
      <c r="V113">
        <v>1.4410957726075</v>
      </c>
      <c r="W113">
        <v>147.5</v>
      </c>
      <c r="X113">
        <v>159.65</v>
      </c>
      <c r="Y113">
        <v>130.1</v>
      </c>
      <c r="Z113">
        <v>149.18</v>
      </c>
      <c r="AA113">
        <v>130.1</v>
      </c>
      <c r="AB113">
        <v>158</v>
      </c>
      <c r="AC113" s="2">
        <f>(Table2[[#This Row],[Close Price]]/Table2[[#This Row],[Day Low]])-1</f>
        <v>-4.3796610169491546E-2</v>
      </c>
      <c r="AD113" s="2">
        <f>(Table2[[#This Row],[Day High]]/Table2[[#This Row],[Close Price]])-1</f>
        <v>0.13194838343732296</v>
      </c>
      <c r="AE113" s="2">
        <f>(Table2[[#This Row],[Close Price]]/Table2[[#This Row],[Current Week Low]])-1</f>
        <v>8.4089162182936272E-2</v>
      </c>
      <c r="AF113" s="2">
        <f>(Table2[[#This Row],[Current Week High]]/Table2[[#This Row],[Close Price]])-1</f>
        <v>5.7714123652864435E-2</v>
      </c>
      <c r="AG113" s="2">
        <f>(Table2[[#This Row],[Close Price]]/Table2[[#This Row],[Current Month Low]])-1</f>
        <v>8.4089162182936272E-2</v>
      </c>
      <c r="AH113" s="2">
        <f>(Table2[[#This Row],[Current Month High]]/Table2[[#This Row],[Close Price]])-1</f>
        <v>0.12024957458876928</v>
      </c>
      <c r="AI113">
        <v>20.887691435053799</v>
      </c>
      <c r="AJ113">
        <v>167.37440758293801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0.02</v>
      </c>
      <c r="AM113" t="s">
        <v>10198</v>
      </c>
      <c r="AN113">
        <v>-1.38</v>
      </c>
      <c r="AO113" t="s">
        <v>10197</v>
      </c>
      <c r="AP113">
        <v>0.17838757454111601</v>
      </c>
      <c r="AQ113">
        <f>(Table2[[#This Row],[Sharpe Ratio]]-AVERAGE(Table2[Sharpe Ratio]))/_xlfn.STDEV.P(Table2[Sharpe Ratio])</f>
        <v>1.4592819271860376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2.2141754130115716</v>
      </c>
      <c r="AS113">
        <f>_xlfn.RANK.AVG(Table2[[#This Row],[1Y Return vs Nifty Z-Score]],Table2[1Y Return vs Nifty Z-Score])</f>
        <v>97</v>
      </c>
      <c r="AT113">
        <f>_xlfn.RANK.AVG(Table2[[#This Row],[6M Return vs Nifty Z-Score]],Table2[6M Return vs Nifty Z-Score])</f>
        <v>326</v>
      </c>
      <c r="AU113">
        <f>_xlfn.RANK.AVG(Table2[[#This Row],[Sharpe Ratio Z-Score]],Table2[Sharpe Ratio Z-Score])</f>
        <v>54</v>
      </c>
      <c r="AV113">
        <f>(Table2[[#This Row],[Rank 1Y]]+Table2[[#This Row],[Rank 6M]]+Table2[[#This Row],[Rank Sharpe]])/3</f>
        <v>159</v>
      </c>
    </row>
    <row r="114" spans="1:48" x14ac:dyDescent="0.3">
      <c r="A114" t="s">
        <v>1856</v>
      </c>
      <c r="B114" t="s">
        <v>1857</v>
      </c>
      <c r="C114" t="s">
        <v>10154</v>
      </c>
      <c r="D114" t="s">
        <v>906</v>
      </c>
      <c r="E114">
        <v>3818.92785568</v>
      </c>
      <c r="F114">
        <v>444.8</v>
      </c>
      <c r="G114">
        <v>83.500125058770095</v>
      </c>
      <c r="H114">
        <f>(Table2[[#This Row],[1Y Return vs Nifty]]-AVERAGE(Table2[1Y Return vs Nifty]))/_xlfn.STDEV.P(Table2[1Y Return vs Nifty])</f>
        <v>0.57490655643278077</v>
      </c>
      <c r="I114">
        <v>32.964536229075698</v>
      </c>
      <c r="J114">
        <f>(Table2[[#This Row],[1M Return vs Nifty]]-AVERAGE(Table2[1M Return vs Nifty]))/_xlfn.STDEV.P(Table2[1M Return vs Nifty])</f>
        <v>3.3566315130563047</v>
      </c>
      <c r="K114">
        <v>31.487899910501401</v>
      </c>
      <c r="L114">
        <f>(Table2[[#This Row],[6M Return vs Nifty]]-AVERAGE(Table2[6M Return vs Nifty]))/_xlfn.STDEV.P(Table2[6M Return vs Nifty])</f>
        <v>0.85042806415419714</v>
      </c>
      <c r="M114">
        <v>11.497753205983701</v>
      </c>
      <c r="N114">
        <f>(Table2[[#This Row],[1W Return vs Nifty]]-AVERAGE(Table2[1W Return vs Nifty]))/_xlfn.STDEV.P(Table2[1W Return vs Nifty])</f>
        <v>2.2820681522597477</v>
      </c>
      <c r="O114">
        <v>381.01</v>
      </c>
      <c r="P114">
        <v>338.21567096149698</v>
      </c>
      <c r="Q114">
        <v>300.258090871462</v>
      </c>
      <c r="R114">
        <v>80.803012314659895</v>
      </c>
      <c r="S114" s="2">
        <f>(Table2[[#This Row],[Close Price]]-Table2[[#This Row],[20D EMA]])/Table2[[#This Row],[20D EMA]]</f>
        <v>0.16742342720663506</v>
      </c>
      <c r="T114" s="2">
        <f>(Table2[[#This Row],[Close Price]]-Table2[[#This Row],[50D EMA]])/Table2[[#This Row],[50D EMA]]</f>
        <v>0.3151371689416389</v>
      </c>
      <c r="U114" s="2">
        <f>(Table2[[#This Row],[Close Price]]-Table2[[#This Row],[200D EMA]])/Table2[[#This Row],[200D EMA]]</f>
        <v>0.48139222063599679</v>
      </c>
      <c r="V114">
        <v>2.0410002140284398</v>
      </c>
      <c r="W114">
        <v>442.55</v>
      </c>
      <c r="X114">
        <v>462</v>
      </c>
      <c r="Y114">
        <v>358.6</v>
      </c>
      <c r="Z114">
        <v>469</v>
      </c>
      <c r="AA114">
        <v>314.05</v>
      </c>
      <c r="AB114">
        <v>469</v>
      </c>
      <c r="AC114" s="2">
        <f>(Table2[[#This Row],[Close Price]]/Table2[[#This Row],[Day Low]])-1</f>
        <v>5.0841712800813177E-3</v>
      </c>
      <c r="AD114" s="2">
        <f>(Table2[[#This Row],[Day High]]/Table2[[#This Row],[Close Price]])-1</f>
        <v>3.8669064748201309E-2</v>
      </c>
      <c r="AE114" s="2">
        <f>(Table2[[#This Row],[Close Price]]/Table2[[#This Row],[Current Week Low]])-1</f>
        <v>0.24037925264919124</v>
      </c>
      <c r="AF114" s="2">
        <f>(Table2[[#This Row],[Current Week High]]/Table2[[#This Row],[Close Price]])-1</f>
        <v>5.4406474820143824E-2</v>
      </c>
      <c r="AG114" s="2">
        <f>(Table2[[#This Row],[Close Price]]/Table2[[#This Row],[Current Month Low]])-1</f>
        <v>0.41633497850660728</v>
      </c>
      <c r="AH114" s="2">
        <f>(Table2[[#This Row],[Current Month High]]/Table2[[#This Row],[Close Price]])-1</f>
        <v>5.4406474820143824E-2</v>
      </c>
      <c r="AI114">
        <v>5.4406474820143798</v>
      </c>
      <c r="AJ114">
        <v>120.25253775687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0.54</v>
      </c>
      <c r="AM114" t="s">
        <v>10198</v>
      </c>
      <c r="AN114">
        <v>18.52</v>
      </c>
      <c r="AO114" t="s">
        <v>10198</v>
      </c>
      <c r="AP114">
        <v>8.9618759411229001E-2</v>
      </c>
      <c r="AQ114">
        <f>(Table2[[#This Row],[Sharpe Ratio]]-AVERAGE(Table2[Sharpe Ratio]))/_xlfn.STDEV.P(Table2[Sharpe Ratio])</f>
        <v>0.4360396248284204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7.5000739107314507</v>
      </c>
      <c r="AS114">
        <f>_xlfn.RANK.AVG(Table2[[#This Row],[1Y Return vs Nifty Z-Score]],Table2[1Y Return vs Nifty Z-Score])</f>
        <v>135</v>
      </c>
      <c r="AT114">
        <f>_xlfn.RANK.AVG(Table2[[#This Row],[6M Return vs Nifty Z-Score]],Table2[6M Return vs Nifty Z-Score])</f>
        <v>120</v>
      </c>
      <c r="AU114">
        <f>_xlfn.RANK.AVG(Table2[[#This Row],[Sharpe Ratio Z-Score]],Table2[Sharpe Ratio Z-Score])</f>
        <v>222</v>
      </c>
      <c r="AV114">
        <f>(Table2[[#This Row],[Rank 1Y]]+Table2[[#This Row],[Rank 6M]]+Table2[[#This Row],[Rank Sharpe]])/3</f>
        <v>159</v>
      </c>
    </row>
    <row r="115" spans="1:48" x14ac:dyDescent="0.3">
      <c r="A115" t="s">
        <v>665</v>
      </c>
      <c r="B115" t="s">
        <v>666</v>
      </c>
      <c r="C115" t="s">
        <v>10161</v>
      </c>
      <c r="D115" t="s">
        <v>302</v>
      </c>
      <c r="E115">
        <v>26124.588703050002</v>
      </c>
      <c r="F115">
        <v>417.75</v>
      </c>
      <c r="G115">
        <v>70.246194549555696</v>
      </c>
      <c r="H115">
        <f>(Table2[[#This Row],[1Y Return vs Nifty]]-AVERAGE(Table2[1Y Return vs Nifty]))/_xlfn.STDEV.P(Table2[1Y Return vs Nifty])</f>
        <v>0.39515863016925246</v>
      </c>
      <c r="I115">
        <v>-10.0328795611525</v>
      </c>
      <c r="J115">
        <f>(Table2[[#This Row],[1M Return vs Nifty]]-AVERAGE(Table2[1M Return vs Nifty]))/_xlfn.STDEV.P(Table2[1M Return vs Nifty])</f>
        <v>-1.0268154339109179</v>
      </c>
      <c r="K115">
        <v>20.262365287016099</v>
      </c>
      <c r="L115">
        <f>(Table2[[#This Row],[6M Return vs Nifty]]-AVERAGE(Table2[6M Return vs Nifty]))/_xlfn.STDEV.P(Table2[6M Return vs Nifty])</f>
        <v>0.46473132526822314</v>
      </c>
      <c r="M115">
        <v>2.0230753629790001</v>
      </c>
      <c r="N115">
        <f>(Table2[[#This Row],[1W Return vs Nifty]]-AVERAGE(Table2[1W Return vs Nifty]))/_xlfn.STDEV.P(Table2[1W Return vs Nifty])</f>
        <v>0.26007872339535187</v>
      </c>
      <c r="O115">
        <v>420.13</v>
      </c>
      <c r="P115">
        <v>430.09457302578301</v>
      </c>
      <c r="Q115">
        <v>373.97573879340598</v>
      </c>
      <c r="R115">
        <v>51.346149401336497</v>
      </c>
      <c r="S115" s="2">
        <f>(Table2[[#This Row],[Close Price]]-Table2[[#This Row],[20D EMA]])/Table2[[#This Row],[20D EMA]]</f>
        <v>-5.6649132411396366E-3</v>
      </c>
      <c r="T115" s="2">
        <f>(Table2[[#This Row],[Close Price]]-Table2[[#This Row],[50D EMA]])/Table2[[#This Row],[50D EMA]]</f>
        <v>-2.8701996723504306E-2</v>
      </c>
      <c r="U115" s="2">
        <f>(Table2[[#This Row],[Close Price]]-Table2[[#This Row],[200D EMA]])/Table2[[#This Row],[200D EMA]]</f>
        <v>0.1170510722107994</v>
      </c>
      <c r="V115">
        <v>0.75562906746085901</v>
      </c>
      <c r="W115">
        <v>413.7</v>
      </c>
      <c r="X115">
        <v>426</v>
      </c>
      <c r="Y115">
        <v>393.35</v>
      </c>
      <c r="Z115">
        <v>424.2</v>
      </c>
      <c r="AA115">
        <v>393.35</v>
      </c>
      <c r="AB115">
        <v>437.5</v>
      </c>
      <c r="AC115" s="2">
        <f>(Table2[[#This Row],[Close Price]]/Table2[[#This Row],[Day Low]])-1</f>
        <v>9.7897026831037515E-3</v>
      </c>
      <c r="AD115" s="2">
        <f>(Table2[[#This Row],[Day High]]/Table2[[#This Row],[Close Price]])-1</f>
        <v>1.9748653500897717E-2</v>
      </c>
      <c r="AE115" s="2">
        <f>(Table2[[#This Row],[Close Price]]/Table2[[#This Row],[Current Week Low]])-1</f>
        <v>6.203126986144647E-2</v>
      </c>
      <c r="AF115" s="2">
        <f>(Table2[[#This Row],[Current Week High]]/Table2[[#This Row],[Close Price]])-1</f>
        <v>1.5439856373429039E-2</v>
      </c>
      <c r="AG115" s="2">
        <f>(Table2[[#This Row],[Close Price]]/Table2[[#This Row],[Current Month Low]])-1</f>
        <v>6.203126986144647E-2</v>
      </c>
      <c r="AH115" s="2">
        <f>(Table2[[#This Row],[Current Month High]]/Table2[[#This Row],[Close Price]])-1</f>
        <v>4.7277079593058158E-2</v>
      </c>
      <c r="AI115">
        <v>20.215439856373401</v>
      </c>
      <c r="AJ115">
        <v>103.730797366495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-0.23</v>
      </c>
      <c r="AM115" t="s">
        <v>10197</v>
      </c>
      <c r="AN115">
        <v>-3.4</v>
      </c>
      <c r="AO115" t="s">
        <v>10197</v>
      </c>
      <c r="AP115">
        <v>0.14165520404333301</v>
      </c>
      <c r="AQ115">
        <f>(Table2[[#This Row],[Sharpe Ratio]]-AVERAGE(Table2[Sharpe Ratio]))/_xlfn.STDEV.P(Table2[Sharpe Ratio])</f>
        <v>1.0358661667727858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176</v>
      </c>
      <c r="AT115">
        <f>_xlfn.RANK.AVG(Table2[[#This Row],[6M Return vs Nifty Z-Score]],Table2[6M Return vs Nifty Z-Score])</f>
        <v>191</v>
      </c>
      <c r="AU115">
        <f>_xlfn.RANK.AVG(Table2[[#This Row],[Sharpe Ratio Z-Score]],Table2[Sharpe Ratio Z-Score])</f>
        <v>112</v>
      </c>
      <c r="AV115">
        <f>(Table2[[#This Row],[Rank 1Y]]+Table2[[#This Row],[Rank 6M]]+Table2[[#This Row],[Rank Sharpe]])/3</f>
        <v>159.66666666666666</v>
      </c>
    </row>
    <row r="116" spans="1:48" x14ac:dyDescent="0.3">
      <c r="A116" t="s">
        <v>556</v>
      </c>
      <c r="B116" t="s">
        <v>557</v>
      </c>
      <c r="C116" t="s">
        <v>10153</v>
      </c>
      <c r="D116" t="s">
        <v>418</v>
      </c>
      <c r="E116">
        <v>34467.327720759997</v>
      </c>
      <c r="F116">
        <v>577.29999999999995</v>
      </c>
      <c r="G116">
        <v>171.13219433369301</v>
      </c>
      <c r="H116">
        <f>(Table2[[#This Row],[1Y Return vs Nifty]]-AVERAGE(Table2[1Y Return vs Nifty]))/_xlfn.STDEV.P(Table2[1Y Return vs Nifty])</f>
        <v>1.7633602544054963</v>
      </c>
      <c r="I116">
        <v>-15.628792443649701</v>
      </c>
      <c r="J116">
        <f>(Table2[[#This Row],[1M Return vs Nifty]]-AVERAGE(Table2[1M Return vs Nifty]))/_xlfn.STDEV.P(Table2[1M Return vs Nifty])</f>
        <v>-1.5973005849243789</v>
      </c>
      <c r="K116">
        <v>19.021420090818701</v>
      </c>
      <c r="L116">
        <f>(Table2[[#This Row],[6M Return vs Nifty]]-AVERAGE(Table2[6M Return vs Nifty]))/_xlfn.STDEV.P(Table2[6M Return vs Nifty])</f>
        <v>0.42209384461690547</v>
      </c>
      <c r="M116">
        <v>3.0382370458113299</v>
      </c>
      <c r="N116">
        <f>(Table2[[#This Row],[1W Return vs Nifty]]-AVERAGE(Table2[1W Return vs Nifty]))/_xlfn.STDEV.P(Table2[1W Return vs Nifty])</f>
        <v>0.47672420995304643</v>
      </c>
      <c r="O116">
        <v>562.63</v>
      </c>
      <c r="P116">
        <v>568.37398157706002</v>
      </c>
      <c r="Q116">
        <v>455.56542076263401</v>
      </c>
      <c r="R116">
        <v>65.240644324054301</v>
      </c>
      <c r="S116" s="2">
        <f>(Table2[[#This Row],[Close Price]]-Table2[[#This Row],[20D EMA]])/Table2[[#This Row],[20D EMA]]</f>
        <v>2.6073974014894263E-2</v>
      </c>
      <c r="T116" s="2">
        <f>(Table2[[#This Row],[Close Price]]-Table2[[#This Row],[50D EMA]])/Table2[[#This Row],[50D EMA]]</f>
        <v>1.5704481049911932E-2</v>
      </c>
      <c r="U116" s="2">
        <f>(Table2[[#This Row],[Close Price]]-Table2[[#This Row],[200D EMA]])/Table2[[#This Row],[200D EMA]]</f>
        <v>0.2672164604450829</v>
      </c>
      <c r="V116">
        <v>0.68872015529751096</v>
      </c>
      <c r="W116">
        <v>579.25</v>
      </c>
      <c r="X116">
        <v>608.45000000000005</v>
      </c>
      <c r="Y116">
        <v>507.55</v>
      </c>
      <c r="Z116">
        <v>583.79999999999995</v>
      </c>
      <c r="AA116">
        <v>507.55</v>
      </c>
      <c r="AB116">
        <v>614.54999999999995</v>
      </c>
      <c r="AC116" s="2">
        <f>(Table2[[#This Row],[Close Price]]/Table2[[#This Row],[Day Low]])-1</f>
        <v>-3.3664220975400116E-3</v>
      </c>
      <c r="AD116" s="2">
        <f>(Table2[[#This Row],[Day High]]/Table2[[#This Row],[Close Price]])-1</f>
        <v>5.3958080720595936E-2</v>
      </c>
      <c r="AE116" s="2">
        <f>(Table2[[#This Row],[Close Price]]/Table2[[#This Row],[Current Week Low]])-1</f>
        <v>0.13742488424785715</v>
      </c>
      <c r="AF116" s="2">
        <f>(Table2[[#This Row],[Current Week High]]/Table2[[#This Row],[Close Price]])-1</f>
        <v>1.1259310583751958E-2</v>
      </c>
      <c r="AG116" s="2">
        <f>(Table2[[#This Row],[Close Price]]/Table2[[#This Row],[Current Month Low]])-1</f>
        <v>0.13742488424785715</v>
      </c>
      <c r="AH116" s="2">
        <f>(Table2[[#This Row],[Current Month High]]/Table2[[#This Row],[Close Price]])-1</f>
        <v>6.4524510653040101E-2</v>
      </c>
      <c r="AI116">
        <v>25.064957561060101</v>
      </c>
      <c r="AJ116">
        <v>213.70737671512001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-0.09</v>
      </c>
      <c r="AM116" t="s">
        <v>10197</v>
      </c>
      <c r="AN116">
        <v>5.18</v>
      </c>
      <c r="AO116" t="s">
        <v>10198</v>
      </c>
      <c r="AP116">
        <v>8.1079596211376004E-2</v>
      </c>
      <c r="AQ116">
        <f>(Table2[[#This Row],[Sharpe Ratio]]-AVERAGE(Table2[Sharpe Ratio]))/_xlfn.STDEV.P(Table2[Sharpe Ratio])</f>
        <v>0.33760828945416688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38</v>
      </c>
      <c r="AT116">
        <f>_xlfn.RANK.AVG(Table2[[#This Row],[6M Return vs Nifty Z-Score]],Table2[6M Return vs Nifty Z-Score])</f>
        <v>201</v>
      </c>
      <c r="AU116">
        <f>_xlfn.RANK.AVG(Table2[[#This Row],[Sharpe Ratio Z-Score]],Table2[Sharpe Ratio Z-Score])</f>
        <v>245</v>
      </c>
      <c r="AV116">
        <f>(Table2[[#This Row],[Rank 1Y]]+Table2[[#This Row],[Rank 6M]]+Table2[[#This Row],[Rank Sharpe]])/3</f>
        <v>161.33333333333334</v>
      </c>
    </row>
    <row r="117" spans="1:48" x14ac:dyDescent="0.3">
      <c r="A117" t="s">
        <v>350</v>
      </c>
      <c r="B117" t="s">
        <v>351</v>
      </c>
      <c r="C117" t="s">
        <v>10167</v>
      </c>
      <c r="D117" t="s">
        <v>290</v>
      </c>
      <c r="E117">
        <v>68663.180779529997</v>
      </c>
      <c r="F117">
        <v>8051.1</v>
      </c>
      <c r="G117">
        <v>49.235300859389604</v>
      </c>
      <c r="H117">
        <f>(Table2[[#This Row],[1Y Return vs Nifty]]-AVERAGE(Table2[1Y Return vs Nifty]))/_xlfn.STDEV.P(Table2[1Y Return vs Nifty])</f>
        <v>0.11021186912163765</v>
      </c>
      <c r="I117">
        <v>-8.9671009319506805</v>
      </c>
      <c r="J117">
        <f>(Table2[[#This Row],[1M Return vs Nifty]]-AVERAGE(Table2[1M Return vs Nifty]))/_xlfn.STDEV.P(Table2[1M Return vs Nifty])</f>
        <v>-0.91816276275714681</v>
      </c>
      <c r="K117">
        <v>26.584902332382001</v>
      </c>
      <c r="L117">
        <f>(Table2[[#This Row],[6M Return vs Nifty]]-AVERAGE(Table2[6M Return vs Nifty]))/_xlfn.STDEV.P(Table2[6M Return vs Nifty])</f>
        <v>0.68196658413790345</v>
      </c>
      <c r="M117">
        <v>-6.9147614392010901</v>
      </c>
      <c r="N117">
        <f>(Table2[[#This Row],[1W Return vs Nifty]]-AVERAGE(Table2[1W Return vs Nifty]))/_xlfn.STDEV.P(Table2[1W Return vs Nifty])</f>
        <v>-1.6473435478817966</v>
      </c>
      <c r="O117">
        <v>8420.2099999999991</v>
      </c>
      <c r="P117">
        <v>8385.3622975841608</v>
      </c>
      <c r="Q117">
        <v>7052.4780216440404</v>
      </c>
      <c r="R117">
        <v>34.953543829039198</v>
      </c>
      <c r="S117" s="2">
        <f>(Table2[[#This Row],[Close Price]]-Table2[[#This Row],[20D EMA]])/Table2[[#This Row],[20D EMA]]</f>
        <v>-4.3836198859648248E-2</v>
      </c>
      <c r="T117" s="2">
        <f>(Table2[[#This Row],[Close Price]]-Table2[[#This Row],[50D EMA]])/Table2[[#This Row],[50D EMA]]</f>
        <v>-3.986259456916514E-2</v>
      </c>
      <c r="U117" s="2">
        <f>(Table2[[#This Row],[Close Price]]-Table2[[#This Row],[200D EMA]])/Table2[[#This Row],[200D EMA]]</f>
        <v>0.14159873668392745</v>
      </c>
      <c r="V117">
        <v>0.65862580256879399</v>
      </c>
      <c r="W117">
        <v>7890</v>
      </c>
      <c r="X117">
        <v>8175</v>
      </c>
      <c r="Y117">
        <v>7801</v>
      </c>
      <c r="Z117">
        <v>8350</v>
      </c>
      <c r="AA117">
        <v>7801</v>
      </c>
      <c r="AB117">
        <v>9333</v>
      </c>
      <c r="AC117" s="2">
        <f>(Table2[[#This Row],[Close Price]]/Table2[[#This Row],[Day Low]])-1</f>
        <v>2.0418250950570371E-2</v>
      </c>
      <c r="AD117" s="2">
        <f>(Table2[[#This Row],[Day High]]/Table2[[#This Row],[Close Price]])-1</f>
        <v>1.5389201475574765E-2</v>
      </c>
      <c r="AE117" s="2">
        <f>(Table2[[#This Row],[Close Price]]/Table2[[#This Row],[Current Week Low]])-1</f>
        <v>3.2059992308678398E-2</v>
      </c>
      <c r="AF117" s="2">
        <f>(Table2[[#This Row],[Current Week High]]/Table2[[#This Row],[Close Price]])-1</f>
        <v>3.712536175181036E-2</v>
      </c>
      <c r="AG117" s="2">
        <f>(Table2[[#This Row],[Close Price]]/Table2[[#This Row],[Current Month Low]])-1</f>
        <v>3.2059992308678398E-2</v>
      </c>
      <c r="AH117" s="2">
        <f>(Table2[[#This Row],[Current Month High]]/Table2[[#This Row],[Close Price]])-1</f>
        <v>0.15922047918917914</v>
      </c>
      <c r="AI117">
        <v>23.3999080870936</v>
      </c>
      <c r="AJ117">
        <v>74.947848761408096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-0.08</v>
      </c>
      <c r="AM117" t="s">
        <v>10197</v>
      </c>
      <c r="AN117">
        <v>-12.76</v>
      </c>
      <c r="AO117" t="s">
        <v>10197</v>
      </c>
      <c r="AP117">
        <v>0.15949957157165801</v>
      </c>
      <c r="AQ117">
        <f>(Table2[[#This Row],[Sharpe Ratio]]-AVERAGE(Table2[Sharpe Ratio]))/_xlfn.STDEV.P(Table2[Sharpe Ratio])</f>
        <v>1.2415590295994658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-0.53176882777993661</v>
      </c>
      <c r="AS117">
        <f>_xlfn.RANK.AVG(Table2[[#This Row],[1Y Return vs Nifty Z-Score]],Table2[1Y Return vs Nifty Z-Score])</f>
        <v>253</v>
      </c>
      <c r="AT117">
        <f>_xlfn.RANK.AVG(Table2[[#This Row],[6M Return vs Nifty Z-Score]],Table2[6M Return vs Nifty Z-Score])</f>
        <v>150</v>
      </c>
      <c r="AU117">
        <f>_xlfn.RANK.AVG(Table2[[#This Row],[Sharpe Ratio Z-Score]],Table2[Sharpe Ratio Z-Score])</f>
        <v>82</v>
      </c>
      <c r="AV117">
        <f>(Table2[[#This Row],[Rank 1Y]]+Table2[[#This Row],[Rank 6M]]+Table2[[#This Row],[Rank Sharpe]])/3</f>
        <v>161.66666666666666</v>
      </c>
    </row>
    <row r="118" spans="1:48" x14ac:dyDescent="0.3">
      <c r="A118" t="s">
        <v>1614</v>
      </c>
      <c r="B118" t="s">
        <v>1615</v>
      </c>
      <c r="C118" t="s">
        <v>10155</v>
      </c>
      <c r="D118" t="s">
        <v>989</v>
      </c>
      <c r="E118">
        <v>5418.6635936160001</v>
      </c>
      <c r="F118">
        <v>42.48</v>
      </c>
      <c r="G118">
        <v>102.549045049439</v>
      </c>
      <c r="H118">
        <f>(Table2[[#This Row],[1Y Return vs Nifty]]-AVERAGE(Table2[1Y Return vs Nifty]))/_xlfn.STDEV.P(Table2[1Y Return vs Nifty])</f>
        <v>0.83324530836015576</v>
      </c>
      <c r="I118">
        <v>-3.0067610365173798</v>
      </c>
      <c r="J118">
        <f>(Table2[[#This Row],[1M Return vs Nifty]]-AVERAGE(Table2[1M Return vs Nifty]))/_xlfn.STDEV.P(Table2[1M Return vs Nifty])</f>
        <v>-0.31052546090186317</v>
      </c>
      <c r="K118">
        <v>37.685322498127803</v>
      </c>
      <c r="L118">
        <f>(Table2[[#This Row],[6M Return vs Nifty]]-AVERAGE(Table2[6M Return vs Nifty]))/_xlfn.STDEV.P(Table2[6M Return vs Nifty])</f>
        <v>1.0633645310325672</v>
      </c>
      <c r="M118">
        <v>0.80559070381721698</v>
      </c>
      <c r="N118">
        <f>(Table2[[#This Row],[1W Return vs Nifty]]-AVERAGE(Table2[1W Return vs Nifty]))/_xlfn.STDEV.P(Table2[1W Return vs Nifty])</f>
        <v>2.5552397678386003E-4</v>
      </c>
      <c r="O118">
        <v>40.81</v>
      </c>
      <c r="P118">
        <v>38.609857349376803</v>
      </c>
      <c r="Q118">
        <v>32.376775826805201</v>
      </c>
      <c r="R118">
        <v>59.474482784827003</v>
      </c>
      <c r="S118" s="2">
        <f>(Table2[[#This Row],[Close Price]]-Table2[[#This Row],[20D EMA]])/Table2[[#This Row],[20D EMA]]</f>
        <v>4.0921342808135128E-2</v>
      </c>
      <c r="T118" s="2">
        <f>(Table2[[#This Row],[Close Price]]-Table2[[#This Row],[50D EMA]])/Table2[[#This Row],[50D EMA]]</f>
        <v>0.10023716522966282</v>
      </c>
      <c r="U118" s="2">
        <f>(Table2[[#This Row],[Close Price]]-Table2[[#This Row],[200D EMA]])/Table2[[#This Row],[200D EMA]]</f>
        <v>0.31205158374139869</v>
      </c>
      <c r="V118">
        <v>1.07987369280343</v>
      </c>
      <c r="W118">
        <v>42.4</v>
      </c>
      <c r="X118">
        <v>44.19</v>
      </c>
      <c r="Y118">
        <v>37.049999999999997</v>
      </c>
      <c r="Z118">
        <v>44.5</v>
      </c>
      <c r="AA118">
        <v>37.049999999999997</v>
      </c>
      <c r="AB118">
        <v>44.95</v>
      </c>
      <c r="AC118" s="2">
        <f>(Table2[[#This Row],[Close Price]]/Table2[[#This Row],[Day Low]])-1</f>
        <v>1.8867924528300772E-3</v>
      </c>
      <c r="AD118" s="2">
        <f>(Table2[[#This Row],[Day High]]/Table2[[#This Row],[Close Price]])-1</f>
        <v>4.0254237288135597E-2</v>
      </c>
      <c r="AE118" s="2">
        <f>(Table2[[#This Row],[Close Price]]/Table2[[#This Row],[Current Week Low]])-1</f>
        <v>0.14655870445344132</v>
      </c>
      <c r="AF118" s="2">
        <f>(Table2[[#This Row],[Current Week High]]/Table2[[#This Row],[Close Price]])-1</f>
        <v>4.7551789077212803E-2</v>
      </c>
      <c r="AG118" s="2">
        <f>(Table2[[#This Row],[Close Price]]/Table2[[#This Row],[Current Month Low]])-1</f>
        <v>0.14655870445344132</v>
      </c>
      <c r="AH118" s="2">
        <f>(Table2[[#This Row],[Current Month High]]/Table2[[#This Row],[Close Price]])-1</f>
        <v>5.8145009416195936E-2</v>
      </c>
      <c r="AI118">
        <v>5.8145009416195901</v>
      </c>
      <c r="AJ118">
        <v>167.16981132075401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0.16</v>
      </c>
      <c r="AM118" t="s">
        <v>10198</v>
      </c>
      <c r="AN118">
        <v>4.45</v>
      </c>
      <c r="AO118" t="s">
        <v>10198</v>
      </c>
      <c r="AP118">
        <v>6.8347152284512006E-2</v>
      </c>
      <c r="AQ118">
        <f>(Table2[[#This Row],[Sharpe Ratio]]-AVERAGE(Table2[Sharpe Ratio]))/_xlfn.STDEV.P(Table2[Sharpe Ratio])</f>
        <v>0.19084081013949553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1.7771807126071391</v>
      </c>
      <c r="AS118">
        <f>_xlfn.RANK.AVG(Table2[[#This Row],[1Y Return vs Nifty Z-Score]],Table2[1Y Return vs Nifty Z-Score])</f>
        <v>106</v>
      </c>
      <c r="AT118">
        <f>_xlfn.RANK.AVG(Table2[[#This Row],[6M Return vs Nifty Z-Score]],Table2[6M Return vs Nifty Z-Score])</f>
        <v>104</v>
      </c>
      <c r="AU118">
        <f>_xlfn.RANK.AVG(Table2[[#This Row],[Sharpe Ratio Z-Score]],Table2[Sharpe Ratio Z-Score])</f>
        <v>276</v>
      </c>
      <c r="AV118">
        <f>(Table2[[#This Row],[Rank 1Y]]+Table2[[#This Row],[Rank 6M]]+Table2[[#This Row],[Rank Sharpe]])/3</f>
        <v>162</v>
      </c>
    </row>
    <row r="119" spans="1:48" x14ac:dyDescent="0.3">
      <c r="A119" t="s">
        <v>1181</v>
      </c>
      <c r="B119" t="s">
        <v>1182</v>
      </c>
      <c r="C119" t="s">
        <v>10155</v>
      </c>
      <c r="D119" t="s">
        <v>402</v>
      </c>
      <c r="E119">
        <v>10071.045588845</v>
      </c>
      <c r="F119">
        <v>290.05</v>
      </c>
      <c r="G119">
        <v>52.525867934406001</v>
      </c>
      <c r="H119">
        <f>(Table2[[#This Row],[1Y Return vs Nifty]]-AVERAGE(Table2[1Y Return vs Nifty]))/_xlfn.STDEV.P(Table2[1Y Return vs Nifty])</f>
        <v>0.15483807321664464</v>
      </c>
      <c r="I119">
        <v>4.9591884998230098</v>
      </c>
      <c r="J119">
        <f>(Table2[[#This Row],[1M Return vs Nifty]]-AVERAGE(Table2[1M Return vs Nifty]))/_xlfn.STDEV.P(Table2[1M Return vs Nifty])</f>
        <v>0.50157723255121522</v>
      </c>
      <c r="K119">
        <v>33.608863752954697</v>
      </c>
      <c r="L119">
        <f>(Table2[[#This Row],[6M Return vs Nifty]]-AVERAGE(Table2[6M Return vs Nifty]))/_xlfn.STDEV.P(Table2[6M Return vs Nifty])</f>
        <v>0.92330199530914037</v>
      </c>
      <c r="M119">
        <v>0.722558663046036</v>
      </c>
      <c r="N119">
        <f>(Table2[[#This Row],[1W Return vs Nifty]]-AVERAGE(Table2[1W Return vs Nifty]))/_xlfn.STDEV.P(Table2[1W Return vs Nifty])</f>
        <v>-1.7464330088789583E-2</v>
      </c>
      <c r="O119">
        <v>277.54000000000002</v>
      </c>
      <c r="P119">
        <v>255.99143134563201</v>
      </c>
      <c r="Q119">
        <v>211.11915484299601</v>
      </c>
      <c r="R119">
        <v>63.557701471430001</v>
      </c>
      <c r="S119" s="2">
        <f>(Table2[[#This Row],[Close Price]]-Table2[[#This Row],[20D EMA]])/Table2[[#This Row],[20D EMA]]</f>
        <v>4.5074583843770229E-2</v>
      </c>
      <c r="T119" s="2">
        <f>(Table2[[#This Row],[Close Price]]-Table2[[#This Row],[50D EMA]])/Table2[[#This Row],[50D EMA]]</f>
        <v>0.13304573702071745</v>
      </c>
      <c r="U119" s="2">
        <f>(Table2[[#This Row],[Close Price]]-Table2[[#This Row],[200D EMA]])/Table2[[#This Row],[200D EMA]]</f>
        <v>0.37386870564020058</v>
      </c>
      <c r="V119">
        <v>1.1008652952521101</v>
      </c>
      <c r="W119">
        <v>285.35000000000002</v>
      </c>
      <c r="X119">
        <v>295</v>
      </c>
      <c r="Y119">
        <v>264.55</v>
      </c>
      <c r="Z119">
        <v>301.25</v>
      </c>
      <c r="AA119">
        <v>244.85</v>
      </c>
      <c r="AB119">
        <v>301.25</v>
      </c>
      <c r="AC119" s="2">
        <f>(Table2[[#This Row],[Close Price]]/Table2[[#This Row],[Day Low]])-1</f>
        <v>1.6471000525670298E-2</v>
      </c>
      <c r="AD119" s="2">
        <f>(Table2[[#This Row],[Day High]]/Table2[[#This Row],[Close Price]])-1</f>
        <v>1.7066023099465477E-2</v>
      </c>
      <c r="AE119" s="2">
        <f>(Table2[[#This Row],[Close Price]]/Table2[[#This Row],[Current Week Low]])-1</f>
        <v>9.6390096390096325E-2</v>
      </c>
      <c r="AF119" s="2">
        <f>(Table2[[#This Row],[Current Week High]]/Table2[[#This Row],[Close Price]])-1</f>
        <v>3.8614032063437387E-2</v>
      </c>
      <c r="AG119" s="2">
        <f>(Table2[[#This Row],[Close Price]]/Table2[[#This Row],[Current Month Low]])-1</f>
        <v>0.18460281805186862</v>
      </c>
      <c r="AH119" s="2">
        <f>(Table2[[#This Row],[Current Month High]]/Table2[[#This Row],[Close Price]])-1</f>
        <v>3.8614032063437387E-2</v>
      </c>
      <c r="AI119">
        <v>3.8614032063437298</v>
      </c>
      <c r="AJ119">
        <v>97.851296043656205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0.22</v>
      </c>
      <c r="AM119" t="s">
        <v>10198</v>
      </c>
      <c r="AN119">
        <v>12.16</v>
      </c>
      <c r="AO119" t="s">
        <v>10198</v>
      </c>
      <c r="AP119">
        <v>0.13363593833035001</v>
      </c>
      <c r="AQ119">
        <f>(Table2[[#This Row],[Sharpe Ratio]]-AVERAGE(Table2[Sharpe Ratio]))/_xlfn.STDEV.P(Table2[Sharpe Ratio])</f>
        <v>0.94342771415444593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2.5056806851426567</v>
      </c>
      <c r="AS119">
        <f>_xlfn.RANK.AVG(Table2[[#This Row],[1Y Return vs Nifty Z-Score]],Table2[1Y Return vs Nifty Z-Score])</f>
        <v>244</v>
      </c>
      <c r="AT119">
        <f>_xlfn.RANK.AVG(Table2[[#This Row],[6M Return vs Nifty Z-Score]],Table2[6M Return vs Nifty Z-Score])</f>
        <v>111</v>
      </c>
      <c r="AU119">
        <f>_xlfn.RANK.AVG(Table2[[#This Row],[Sharpe Ratio Z-Score]],Table2[Sharpe Ratio Z-Score])</f>
        <v>133</v>
      </c>
      <c r="AV119">
        <f>(Table2[[#This Row],[Rank 1Y]]+Table2[[#This Row],[Rank 6M]]+Table2[[#This Row],[Rank Sharpe]])/3</f>
        <v>162.66666666666666</v>
      </c>
    </row>
    <row r="120" spans="1:48" x14ac:dyDescent="0.3">
      <c r="A120" t="s">
        <v>1559</v>
      </c>
      <c r="B120" t="s">
        <v>1560</v>
      </c>
      <c r="C120" t="s">
        <v>10157</v>
      </c>
      <c r="D120" t="s">
        <v>198</v>
      </c>
      <c r="E120">
        <v>6031.3059285299996</v>
      </c>
      <c r="F120">
        <v>494.85</v>
      </c>
      <c r="G120">
        <v>62.197887946899499</v>
      </c>
      <c r="H120">
        <f>(Table2[[#This Row],[1Y Return vs Nifty]]-AVERAGE(Table2[1Y Return vs Nifty]))/_xlfn.STDEV.P(Table2[1Y Return vs Nifty])</f>
        <v>0.28600863721020064</v>
      </c>
      <c r="I120">
        <v>-4.0611651390905097</v>
      </c>
      <c r="J120">
        <f>(Table2[[#This Row],[1M Return vs Nifty]]-AVERAGE(Table2[1M Return vs Nifty]))/_xlfn.STDEV.P(Table2[1M Return vs Nifty])</f>
        <v>-0.41801853599369926</v>
      </c>
      <c r="K120">
        <v>17.3787183877314</v>
      </c>
      <c r="L120">
        <f>(Table2[[#This Row],[6M Return vs Nifty]]-AVERAGE(Table2[6M Return vs Nifty]))/_xlfn.STDEV.P(Table2[6M Return vs Nifty])</f>
        <v>0.36565246243830846</v>
      </c>
      <c r="M120">
        <v>-1.10287125565196</v>
      </c>
      <c r="N120">
        <f>(Table2[[#This Row],[1W Return vs Nifty]]-AVERAGE(Table2[1W Return vs Nifty]))/_xlfn.STDEV.P(Table2[1W Return vs Nifty])</f>
        <v>-0.40702902663045232</v>
      </c>
      <c r="O120">
        <v>488.03</v>
      </c>
      <c r="P120">
        <v>471.15937036839603</v>
      </c>
      <c r="Q120">
        <v>402.50786518661403</v>
      </c>
      <c r="R120">
        <v>58.657122094613896</v>
      </c>
      <c r="S120" s="2">
        <f>(Table2[[#This Row],[Close Price]]-Table2[[#This Row],[20D EMA]])/Table2[[#This Row],[20D EMA]]</f>
        <v>1.3974550744831364E-2</v>
      </c>
      <c r="T120" s="2">
        <f>(Table2[[#This Row],[Close Price]]-Table2[[#This Row],[50D EMA]])/Table2[[#This Row],[50D EMA]]</f>
        <v>5.0281563143019882E-2</v>
      </c>
      <c r="U120" s="2">
        <f>(Table2[[#This Row],[Close Price]]-Table2[[#This Row],[200D EMA]])/Table2[[#This Row],[200D EMA]]</f>
        <v>0.22941696995305563</v>
      </c>
      <c r="V120">
        <v>0.66069327078892204</v>
      </c>
      <c r="W120">
        <v>493.35</v>
      </c>
      <c r="X120">
        <v>501.9</v>
      </c>
      <c r="Y120">
        <v>461.05</v>
      </c>
      <c r="Z120">
        <v>497.85</v>
      </c>
      <c r="AA120">
        <v>461.05</v>
      </c>
      <c r="AB120">
        <v>514.95000000000005</v>
      </c>
      <c r="AC120" s="2">
        <f>(Table2[[#This Row],[Close Price]]/Table2[[#This Row],[Day Low]])-1</f>
        <v>3.0404378230464157E-3</v>
      </c>
      <c r="AD120" s="2">
        <f>(Table2[[#This Row],[Day High]]/Table2[[#This Row],[Close Price]])-1</f>
        <v>1.4246741436798827E-2</v>
      </c>
      <c r="AE120" s="2">
        <f>(Table2[[#This Row],[Close Price]]/Table2[[#This Row],[Current Week Low]])-1</f>
        <v>7.3310920724433348E-2</v>
      </c>
      <c r="AF120" s="2">
        <f>(Table2[[#This Row],[Current Week High]]/Table2[[#This Row],[Close Price]])-1</f>
        <v>6.0624431645952548E-3</v>
      </c>
      <c r="AG120" s="2">
        <f>(Table2[[#This Row],[Close Price]]/Table2[[#This Row],[Current Month Low]])-1</f>
        <v>7.3310920724433348E-2</v>
      </c>
      <c r="AH120" s="2">
        <f>(Table2[[#This Row],[Current Month High]]/Table2[[#This Row],[Close Price]])-1</f>
        <v>4.0618369202788829E-2</v>
      </c>
      <c r="AI120">
        <v>4.07194099221985</v>
      </c>
      <c r="AJ120">
        <v>87.549744172825399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-0.01</v>
      </c>
      <c r="AM120" t="s">
        <v>10197</v>
      </c>
      <c r="AN120">
        <v>-0.64</v>
      </c>
      <c r="AO120" t="s">
        <v>10197</v>
      </c>
      <c r="AP120">
        <v>0.17346644262091299</v>
      </c>
      <c r="AQ120">
        <f>(Table2[[#This Row],[Sharpe Ratio]]-AVERAGE(Table2[Sharpe Ratio]))/_xlfn.STDEV.P(Table2[Sharpe Ratio])</f>
        <v>1.4025558083472751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1.2291693453716326</v>
      </c>
      <c r="AS120">
        <f>_xlfn.RANK.AVG(Table2[[#This Row],[1Y Return vs Nifty Z-Score]],Table2[1Y Return vs Nifty Z-Score])</f>
        <v>210</v>
      </c>
      <c r="AT120">
        <f>_xlfn.RANK.AVG(Table2[[#This Row],[6M Return vs Nifty Z-Score]],Table2[6M Return vs Nifty Z-Score])</f>
        <v>218</v>
      </c>
      <c r="AU120">
        <f>_xlfn.RANK.AVG(Table2[[#This Row],[Sharpe Ratio Z-Score]],Table2[Sharpe Ratio Z-Score])</f>
        <v>60</v>
      </c>
      <c r="AV120">
        <f>(Table2[[#This Row],[Rank 1Y]]+Table2[[#This Row],[Rank 6M]]+Table2[[#This Row],[Rank Sharpe]])/3</f>
        <v>162.66666666666666</v>
      </c>
    </row>
    <row r="121" spans="1:48" x14ac:dyDescent="0.3">
      <c r="A121" t="s">
        <v>638</v>
      </c>
      <c r="B121" t="s">
        <v>639</v>
      </c>
      <c r="C121" t="s">
        <v>10166</v>
      </c>
      <c r="D121" t="s">
        <v>138</v>
      </c>
      <c r="E121">
        <v>28163.897351849999</v>
      </c>
      <c r="F121">
        <v>1218.5</v>
      </c>
      <c r="G121">
        <v>92.572763499492794</v>
      </c>
      <c r="H121">
        <f>(Table2[[#This Row],[1Y Return vs Nifty]]-AVERAGE(Table2[1Y Return vs Nifty]))/_xlfn.STDEV.P(Table2[1Y Return vs Nifty])</f>
        <v>0.69794839253754382</v>
      </c>
      <c r="I121">
        <v>-20.191355229674901</v>
      </c>
      <c r="J121">
        <f>(Table2[[#This Row],[1M Return vs Nifty]]-AVERAGE(Table2[1M Return vs Nifty]))/_xlfn.STDEV.P(Table2[1M Return vs Nifty])</f>
        <v>-2.062439048415333</v>
      </c>
      <c r="K121">
        <v>10.6804020127784</v>
      </c>
      <c r="L121">
        <f>(Table2[[#This Row],[6M Return vs Nifty]]-AVERAGE(Table2[6M Return vs Nifty]))/_xlfn.STDEV.P(Table2[6M Return vs Nifty])</f>
        <v>0.13550584862440349</v>
      </c>
      <c r="M121">
        <v>-6.5244298713307902</v>
      </c>
      <c r="N121">
        <f>(Table2[[#This Row],[1W Return vs Nifty]]-AVERAGE(Table2[1W Return vs Nifty]))/_xlfn.STDEV.P(Table2[1W Return vs Nifty])</f>
        <v>-1.564042952646411</v>
      </c>
      <c r="O121">
        <v>1280.76</v>
      </c>
      <c r="P121">
        <v>1257.44928406502</v>
      </c>
      <c r="Q121">
        <v>1021.0838660058999</v>
      </c>
      <c r="R121">
        <v>35.194379508663197</v>
      </c>
      <c r="S121" s="2">
        <f>(Table2[[#This Row],[Close Price]]-Table2[[#This Row],[20D EMA]])/Table2[[#This Row],[20D EMA]]</f>
        <v>-4.8611761766451163E-2</v>
      </c>
      <c r="T121" s="2">
        <f>(Table2[[#This Row],[Close Price]]-Table2[[#This Row],[50D EMA]])/Table2[[#This Row],[50D EMA]]</f>
        <v>-3.097483497633138E-2</v>
      </c>
      <c r="U121" s="2">
        <f>(Table2[[#This Row],[Close Price]]-Table2[[#This Row],[200D EMA]])/Table2[[#This Row],[200D EMA]]</f>
        <v>0.19333978389681006</v>
      </c>
      <c r="V121">
        <v>0.86599276657653401</v>
      </c>
      <c r="W121">
        <v>1217.3</v>
      </c>
      <c r="X121">
        <v>1258.8499999999999</v>
      </c>
      <c r="Y121">
        <v>1174.05</v>
      </c>
      <c r="Z121">
        <v>1269.75</v>
      </c>
      <c r="AA121">
        <v>1174.05</v>
      </c>
      <c r="AB121">
        <v>1429</v>
      </c>
      <c r="AC121" s="2">
        <f>(Table2[[#This Row],[Close Price]]/Table2[[#This Row],[Day Low]])-1</f>
        <v>9.8578821983075215E-4</v>
      </c>
      <c r="AD121" s="2">
        <f>(Table2[[#This Row],[Day High]]/Table2[[#This Row],[Close Price]])-1</f>
        <v>3.311448502256864E-2</v>
      </c>
      <c r="AE121" s="2">
        <f>(Table2[[#This Row],[Close Price]]/Table2[[#This Row],[Current Week Low]])-1</f>
        <v>3.7860397768408438E-2</v>
      </c>
      <c r="AF121" s="2">
        <f>(Table2[[#This Row],[Current Week High]]/Table2[[#This Row],[Close Price]])-1</f>
        <v>4.2059909725071787E-2</v>
      </c>
      <c r="AG121" s="2">
        <f>(Table2[[#This Row],[Close Price]]/Table2[[#This Row],[Current Month Low]])-1</f>
        <v>3.7860397768408438E-2</v>
      </c>
      <c r="AH121" s="2">
        <f>(Table2[[#This Row],[Current Month High]]/Table2[[#This Row],[Close Price]])-1</f>
        <v>0.17275338530980711</v>
      </c>
      <c r="AI121">
        <v>19.253180139515699</v>
      </c>
      <c r="AJ121">
        <v>120.46318074905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</v>
      </c>
      <c r="AM121" t="s">
        <v>10199</v>
      </c>
      <c r="AN121">
        <v>-6.14</v>
      </c>
      <c r="AO121" t="s">
        <v>10197</v>
      </c>
      <c r="AP121">
        <v>0.15396127056232101</v>
      </c>
      <c r="AQ121">
        <f>(Table2[[#This Row],[Sharpe Ratio]]-AVERAGE(Table2[Sharpe Ratio]))/_xlfn.STDEV.P(Table2[Sharpe Ratio])</f>
        <v>1.1777187736756767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-1.6153089862241201</v>
      </c>
      <c r="AS121">
        <f>_xlfn.RANK.AVG(Table2[[#This Row],[1Y Return vs Nifty Z-Score]],Table2[1Y Return vs Nifty Z-Score])</f>
        <v>119</v>
      </c>
      <c r="AT121">
        <f>_xlfn.RANK.AVG(Table2[[#This Row],[6M Return vs Nifty Z-Score]],Table2[6M Return vs Nifty Z-Score])</f>
        <v>280</v>
      </c>
      <c r="AU121">
        <f>_xlfn.RANK.AVG(Table2[[#This Row],[Sharpe Ratio Z-Score]],Table2[Sharpe Ratio Z-Score])</f>
        <v>91</v>
      </c>
      <c r="AV121">
        <f>(Table2[[#This Row],[Rank 1Y]]+Table2[[#This Row],[Rank 6M]]+Table2[[#This Row],[Rank Sharpe]])/3</f>
        <v>163.33333333333334</v>
      </c>
    </row>
    <row r="122" spans="1:48" x14ac:dyDescent="0.3">
      <c r="A122" t="s">
        <v>663</v>
      </c>
      <c r="B122" t="s">
        <v>664</v>
      </c>
      <c r="C122" t="s">
        <v>10156</v>
      </c>
      <c r="D122" t="s">
        <v>46</v>
      </c>
      <c r="E122">
        <v>26400.276821799998</v>
      </c>
      <c r="F122">
        <v>280.7</v>
      </c>
      <c r="G122">
        <v>184.28119222132301</v>
      </c>
      <c r="H122">
        <f>(Table2[[#This Row],[1Y Return vs Nifty]]-AVERAGE(Table2[1Y Return vs Nifty]))/_xlfn.STDEV.P(Table2[1Y Return vs Nifty])</f>
        <v>1.941685099333712</v>
      </c>
      <c r="I122">
        <v>1.29985246477139</v>
      </c>
      <c r="J122">
        <f>(Table2[[#This Row],[1M Return vs Nifty]]-AVERAGE(Table2[1M Return vs Nifty]))/_xlfn.STDEV.P(Table2[1M Return vs Nifty])</f>
        <v>0.12851980395989959</v>
      </c>
      <c r="K122">
        <v>-0.77154924489154897</v>
      </c>
      <c r="L122">
        <f>(Table2[[#This Row],[6M Return vs Nifty]]-AVERAGE(Table2[6M Return vs Nifty]))/_xlfn.STDEV.P(Table2[6M Return vs Nifty])</f>
        <v>-0.25797031105208268</v>
      </c>
      <c r="M122">
        <v>-7.6431491785994599</v>
      </c>
      <c r="N122">
        <f>(Table2[[#This Row],[1W Return vs Nifty]]-AVERAGE(Table2[1W Return vs Nifty]))/_xlfn.STDEV.P(Table2[1W Return vs Nifty])</f>
        <v>-1.8027886546793142</v>
      </c>
      <c r="O122">
        <v>300.08</v>
      </c>
      <c r="P122">
        <v>282.41809513662901</v>
      </c>
      <c r="Q122">
        <v>222.463823935617</v>
      </c>
      <c r="R122">
        <v>31.054307167713802</v>
      </c>
      <c r="S122" s="2">
        <f>(Table2[[#This Row],[Close Price]]-Table2[[#This Row],[20D EMA]])/Table2[[#This Row],[20D EMA]]</f>
        <v>-6.4582777925886417E-2</v>
      </c>
      <c r="T122" s="2">
        <f>(Table2[[#This Row],[Close Price]]-Table2[[#This Row],[50D EMA]])/Table2[[#This Row],[50D EMA]]</f>
        <v>-6.0835164821780724E-3</v>
      </c>
      <c r="U122" s="2">
        <f>(Table2[[#This Row],[Close Price]]-Table2[[#This Row],[200D EMA]])/Table2[[#This Row],[200D EMA]]</f>
        <v>0.26177818502857819</v>
      </c>
      <c r="V122">
        <v>1.44984468220073</v>
      </c>
      <c r="W122">
        <v>273</v>
      </c>
      <c r="X122">
        <v>285.5</v>
      </c>
      <c r="Y122">
        <v>262</v>
      </c>
      <c r="Z122">
        <v>327.95</v>
      </c>
      <c r="AA122">
        <v>262</v>
      </c>
      <c r="AB122">
        <v>351.6</v>
      </c>
      <c r="AC122" s="2">
        <f>(Table2[[#This Row],[Close Price]]/Table2[[#This Row],[Day Low]])-1</f>
        <v>2.8205128205128105E-2</v>
      </c>
      <c r="AD122" s="2">
        <f>(Table2[[#This Row],[Day High]]/Table2[[#This Row],[Close Price]])-1</f>
        <v>1.7100106875667986E-2</v>
      </c>
      <c r="AE122" s="2">
        <f>(Table2[[#This Row],[Close Price]]/Table2[[#This Row],[Current Week Low]])-1</f>
        <v>7.137404580152662E-2</v>
      </c>
      <c r="AF122" s="2">
        <f>(Table2[[#This Row],[Current Week High]]/Table2[[#This Row],[Close Price]])-1</f>
        <v>0.1683291770573565</v>
      </c>
      <c r="AG122" s="2">
        <f>(Table2[[#This Row],[Close Price]]/Table2[[#This Row],[Current Month Low]])-1</f>
        <v>7.137404580152662E-2</v>
      </c>
      <c r="AH122" s="2">
        <f>(Table2[[#This Row],[Current Month High]]/Table2[[#This Row],[Close Price]])-1</f>
        <v>0.25258282864267922</v>
      </c>
      <c r="AI122">
        <v>25.258282864267901</v>
      </c>
      <c r="AJ122">
        <v>211.19733924611899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0.09</v>
      </c>
      <c r="AM122" t="s">
        <v>10198</v>
      </c>
      <c r="AN122">
        <v>-14.15</v>
      </c>
      <c r="AO122" t="s">
        <v>10197</v>
      </c>
      <c r="AP122">
        <v>0.17537426703676201</v>
      </c>
      <c r="AQ122">
        <f>(Table2[[#This Row],[Sharpe Ratio]]-AVERAGE(Table2[Sharpe Ratio]))/_xlfn.STDEV.P(Table2[Sharpe Ratio])</f>
        <v>1.4245473900182821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1.4339933275804972</v>
      </c>
      <c r="AS122">
        <f>_xlfn.RANK.AVG(Table2[[#This Row],[1Y Return vs Nifty Z-Score]],Table2[1Y Return vs Nifty Z-Score])</f>
        <v>31</v>
      </c>
      <c r="AT122">
        <f>_xlfn.RANK.AVG(Table2[[#This Row],[6M Return vs Nifty Z-Score]],Table2[6M Return vs Nifty Z-Score])</f>
        <v>402</v>
      </c>
      <c r="AU122">
        <f>_xlfn.RANK.AVG(Table2[[#This Row],[Sharpe Ratio Z-Score]],Table2[Sharpe Ratio Z-Score])</f>
        <v>58</v>
      </c>
      <c r="AV122">
        <f>(Table2[[#This Row],[Rank 1Y]]+Table2[[#This Row],[Rank 6M]]+Table2[[#This Row],[Rank Sharpe]])/3</f>
        <v>163.66666666666666</v>
      </c>
    </row>
    <row r="123" spans="1:48" x14ac:dyDescent="0.3">
      <c r="A123" t="s">
        <v>141</v>
      </c>
      <c r="B123" t="s">
        <v>142</v>
      </c>
      <c r="C123" t="s">
        <v>10161</v>
      </c>
      <c r="D123" t="s">
        <v>143</v>
      </c>
      <c r="E123">
        <v>190774.084482345</v>
      </c>
      <c r="F123">
        <v>219.31</v>
      </c>
      <c r="G123">
        <v>146.39436870340199</v>
      </c>
      <c r="H123">
        <f>(Table2[[#This Row],[1Y Return vs Nifty]]-AVERAGE(Table2[1Y Return vs Nifty]))/_xlfn.STDEV.P(Table2[1Y Return vs Nifty])</f>
        <v>1.4278693708353567</v>
      </c>
      <c r="I123">
        <v>7.31531266546778</v>
      </c>
      <c r="J123">
        <f>(Table2[[#This Row],[1M Return vs Nifty]]-AVERAGE(Table2[1M Return vs Nifty]))/_xlfn.STDEV.P(Table2[1M Return vs Nifty])</f>
        <v>0.74177644198645853</v>
      </c>
      <c r="K123">
        <v>46.779325284962503</v>
      </c>
      <c r="L123">
        <f>(Table2[[#This Row],[6M Return vs Nifty]]-AVERAGE(Table2[6M Return vs Nifty]))/_xlfn.STDEV.P(Table2[6M Return vs Nifty])</f>
        <v>1.3758242343739022</v>
      </c>
      <c r="M123">
        <v>4.2513026523072499</v>
      </c>
      <c r="N123">
        <f>(Table2[[#This Row],[1W Return vs Nifty]]-AVERAGE(Table2[1W Return vs Nifty]))/_xlfn.STDEV.P(Table2[1W Return vs Nifty])</f>
        <v>0.73560434007426967</v>
      </c>
      <c r="O123">
        <v>213.65</v>
      </c>
      <c r="P123">
        <v>201.902838554792</v>
      </c>
      <c r="Q123">
        <v>162.264266302251</v>
      </c>
      <c r="R123">
        <v>54.703984308690799</v>
      </c>
      <c r="S123" s="2">
        <f>(Table2[[#This Row],[Close Price]]-Table2[[#This Row],[20D EMA]])/Table2[[#This Row],[20D EMA]]</f>
        <v>2.6491926047273563E-2</v>
      </c>
      <c r="T123" s="2">
        <f>(Table2[[#This Row],[Close Price]]-Table2[[#This Row],[50D EMA]])/Table2[[#This Row],[50D EMA]]</f>
        <v>8.6215535996459425E-2</v>
      </c>
      <c r="U123" s="2">
        <f>(Table2[[#This Row],[Close Price]]-Table2[[#This Row],[200D EMA]])/Table2[[#This Row],[200D EMA]]</f>
        <v>0.35156066703860378</v>
      </c>
      <c r="V123">
        <v>0.922305976969786</v>
      </c>
      <c r="W123">
        <v>216.85</v>
      </c>
      <c r="X123">
        <v>226.62</v>
      </c>
      <c r="Y123">
        <v>207</v>
      </c>
      <c r="Z123">
        <v>225.5</v>
      </c>
      <c r="AA123">
        <v>194.56</v>
      </c>
      <c r="AB123">
        <v>232</v>
      </c>
      <c r="AC123" s="2">
        <f>(Table2[[#This Row],[Close Price]]/Table2[[#This Row],[Day Low]])-1</f>
        <v>1.1344247175467004E-2</v>
      </c>
      <c r="AD123" s="2">
        <f>(Table2[[#This Row],[Day High]]/Table2[[#This Row],[Close Price]])-1</f>
        <v>3.333181341480107E-2</v>
      </c>
      <c r="AE123" s="2">
        <f>(Table2[[#This Row],[Close Price]]/Table2[[#This Row],[Current Week Low]])-1</f>
        <v>5.9468599033816405E-2</v>
      </c>
      <c r="AF123" s="2">
        <f>(Table2[[#This Row],[Current Week High]]/Table2[[#This Row],[Close Price]])-1</f>
        <v>2.8224887146048872E-2</v>
      </c>
      <c r="AG123" s="2">
        <f>(Table2[[#This Row],[Close Price]]/Table2[[#This Row],[Current Month Low]])-1</f>
        <v>0.12721011513157898</v>
      </c>
      <c r="AH123" s="2">
        <f>(Table2[[#This Row],[Current Month High]]/Table2[[#This Row],[Close Price]])-1</f>
        <v>5.7863298527198959E-2</v>
      </c>
      <c r="AI123">
        <v>5.7863298527198896</v>
      </c>
      <c r="AJ123">
        <v>176.55737704917999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-0.04</v>
      </c>
      <c r="AM123" t="s">
        <v>10197</v>
      </c>
      <c r="AN123">
        <v>5.47</v>
      </c>
      <c r="AO123" t="s">
        <v>10198</v>
      </c>
      <c r="AP123">
        <v>4.0869373580321E-2</v>
      </c>
      <c r="AQ123">
        <f>(Table2[[#This Row],[Sharpe Ratio]]-AVERAGE(Table2[Sharpe Ratio]))/_xlfn.STDEV.P(Table2[Sharpe Ratio])</f>
        <v>-0.12589683588866654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4.1551775513813203</v>
      </c>
      <c r="AS123">
        <f>_xlfn.RANK.AVG(Table2[[#This Row],[1Y Return vs Nifty Z-Score]],Table2[1Y Return vs Nifty Z-Score])</f>
        <v>57</v>
      </c>
      <c r="AT123">
        <f>_xlfn.RANK.AVG(Table2[[#This Row],[6M Return vs Nifty Z-Score]],Table2[6M Return vs Nifty Z-Score])</f>
        <v>66</v>
      </c>
      <c r="AU123">
        <f>_xlfn.RANK.AVG(Table2[[#This Row],[Sharpe Ratio Z-Score]],Table2[Sharpe Ratio Z-Score])</f>
        <v>370</v>
      </c>
      <c r="AV123">
        <f>(Table2[[#This Row],[Rank 1Y]]+Table2[[#This Row],[Rank 6M]]+Table2[[#This Row],[Rank Sharpe]])/3</f>
        <v>164.33333333333334</v>
      </c>
    </row>
    <row r="124" spans="1:48" x14ac:dyDescent="0.3">
      <c r="A124" t="s">
        <v>90</v>
      </c>
      <c r="B124" t="s">
        <v>91</v>
      </c>
      <c r="C124" t="s">
        <v>10151</v>
      </c>
      <c r="D124" t="s">
        <v>92</v>
      </c>
      <c r="E124">
        <v>304438.7793538</v>
      </c>
      <c r="F124">
        <v>494</v>
      </c>
      <c r="G124">
        <v>90.818355769161201</v>
      </c>
      <c r="H124">
        <f>(Table2[[#This Row],[1Y Return vs Nifty]]-AVERAGE(Table2[1Y Return vs Nifty]))/_xlfn.STDEV.P(Table2[1Y Return vs Nifty])</f>
        <v>0.67415536365991624</v>
      </c>
      <c r="I124">
        <v>0.87443742979888806</v>
      </c>
      <c r="J124">
        <f>(Table2[[#This Row],[1M Return vs Nifty]]-AVERAGE(Table2[1M Return vs Nifty]))/_xlfn.STDEV.P(Table2[1M Return vs Nifty])</f>
        <v>8.515012227154177E-2</v>
      </c>
      <c r="K124">
        <v>12.561472494498499</v>
      </c>
      <c r="L124">
        <f>(Table2[[#This Row],[6M Return vs Nifty]]-AVERAGE(Table2[6M Return vs Nifty]))/_xlfn.STDEV.P(Table2[6M Return vs Nifty])</f>
        <v>0.20013731382840552</v>
      </c>
      <c r="M124">
        <v>-1.91589273922554</v>
      </c>
      <c r="N124">
        <f>(Table2[[#This Row],[1W Return vs Nifty]]-AVERAGE(Table2[1W Return vs Nifty]))/_xlfn.STDEV.P(Table2[1W Return vs Nifty])</f>
        <v>-0.58053580675165284</v>
      </c>
      <c r="O124">
        <v>490.92</v>
      </c>
      <c r="P124">
        <v>481.43955442473998</v>
      </c>
      <c r="Q124">
        <v>417.66436550270203</v>
      </c>
      <c r="R124">
        <v>51.873909798321797</v>
      </c>
      <c r="S124" s="2">
        <f>(Table2[[#This Row],[Close Price]]-Table2[[#This Row],[20D EMA]])/Table2[[#This Row],[20D EMA]]</f>
        <v>6.2739346533039683E-3</v>
      </c>
      <c r="T124" s="2">
        <f>(Table2[[#This Row],[Close Price]]-Table2[[#This Row],[50D EMA]])/Table2[[#This Row],[50D EMA]]</f>
        <v>2.6089351113387806E-2</v>
      </c>
      <c r="U124" s="2">
        <f>(Table2[[#This Row],[Close Price]]-Table2[[#This Row],[200D EMA]])/Table2[[#This Row],[200D EMA]]</f>
        <v>0.18276788924863194</v>
      </c>
      <c r="V124">
        <v>0.89780619217789104</v>
      </c>
      <c r="W124">
        <v>498.25</v>
      </c>
      <c r="X124">
        <v>511.7</v>
      </c>
      <c r="Y124">
        <v>464.55</v>
      </c>
      <c r="Z124">
        <v>503.55</v>
      </c>
      <c r="AA124">
        <v>464.55</v>
      </c>
      <c r="AB124">
        <v>518.4</v>
      </c>
      <c r="AC124" s="2">
        <f>(Table2[[#This Row],[Close Price]]/Table2[[#This Row],[Day Low]])-1</f>
        <v>-8.5298544907175256E-3</v>
      </c>
      <c r="AD124" s="2">
        <f>(Table2[[#This Row],[Day High]]/Table2[[#This Row],[Close Price]])-1</f>
        <v>3.5829959514170007E-2</v>
      </c>
      <c r="AE124" s="2">
        <f>(Table2[[#This Row],[Close Price]]/Table2[[#This Row],[Current Week Low]])-1</f>
        <v>6.3394683026584797E-2</v>
      </c>
      <c r="AF124" s="2">
        <f>(Table2[[#This Row],[Current Week High]]/Table2[[#This Row],[Close Price]])-1</f>
        <v>1.9331983805668029E-2</v>
      </c>
      <c r="AG124" s="2">
        <f>(Table2[[#This Row],[Close Price]]/Table2[[#This Row],[Current Month Low]])-1</f>
        <v>6.3394683026584797E-2</v>
      </c>
      <c r="AH124" s="2">
        <f>(Table2[[#This Row],[Current Month High]]/Table2[[#This Row],[Close Price]])-1</f>
        <v>4.9392712550607287E-2</v>
      </c>
      <c r="AI124">
        <v>6.7611336032388598</v>
      </c>
      <c r="AJ124">
        <v>117.765042979942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0.06</v>
      </c>
      <c r="AM124" t="s">
        <v>10198</v>
      </c>
      <c r="AN124">
        <v>0.14000000000000001</v>
      </c>
      <c r="AO124" t="s">
        <v>10198</v>
      </c>
      <c r="AP124">
        <v>0.14159578767755601</v>
      </c>
      <c r="AQ124">
        <f>(Table2[[#This Row],[Sharpe Ratio]]-AVERAGE(Table2[Sharpe Ratio]))/_xlfn.STDEV.P(Table2[Sharpe Ratio])</f>
        <v>1.0351812715330957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1.4140882645413064</v>
      </c>
      <c r="AS124">
        <f>_xlfn.RANK.AVG(Table2[[#This Row],[1Y Return vs Nifty Z-Score]],Table2[1Y Return vs Nifty Z-Score])</f>
        <v>122</v>
      </c>
      <c r="AT124">
        <f>_xlfn.RANK.AVG(Table2[[#This Row],[6M Return vs Nifty Z-Score]],Table2[6M Return vs Nifty Z-Score])</f>
        <v>259</v>
      </c>
      <c r="AU124">
        <f>_xlfn.RANK.AVG(Table2[[#This Row],[Sharpe Ratio Z-Score]],Table2[Sharpe Ratio Z-Score])</f>
        <v>113</v>
      </c>
      <c r="AV124">
        <f>(Table2[[#This Row],[Rank 1Y]]+Table2[[#This Row],[Rank 6M]]+Table2[[#This Row],[Rank Sharpe]])/3</f>
        <v>164.66666666666666</v>
      </c>
    </row>
    <row r="125" spans="1:48" x14ac:dyDescent="0.3">
      <c r="A125" t="s">
        <v>719</v>
      </c>
      <c r="B125" t="s">
        <v>720</v>
      </c>
      <c r="C125" t="s">
        <v>10168</v>
      </c>
      <c r="D125" t="s">
        <v>622</v>
      </c>
      <c r="E125">
        <v>22907.429228879999</v>
      </c>
      <c r="F125">
        <v>730.8</v>
      </c>
      <c r="G125">
        <v>194.62867879698601</v>
      </c>
      <c r="H125">
        <f>(Table2[[#This Row],[1Y Return vs Nifty]]-AVERAGE(Table2[1Y Return vs Nifty]))/_xlfn.STDEV.P(Table2[1Y Return vs Nifty])</f>
        <v>2.082016245081161</v>
      </c>
      <c r="I125">
        <v>7.6030384558066597</v>
      </c>
      <c r="J125">
        <f>(Table2[[#This Row],[1M Return vs Nifty]]-AVERAGE(Table2[1M Return vs Nifty]))/_xlfn.STDEV.P(Table2[1M Return vs Nifty])</f>
        <v>0.77110915219811105</v>
      </c>
      <c r="K125">
        <v>5.6602378391657</v>
      </c>
      <c r="L125">
        <f>(Table2[[#This Row],[6M Return vs Nifty]]-AVERAGE(Table2[6M Return vs Nifty]))/_xlfn.STDEV.P(Table2[6M Return vs Nifty])</f>
        <v>-3.6981343779217489E-2</v>
      </c>
      <c r="M125">
        <v>-1.50487240669518</v>
      </c>
      <c r="N125">
        <f>(Table2[[#This Row],[1W Return vs Nifty]]-AVERAGE(Table2[1W Return vs Nifty]))/_xlfn.STDEV.P(Table2[1W Return vs Nifty])</f>
        <v>-0.49282002567754324</v>
      </c>
      <c r="O125">
        <v>682.71</v>
      </c>
      <c r="P125">
        <v>652.35719627302899</v>
      </c>
      <c r="Q125">
        <v>561.71049311001798</v>
      </c>
      <c r="R125">
        <v>65.689951468859306</v>
      </c>
      <c r="S125" s="2">
        <f>(Table2[[#This Row],[Close Price]]-Table2[[#This Row],[20D EMA]])/Table2[[#This Row],[20D EMA]]</f>
        <v>7.0439864657028478E-2</v>
      </c>
      <c r="T125" s="2">
        <f>(Table2[[#This Row],[Close Price]]-Table2[[#This Row],[50D EMA]])/Table2[[#This Row],[50D EMA]]</f>
        <v>0.12024517269851737</v>
      </c>
      <c r="U125" s="2">
        <f>(Table2[[#This Row],[Close Price]]-Table2[[#This Row],[200D EMA]])/Table2[[#This Row],[200D EMA]]</f>
        <v>0.30102607831622563</v>
      </c>
      <c r="V125">
        <v>1.2107831590638301</v>
      </c>
      <c r="W125">
        <v>727.5</v>
      </c>
      <c r="X125">
        <v>744.8</v>
      </c>
      <c r="Y125">
        <v>650.70000000000005</v>
      </c>
      <c r="Z125">
        <v>733.65</v>
      </c>
      <c r="AA125">
        <v>587.5</v>
      </c>
      <c r="AB125">
        <v>747.7</v>
      </c>
      <c r="AC125" s="2">
        <f>(Table2[[#This Row],[Close Price]]/Table2[[#This Row],[Day Low]])-1</f>
        <v>4.5360824742266548E-3</v>
      </c>
      <c r="AD125" s="2">
        <f>(Table2[[#This Row],[Day High]]/Table2[[#This Row],[Close Price]])-1</f>
        <v>1.9157088122605304E-2</v>
      </c>
      <c r="AE125" s="2">
        <f>(Table2[[#This Row],[Close Price]]/Table2[[#This Row],[Current Week Low]])-1</f>
        <v>0.12309820193637599</v>
      </c>
      <c r="AF125" s="2">
        <f>(Table2[[#This Row],[Current Week High]]/Table2[[#This Row],[Close Price]])-1</f>
        <v>3.8998357963875296E-3</v>
      </c>
      <c r="AG125" s="2">
        <f>(Table2[[#This Row],[Close Price]]/Table2[[#This Row],[Current Month Low]])-1</f>
        <v>0.24391489361702123</v>
      </c>
      <c r="AH125" s="2">
        <f>(Table2[[#This Row],[Current Month High]]/Table2[[#This Row],[Close Price]])-1</f>
        <v>2.312534209085948E-2</v>
      </c>
      <c r="AI125">
        <v>7.0402298850574798</v>
      </c>
      <c r="AJ125">
        <v>241.09684947491201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0.17</v>
      </c>
      <c r="AM125" t="s">
        <v>10198</v>
      </c>
      <c r="AN125">
        <v>5.52</v>
      </c>
      <c r="AO125" t="s">
        <v>10198</v>
      </c>
      <c r="AP125">
        <v>0.13588978297698701</v>
      </c>
      <c r="AQ125">
        <f>(Table2[[#This Row],[Sharpe Ratio]]-AVERAGE(Table2[Sharpe Ratio]))/_xlfn.STDEV.P(Table2[Sharpe Ratio])</f>
        <v>0.96940788728176264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3.292731915104274</v>
      </c>
      <c r="AS125">
        <f>_xlfn.RANK.AVG(Table2[[#This Row],[1Y Return vs Nifty Z-Score]],Table2[1Y Return vs Nifty Z-Score])</f>
        <v>27</v>
      </c>
      <c r="AT125">
        <f>_xlfn.RANK.AVG(Table2[[#This Row],[6M Return vs Nifty Z-Score]],Table2[6M Return vs Nifty Z-Score])</f>
        <v>339</v>
      </c>
      <c r="AU125">
        <f>_xlfn.RANK.AVG(Table2[[#This Row],[Sharpe Ratio Z-Score]],Table2[Sharpe Ratio Z-Score])</f>
        <v>130</v>
      </c>
      <c r="AV125">
        <f>(Table2[[#This Row],[Rank 1Y]]+Table2[[#This Row],[Rank 6M]]+Table2[[#This Row],[Rank Sharpe]])/3</f>
        <v>165.33333333333334</v>
      </c>
    </row>
    <row r="126" spans="1:48" x14ac:dyDescent="0.3">
      <c r="A126" t="s">
        <v>533</v>
      </c>
      <c r="B126" t="s">
        <v>534</v>
      </c>
      <c r="C126" t="s">
        <v>10151</v>
      </c>
      <c r="D126" t="s">
        <v>18</v>
      </c>
      <c r="E126">
        <v>37957.784312265998</v>
      </c>
      <c r="F126">
        <v>216.58</v>
      </c>
      <c r="G126">
        <v>139.950044440055</v>
      </c>
      <c r="H126">
        <f>(Table2[[#This Row],[1Y Return vs Nifty]]-AVERAGE(Table2[1Y Return vs Nifty]))/_xlfn.STDEV.P(Table2[1Y Return vs Nifty])</f>
        <v>1.3404723589300165</v>
      </c>
      <c r="I126">
        <v>-5.8196435527543402</v>
      </c>
      <c r="J126">
        <f>(Table2[[#This Row],[1M Return vs Nifty]]-AVERAGE(Table2[1M Return vs Nifty]))/_xlfn.STDEV.P(Table2[1M Return vs Nifty])</f>
        <v>-0.59728970129555181</v>
      </c>
      <c r="K126">
        <v>9.8854135847668108</v>
      </c>
      <c r="L126">
        <f>(Table2[[#This Row],[6M Return vs Nifty]]-AVERAGE(Table2[6M Return vs Nifty]))/_xlfn.STDEV.P(Table2[6M Return vs Nifty])</f>
        <v>0.1081909407451246</v>
      </c>
      <c r="M126">
        <v>-7.4012166290679096</v>
      </c>
      <c r="N126">
        <f>(Table2[[#This Row],[1W Return vs Nifty]]-AVERAGE(Table2[1W Return vs Nifty]))/_xlfn.STDEV.P(Table2[1W Return vs Nifty])</f>
        <v>-1.7511578693632543</v>
      </c>
      <c r="O126">
        <v>221.21</v>
      </c>
      <c r="P126">
        <v>219.41331061643399</v>
      </c>
      <c r="Q126">
        <v>186.124627975625</v>
      </c>
      <c r="R126">
        <v>44.358940009988601</v>
      </c>
      <c r="S126" s="2">
        <f>(Table2[[#This Row],[Close Price]]-Table2[[#This Row],[20D EMA]])/Table2[[#This Row],[20D EMA]]</f>
        <v>-2.0930337688169591E-2</v>
      </c>
      <c r="T126" s="2">
        <f>(Table2[[#This Row],[Close Price]]-Table2[[#This Row],[50D EMA]])/Table2[[#This Row],[50D EMA]]</f>
        <v>-1.2913120942726264E-2</v>
      </c>
      <c r="U126" s="2">
        <f>(Table2[[#This Row],[Close Price]]-Table2[[#This Row],[200D EMA]])/Table2[[#This Row],[200D EMA]]</f>
        <v>0.16362892087748573</v>
      </c>
      <c r="V126">
        <v>1.8766598848440501</v>
      </c>
      <c r="W126">
        <v>213.62</v>
      </c>
      <c r="X126">
        <v>218.4</v>
      </c>
      <c r="Y126">
        <v>198.5</v>
      </c>
      <c r="Z126">
        <v>224.9</v>
      </c>
      <c r="AA126">
        <v>198.5</v>
      </c>
      <c r="AB126">
        <v>253.56</v>
      </c>
      <c r="AC126" s="2">
        <f>(Table2[[#This Row],[Close Price]]/Table2[[#This Row],[Day Low]])-1</f>
        <v>1.3856380488718401E-2</v>
      </c>
      <c r="AD126" s="2">
        <f>(Table2[[#This Row],[Day High]]/Table2[[#This Row],[Close Price]])-1</f>
        <v>8.4033613445377853E-3</v>
      </c>
      <c r="AE126" s="2">
        <f>(Table2[[#This Row],[Close Price]]/Table2[[#This Row],[Current Week Low]])-1</f>
        <v>9.1083123425692802E-2</v>
      </c>
      <c r="AF126" s="2">
        <f>(Table2[[#This Row],[Current Week High]]/Table2[[#This Row],[Close Price]])-1</f>
        <v>3.8415366146458574E-2</v>
      </c>
      <c r="AG126" s="2">
        <f>(Table2[[#This Row],[Close Price]]/Table2[[#This Row],[Current Month Low]])-1</f>
        <v>9.1083123425692802E-2</v>
      </c>
      <c r="AH126" s="2">
        <f>(Table2[[#This Row],[Current Month High]]/Table2[[#This Row],[Close Price]])-1</f>
        <v>0.17074522116538926</v>
      </c>
      <c r="AI126">
        <v>33.553421368547397</v>
      </c>
      <c r="AJ126">
        <v>169.88161993769401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-0.08</v>
      </c>
      <c r="AM126" t="s">
        <v>10197</v>
      </c>
      <c r="AN126">
        <v>-1.05</v>
      </c>
      <c r="AO126" t="s">
        <v>10197</v>
      </c>
      <c r="AP126">
        <v>0.128171091020644</v>
      </c>
      <c r="AQ126">
        <f>(Table2[[#This Row],[Sharpe Ratio]]-AVERAGE(Table2[Sharpe Ratio]))/_xlfn.STDEV.P(Table2[Sharpe Ratio])</f>
        <v>0.88043416247715522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-1.9350108506509534E-2</v>
      </c>
      <c r="AS126">
        <f>_xlfn.RANK.AVG(Table2[[#This Row],[1Y Return vs Nifty Z-Score]],Table2[1Y Return vs Nifty Z-Score])</f>
        <v>68</v>
      </c>
      <c r="AT126">
        <f>_xlfn.RANK.AVG(Table2[[#This Row],[6M Return vs Nifty Z-Score]],Table2[6M Return vs Nifty Z-Score])</f>
        <v>288</v>
      </c>
      <c r="AU126">
        <f>_xlfn.RANK.AVG(Table2[[#This Row],[Sharpe Ratio Z-Score]],Table2[Sharpe Ratio Z-Score])</f>
        <v>143</v>
      </c>
      <c r="AV126">
        <f>(Table2[[#This Row],[Rank 1Y]]+Table2[[#This Row],[Rank 6M]]+Table2[[#This Row],[Rank Sharpe]])/3</f>
        <v>166.33333333333334</v>
      </c>
    </row>
    <row r="127" spans="1:48" x14ac:dyDescent="0.3">
      <c r="A127" t="s">
        <v>257</v>
      </c>
      <c r="B127" t="s">
        <v>258</v>
      </c>
      <c r="C127" t="s">
        <v>10157</v>
      </c>
      <c r="D127" t="s">
        <v>198</v>
      </c>
      <c r="E127">
        <v>102493.4958322</v>
      </c>
      <c r="F127">
        <v>34751.050000000003</v>
      </c>
      <c r="G127">
        <v>58.699385616481699</v>
      </c>
      <c r="H127">
        <f>(Table2[[#This Row],[1Y Return vs Nifty]]-AVERAGE(Table2[1Y Return vs Nifty]))/_xlfn.STDEV.P(Table2[1Y Return vs Nifty])</f>
        <v>0.23856244466501317</v>
      </c>
      <c r="I127">
        <v>0.18228096865132701</v>
      </c>
      <c r="J127">
        <f>(Table2[[#This Row],[1M Return vs Nifty]]-AVERAGE(Table2[1M Return vs Nifty]))/_xlfn.STDEV.P(Table2[1M Return vs Nifty])</f>
        <v>1.45870181714474E-2</v>
      </c>
      <c r="K127">
        <v>38.255023969005499</v>
      </c>
      <c r="L127">
        <f>(Table2[[#This Row],[6M Return vs Nifty]]-AVERAGE(Table2[6M Return vs Nifty]))/_xlfn.STDEV.P(Table2[6M Return vs Nifty])</f>
        <v>1.0829388325537048</v>
      </c>
      <c r="M127">
        <v>-1.4317672097793499</v>
      </c>
      <c r="N127">
        <f>(Table2[[#This Row],[1W Return vs Nifty]]-AVERAGE(Table2[1W Return vs Nifty]))/_xlfn.STDEV.P(Table2[1W Return vs Nifty])</f>
        <v>-0.47721865771462152</v>
      </c>
      <c r="O127">
        <v>34345.01</v>
      </c>
      <c r="P127">
        <v>33067.422942625097</v>
      </c>
      <c r="Q127">
        <v>27966.740279055899</v>
      </c>
      <c r="R127">
        <v>55.168103386654899</v>
      </c>
      <c r="S127" s="2">
        <f>(Table2[[#This Row],[Close Price]]-Table2[[#This Row],[20D EMA]])/Table2[[#This Row],[20D EMA]]</f>
        <v>1.1822387007603167E-2</v>
      </c>
      <c r="T127" s="2">
        <f>(Table2[[#This Row],[Close Price]]-Table2[[#This Row],[50D EMA]])/Table2[[#This Row],[50D EMA]]</f>
        <v>5.0914976358942397E-2</v>
      </c>
      <c r="U127" s="2">
        <f>(Table2[[#This Row],[Close Price]]-Table2[[#This Row],[200D EMA]])/Table2[[#This Row],[200D EMA]]</f>
        <v>0.24258492957167507</v>
      </c>
      <c r="V127">
        <v>0.42073221350478301</v>
      </c>
      <c r="W127">
        <v>34563.15</v>
      </c>
      <c r="X127">
        <v>35000</v>
      </c>
      <c r="Y127">
        <v>33100</v>
      </c>
      <c r="Z127">
        <v>34920</v>
      </c>
      <c r="AA127">
        <v>33100</v>
      </c>
      <c r="AB127">
        <v>35777.800000000003</v>
      </c>
      <c r="AC127" s="2">
        <f>(Table2[[#This Row],[Close Price]]/Table2[[#This Row],[Day Low]])-1</f>
        <v>5.4364257887373757E-3</v>
      </c>
      <c r="AD127" s="2">
        <f>(Table2[[#This Row],[Day High]]/Table2[[#This Row],[Close Price]])-1</f>
        <v>7.163812316462348E-3</v>
      </c>
      <c r="AE127" s="2">
        <f>(Table2[[#This Row],[Close Price]]/Table2[[#This Row],[Current Week Low]])-1</f>
        <v>4.9880664652568019E-2</v>
      </c>
      <c r="AF127" s="2">
        <f>(Table2[[#This Row],[Current Week High]]/Table2[[#This Row],[Close Price]])-1</f>
        <v>4.8617236025960686E-3</v>
      </c>
      <c r="AG127" s="2">
        <f>(Table2[[#This Row],[Close Price]]/Table2[[#This Row],[Current Month Low]])-1</f>
        <v>4.9880664652568019E-2</v>
      </c>
      <c r="AH127" s="2">
        <f>(Table2[[#This Row],[Current Month High]]/Table2[[#This Row],[Close Price]])-1</f>
        <v>2.9545869837026562E-2</v>
      </c>
      <c r="AI127">
        <v>5.5450123089805903</v>
      </c>
      <c r="AJ127">
        <v>93.802684155784704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0.01</v>
      </c>
      <c r="AM127" t="s">
        <v>10198</v>
      </c>
      <c r="AN127">
        <v>0.98</v>
      </c>
      <c r="AO127" t="s">
        <v>10198</v>
      </c>
      <c r="AP127">
        <v>0.11139912220774401</v>
      </c>
      <c r="AQ127">
        <f>(Table2[[#This Row],[Sharpe Ratio]]-AVERAGE(Table2[Sharpe Ratio]))/_xlfn.STDEV.P(Table2[Sharpe Ratio])</f>
        <v>0.68710289002442815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1.5459725276999721</v>
      </c>
      <c r="AS127">
        <f>_xlfn.RANK.AVG(Table2[[#This Row],[1Y Return vs Nifty Z-Score]],Table2[1Y Return vs Nifty Z-Score])</f>
        <v>222</v>
      </c>
      <c r="AT127">
        <f>_xlfn.RANK.AVG(Table2[[#This Row],[6M Return vs Nifty Z-Score]],Table2[6M Return vs Nifty Z-Score])</f>
        <v>101</v>
      </c>
      <c r="AU127">
        <f>_xlfn.RANK.AVG(Table2[[#This Row],[Sharpe Ratio Z-Score]],Table2[Sharpe Ratio Z-Score])</f>
        <v>182</v>
      </c>
      <c r="AV127">
        <f>(Table2[[#This Row],[Rank 1Y]]+Table2[[#This Row],[Rank 6M]]+Table2[[#This Row],[Rank Sharpe]])/3</f>
        <v>168.33333333333334</v>
      </c>
    </row>
    <row r="128" spans="1:48" x14ac:dyDescent="0.3">
      <c r="A128" t="s">
        <v>55</v>
      </c>
      <c r="B128" t="s">
        <v>171</v>
      </c>
      <c r="C128" t="s">
        <v>10157</v>
      </c>
      <c r="D128" t="s">
        <v>57</v>
      </c>
      <c r="E128">
        <v>151860.11489632499</v>
      </c>
      <c r="F128">
        <v>747.25</v>
      </c>
      <c r="G128">
        <v>75.575049322943798</v>
      </c>
      <c r="H128">
        <f>(Table2[[#This Row],[1Y Return vs Nifty]]-AVERAGE(Table2[1Y Return vs Nifty]))/_xlfn.STDEV.P(Table2[1Y Return vs Nifty])</f>
        <v>0.46742780301651454</v>
      </c>
      <c r="I128">
        <v>5.9820476064666703</v>
      </c>
      <c r="J128">
        <f>(Table2[[#This Row],[1M Return vs Nifty]]-AVERAGE(Table2[1M Return vs Nifty]))/_xlfn.STDEV.P(Table2[1M Return vs Nifty])</f>
        <v>0.60585439772014504</v>
      </c>
      <c r="K128">
        <v>24.606595381785802</v>
      </c>
      <c r="L128">
        <f>(Table2[[#This Row],[6M Return vs Nifty]]-AVERAGE(Table2[6M Return vs Nifty]))/_xlfn.STDEV.P(Table2[6M Return vs Nifty])</f>
        <v>0.61399418327210797</v>
      </c>
      <c r="M128">
        <v>2.4173542169258</v>
      </c>
      <c r="N128">
        <f>(Table2[[#This Row],[1W Return vs Nifty]]-AVERAGE(Table2[1W Return vs Nifty]))/_xlfn.STDEV.P(Table2[1W Return vs Nifty])</f>
        <v>0.34422170829840099</v>
      </c>
      <c r="O128">
        <v>687.51</v>
      </c>
      <c r="P128">
        <v>669.85578668515802</v>
      </c>
      <c r="Q128">
        <v>583.43266126735796</v>
      </c>
      <c r="R128">
        <v>39.2687657472623</v>
      </c>
      <c r="S128" s="2">
        <f>(Table2[[#This Row],[Close Price]]-Table2[[#This Row],[20D EMA]])/Table2[[#This Row],[20D EMA]]</f>
        <v>8.6893281552268345E-2</v>
      </c>
      <c r="T128" s="2">
        <f>(Table2[[#This Row],[Close Price]]-Table2[[#This Row],[50D EMA]])/Table2[[#This Row],[50D EMA]]</f>
        <v>0.11553862018246382</v>
      </c>
      <c r="U128" s="2">
        <f>(Table2[[#This Row],[Close Price]]-Table2[[#This Row],[200D EMA]])/Table2[[#This Row],[200D EMA]]</f>
        <v>0.28078191299196525</v>
      </c>
      <c r="V128">
        <v>1.1468255061539601</v>
      </c>
      <c r="W128">
        <v>739.2</v>
      </c>
      <c r="X128">
        <v>767.2</v>
      </c>
      <c r="Y128">
        <v>652</v>
      </c>
      <c r="Z128">
        <v>749.4</v>
      </c>
      <c r="AA128">
        <v>652</v>
      </c>
      <c r="AB128">
        <v>749.4</v>
      </c>
      <c r="AC128" s="2">
        <f>(Table2[[#This Row],[Close Price]]/Table2[[#This Row],[Day Low]])-1</f>
        <v>1.0890151515151381E-2</v>
      </c>
      <c r="AD128" s="2">
        <f>(Table2[[#This Row],[Day High]]/Table2[[#This Row],[Close Price]])-1</f>
        <v>2.6697892271662749E-2</v>
      </c>
      <c r="AE128" s="2">
        <f>(Table2[[#This Row],[Close Price]]/Table2[[#This Row],[Current Week Low]])-1</f>
        <v>0.14608895705521463</v>
      </c>
      <c r="AF128" s="2">
        <f>(Table2[[#This Row],[Current Week High]]/Table2[[#This Row],[Close Price]])-1</f>
        <v>2.877216460354548E-3</v>
      </c>
      <c r="AG128" s="2">
        <f>(Table2[[#This Row],[Close Price]]/Table2[[#This Row],[Current Month Low]])-1</f>
        <v>0.14608895705521463</v>
      </c>
      <c r="AH128" s="2">
        <f>(Table2[[#This Row],[Current Month High]]/Table2[[#This Row],[Close Price]])-1</f>
        <v>2.877216460354548E-3</v>
      </c>
      <c r="AI128">
        <v>0.28772164603545403</v>
      </c>
      <c r="AJ128">
        <v>108.060698872337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-0.03</v>
      </c>
      <c r="AM128" t="s">
        <v>10197</v>
      </c>
      <c r="AN128">
        <v>9.26</v>
      </c>
      <c r="AO128" t="s">
        <v>10198</v>
      </c>
      <c r="AP128">
        <v>0.108572439416318</v>
      </c>
      <c r="AQ128">
        <f>(Table2[[#This Row],[Sharpe Ratio]]-AVERAGE(Table2[Sharpe Ratio]))/_xlfn.STDEV.P(Table2[Sharpe Ratio])</f>
        <v>0.65451958469021521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2.686017676997384</v>
      </c>
      <c r="AS128">
        <f>_xlfn.RANK.AVG(Table2[[#This Row],[1Y Return vs Nifty Z-Score]],Table2[1Y Return vs Nifty Z-Score])</f>
        <v>157</v>
      </c>
      <c r="AT128">
        <f>_xlfn.RANK.AVG(Table2[[#This Row],[6M Return vs Nifty Z-Score]],Table2[6M Return vs Nifty Z-Score])</f>
        <v>162</v>
      </c>
      <c r="AU128">
        <f>_xlfn.RANK.AVG(Table2[[#This Row],[Sharpe Ratio Z-Score]],Table2[Sharpe Ratio Z-Score])</f>
        <v>190</v>
      </c>
      <c r="AV128">
        <f>(Table2[[#This Row],[Rank 1Y]]+Table2[[#This Row],[Rank 6M]]+Table2[[#This Row],[Rank Sharpe]])/3</f>
        <v>169.66666666666666</v>
      </c>
    </row>
    <row r="129" spans="1:48" x14ac:dyDescent="0.3">
      <c r="A129" t="s">
        <v>525</v>
      </c>
      <c r="B129" t="s">
        <v>526</v>
      </c>
      <c r="C129" t="s">
        <v>10163</v>
      </c>
      <c r="D129" t="s">
        <v>527</v>
      </c>
      <c r="E129">
        <v>38209.57847077</v>
      </c>
      <c r="F129">
        <v>4234.1499999999996</v>
      </c>
      <c r="G129">
        <v>39.608721995107601</v>
      </c>
      <c r="H129">
        <f>(Table2[[#This Row],[1Y Return vs Nifty]]-AVERAGE(Table2[1Y Return vs Nifty]))/_xlfn.STDEV.P(Table2[1Y Return vs Nifty])</f>
        <v>-2.034242846306919E-2</v>
      </c>
      <c r="I129">
        <v>-11.2017992613477</v>
      </c>
      <c r="J129">
        <f>(Table2[[#This Row],[1M Return vs Nifty]]-AVERAGE(Table2[1M Return vs Nifty]))/_xlfn.STDEV.P(Table2[1M Return vs Nifty])</f>
        <v>-1.1459830024008124</v>
      </c>
      <c r="K129">
        <v>18.723510613996002</v>
      </c>
      <c r="L129">
        <f>(Table2[[#This Row],[6M Return vs Nifty]]-AVERAGE(Table2[6M Return vs Nifty]))/_xlfn.STDEV.P(Table2[6M Return vs Nifty])</f>
        <v>0.41185801019585705</v>
      </c>
      <c r="M129">
        <v>-5.4618931049479196</v>
      </c>
      <c r="N129">
        <f>(Table2[[#This Row],[1W Return vs Nifty]]-AVERAGE(Table2[1W Return vs Nifty]))/_xlfn.STDEV.P(Table2[1W Return vs Nifty])</f>
        <v>-1.3372871573565324</v>
      </c>
      <c r="O129">
        <v>4362.2299999999996</v>
      </c>
      <c r="P129">
        <v>4296.2192845849904</v>
      </c>
      <c r="Q129">
        <v>3579.27943735603</v>
      </c>
      <c r="R129">
        <v>41.635395644401299</v>
      </c>
      <c r="S129" s="2">
        <f>(Table2[[#This Row],[Close Price]]-Table2[[#This Row],[20D EMA]])/Table2[[#This Row],[20D EMA]]</f>
        <v>-2.9361129514032948E-2</v>
      </c>
      <c r="T129" s="2">
        <f>(Table2[[#This Row],[Close Price]]-Table2[[#This Row],[50D EMA]])/Table2[[#This Row],[50D EMA]]</f>
        <v>-1.4447420039218645E-2</v>
      </c>
      <c r="U129" s="2">
        <f>(Table2[[#This Row],[Close Price]]-Table2[[#This Row],[200D EMA]])/Table2[[#This Row],[200D EMA]]</f>
        <v>0.18296156366257743</v>
      </c>
      <c r="V129">
        <v>0.98573415535499798</v>
      </c>
      <c r="W129">
        <v>4223.1499999999996</v>
      </c>
      <c r="X129">
        <v>4370</v>
      </c>
      <c r="Y129">
        <v>3926</v>
      </c>
      <c r="Z129">
        <v>4310</v>
      </c>
      <c r="AA129">
        <v>3926</v>
      </c>
      <c r="AB129">
        <v>4770</v>
      </c>
      <c r="AC129" s="2">
        <f>(Table2[[#This Row],[Close Price]]/Table2[[#This Row],[Day Low]])-1</f>
        <v>2.6046908113612766E-3</v>
      </c>
      <c r="AD129" s="2">
        <f>(Table2[[#This Row],[Day High]]/Table2[[#This Row],[Close Price]])-1</f>
        <v>3.2084361678258899E-2</v>
      </c>
      <c r="AE129" s="2">
        <f>(Table2[[#This Row],[Close Price]]/Table2[[#This Row],[Current Week Low]])-1</f>
        <v>7.8489556800815041E-2</v>
      </c>
      <c r="AF129" s="2">
        <f>(Table2[[#This Row],[Current Week High]]/Table2[[#This Row],[Close Price]])-1</f>
        <v>1.7913867009907714E-2</v>
      </c>
      <c r="AG129" s="2">
        <f>(Table2[[#This Row],[Close Price]]/Table2[[#This Row],[Current Month Low]])-1</f>
        <v>7.8489556800815041E-2</v>
      </c>
      <c r="AH129" s="2">
        <f>(Table2[[#This Row],[Current Month High]]/Table2[[#This Row],[Close Price]])-1</f>
        <v>0.1265543261339348</v>
      </c>
      <c r="AI129">
        <v>19.025069966817401</v>
      </c>
      <c r="AJ129">
        <v>90.470085470085394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-0.01</v>
      </c>
      <c r="AM129" t="s">
        <v>10197</v>
      </c>
      <c r="AN129">
        <v>-8.01</v>
      </c>
      <c r="AO129" t="s">
        <v>10197</v>
      </c>
      <c r="AP129">
        <v>0.22585625906808299</v>
      </c>
      <c r="AQ129">
        <f>(Table2[[#This Row],[Sharpe Ratio]]-AVERAGE(Table2[Sharpe Ratio]))/_xlfn.STDEV.P(Table2[Sharpe Ratio])</f>
        <v>2.0064556838052998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-8.529889421925696E-2</v>
      </c>
      <c r="AS129">
        <f>_xlfn.RANK.AVG(Table2[[#This Row],[1Y Return vs Nifty Z-Score]],Table2[1Y Return vs Nifty Z-Score])</f>
        <v>292</v>
      </c>
      <c r="AT129">
        <f>_xlfn.RANK.AVG(Table2[[#This Row],[6M Return vs Nifty Z-Score]],Table2[6M Return vs Nifty Z-Score])</f>
        <v>204</v>
      </c>
      <c r="AU129">
        <f>_xlfn.RANK.AVG(Table2[[#This Row],[Sharpe Ratio Z-Score]],Table2[Sharpe Ratio Z-Score])</f>
        <v>14</v>
      </c>
      <c r="AV129">
        <f>(Table2[[#This Row],[Rank 1Y]]+Table2[[#This Row],[Rank 6M]]+Table2[[#This Row],[Rank Sharpe]])/3</f>
        <v>170</v>
      </c>
    </row>
    <row r="130" spans="1:48" x14ac:dyDescent="0.3">
      <c r="A130" t="s">
        <v>220</v>
      </c>
      <c r="B130" t="s">
        <v>221</v>
      </c>
      <c r="C130" t="s">
        <v>10159</v>
      </c>
      <c r="D130" t="s">
        <v>65</v>
      </c>
      <c r="E130">
        <v>116554.123055719</v>
      </c>
      <c r="F130">
        <v>668.15</v>
      </c>
      <c r="G130">
        <v>103.21230639955</v>
      </c>
      <c r="H130">
        <f>(Table2[[#This Row],[1Y Return vs Nifty]]-AVERAGE(Table2[1Y Return vs Nifty]))/_xlfn.STDEV.P(Table2[1Y Return vs Nifty])</f>
        <v>0.84224036474515163</v>
      </c>
      <c r="I130">
        <v>-11.4006331882429</v>
      </c>
      <c r="J130">
        <f>(Table2[[#This Row],[1M Return vs Nifty]]-AVERAGE(Table2[1M Return vs Nifty]))/_xlfn.STDEV.P(Table2[1M Return vs Nifty])</f>
        <v>-1.1662534757254057</v>
      </c>
      <c r="K130">
        <v>22.713885793270901</v>
      </c>
      <c r="L130">
        <f>(Table2[[#This Row],[6M Return vs Nifty]]-AVERAGE(Table2[6M Return vs Nifty]))/_xlfn.STDEV.P(Table2[6M Return vs Nifty])</f>
        <v>0.54896281145475778</v>
      </c>
      <c r="M130">
        <v>-2.6802062044427601</v>
      </c>
      <c r="N130">
        <f>(Table2[[#This Row],[1W Return vs Nifty]]-AVERAGE(Table2[1W Return vs Nifty]))/_xlfn.STDEV.P(Table2[1W Return vs Nifty])</f>
        <v>-0.74364781674457847</v>
      </c>
      <c r="O130">
        <v>703.22</v>
      </c>
      <c r="P130">
        <v>675.478379844306</v>
      </c>
      <c r="Q130">
        <v>547.657326046447</v>
      </c>
      <c r="R130">
        <v>24.202701496024801</v>
      </c>
      <c r="S130" s="2">
        <f>(Table2[[#This Row],[Close Price]]-Table2[[#This Row],[20D EMA]])/Table2[[#This Row],[20D EMA]]</f>
        <v>-4.9870595261795811E-2</v>
      </c>
      <c r="T130" s="2">
        <f>(Table2[[#This Row],[Close Price]]-Table2[[#This Row],[50D EMA]])/Table2[[#This Row],[50D EMA]]</f>
        <v>-1.0849170103705138E-2</v>
      </c>
      <c r="U130" s="2">
        <f>(Table2[[#This Row],[Close Price]]-Table2[[#This Row],[200D EMA]])/Table2[[#This Row],[200D EMA]]</f>
        <v>0.22001472129185753</v>
      </c>
      <c r="V130">
        <v>0.60260415797501599</v>
      </c>
      <c r="W130">
        <v>670</v>
      </c>
      <c r="X130">
        <v>705.8</v>
      </c>
      <c r="Y130">
        <v>666</v>
      </c>
      <c r="Z130">
        <v>731.95</v>
      </c>
      <c r="AA130">
        <v>666</v>
      </c>
      <c r="AB130">
        <v>752</v>
      </c>
      <c r="AC130" s="2">
        <f>(Table2[[#This Row],[Close Price]]/Table2[[#This Row],[Day Low]])-1</f>
        <v>-2.7611940298507553E-3</v>
      </c>
      <c r="AD130" s="2">
        <f>(Table2[[#This Row],[Day High]]/Table2[[#This Row],[Close Price]])-1</f>
        <v>5.6349622090847928E-2</v>
      </c>
      <c r="AE130" s="2">
        <f>(Table2[[#This Row],[Close Price]]/Table2[[#This Row],[Current Week Low]])-1</f>
        <v>3.2282282282281027E-3</v>
      </c>
      <c r="AF130" s="2">
        <f>(Table2[[#This Row],[Current Week High]]/Table2[[#This Row],[Close Price]])-1</f>
        <v>9.5487540223003986E-2</v>
      </c>
      <c r="AG130" s="2">
        <f>(Table2[[#This Row],[Close Price]]/Table2[[#This Row],[Current Month Low]])-1</f>
        <v>3.2282282282281027E-3</v>
      </c>
      <c r="AH130" s="2">
        <f>(Table2[[#This Row],[Current Month High]]/Table2[[#This Row],[Close Price]])-1</f>
        <v>0.12549577190750583</v>
      </c>
      <c r="AI130">
        <v>12.549577190750499</v>
      </c>
      <c r="AJ130">
        <v>133.65973072215399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0.04</v>
      </c>
      <c r="AM130" t="s">
        <v>10198</v>
      </c>
      <c r="AN130">
        <v>-9.98</v>
      </c>
      <c r="AO130" t="s">
        <v>10197</v>
      </c>
      <c r="AP130">
        <v>8.7961048399851E-2</v>
      </c>
      <c r="AQ130">
        <f>(Table2[[#This Row],[Sharpe Ratio]]-AVERAGE(Table2[Sharpe Ratio]))/_xlfn.STDEV.P(Table2[Sharpe Ratio])</f>
        <v>0.4169311121210687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-0.10176700414900608</v>
      </c>
      <c r="AS130">
        <f>_xlfn.RANK.AVG(Table2[[#This Row],[1Y Return vs Nifty Z-Score]],Table2[1Y Return vs Nifty Z-Score])</f>
        <v>104</v>
      </c>
      <c r="AT130">
        <f>_xlfn.RANK.AVG(Table2[[#This Row],[6M Return vs Nifty Z-Score]],Table2[6M Return vs Nifty Z-Score])</f>
        <v>181</v>
      </c>
      <c r="AU130">
        <f>_xlfn.RANK.AVG(Table2[[#This Row],[Sharpe Ratio Z-Score]],Table2[Sharpe Ratio Z-Score])</f>
        <v>227</v>
      </c>
      <c r="AV130">
        <f>(Table2[[#This Row],[Rank 1Y]]+Table2[[#This Row],[Rank 6M]]+Table2[[#This Row],[Rank Sharpe]])/3</f>
        <v>170.66666666666666</v>
      </c>
    </row>
    <row r="131" spans="1:48" x14ac:dyDescent="0.3">
      <c r="A131" t="s">
        <v>1668</v>
      </c>
      <c r="B131" t="s">
        <v>1669</v>
      </c>
      <c r="C131" t="s">
        <v>10163</v>
      </c>
      <c r="D131" t="s">
        <v>83</v>
      </c>
      <c r="E131">
        <v>4932.9227155849903</v>
      </c>
      <c r="F131">
        <v>1264.8499999999999</v>
      </c>
      <c r="G131">
        <v>61.818766639096403</v>
      </c>
      <c r="H131">
        <f>(Table2[[#This Row],[1Y Return vs Nifty]]-AVERAGE(Table2[1Y Return vs Nifty]))/_xlfn.STDEV.P(Table2[1Y Return vs Nifty])</f>
        <v>0.28086704779017563</v>
      </c>
      <c r="I131">
        <v>-10.2004697852026</v>
      </c>
      <c r="J131">
        <f>(Table2[[#This Row],[1M Return vs Nifty]]-AVERAGE(Table2[1M Return vs Nifty]))/_xlfn.STDEV.P(Table2[1M Return vs Nifty])</f>
        <v>-1.043900713164396</v>
      </c>
      <c r="K131">
        <v>47.445158064928201</v>
      </c>
      <c r="L131">
        <f>(Table2[[#This Row],[6M Return vs Nifty]]-AVERAGE(Table2[6M Return vs Nifty]))/_xlfn.STDEV.P(Table2[6M Return vs Nifty])</f>
        <v>1.3987014995100209</v>
      </c>
      <c r="M131">
        <v>-4.6780480857136402</v>
      </c>
      <c r="N131">
        <f>(Table2[[#This Row],[1W Return vs Nifty]]-AVERAGE(Table2[1W Return vs Nifty]))/_xlfn.STDEV.P(Table2[1W Return vs Nifty])</f>
        <v>-1.1700069216564977</v>
      </c>
      <c r="O131">
        <v>1355.88</v>
      </c>
      <c r="P131">
        <v>1206.63792987545</v>
      </c>
      <c r="Q131">
        <v>895.09532868121903</v>
      </c>
      <c r="R131">
        <v>31.470830544877298</v>
      </c>
      <c r="S131" s="2">
        <f>(Table2[[#This Row],[Close Price]]-Table2[[#This Row],[20D EMA]])/Table2[[#This Row],[20D EMA]]</f>
        <v>-6.7137209782576771E-2</v>
      </c>
      <c r="T131" s="2">
        <f>(Table2[[#This Row],[Close Price]]-Table2[[#This Row],[50D EMA]])/Table2[[#This Row],[50D EMA]]</f>
        <v>4.8243195977237821E-2</v>
      </c>
      <c r="U131" s="2">
        <f>(Table2[[#This Row],[Close Price]]-Table2[[#This Row],[200D EMA]])/Table2[[#This Row],[200D EMA]]</f>
        <v>0.41308971175568049</v>
      </c>
      <c r="V131">
        <v>0.143729064291335</v>
      </c>
      <c r="W131">
        <v>1265</v>
      </c>
      <c r="X131">
        <v>1319.7</v>
      </c>
      <c r="Y131">
        <v>1247.75</v>
      </c>
      <c r="Z131">
        <v>1415</v>
      </c>
      <c r="AA131">
        <v>1247.75</v>
      </c>
      <c r="AB131">
        <v>1592.7</v>
      </c>
      <c r="AC131" s="2">
        <f>(Table2[[#This Row],[Close Price]]/Table2[[#This Row],[Day Low]])-1</f>
        <v>-1.1857707509888016E-4</v>
      </c>
      <c r="AD131" s="2">
        <f>(Table2[[#This Row],[Day High]]/Table2[[#This Row],[Close Price]])-1</f>
        <v>4.336482586868029E-2</v>
      </c>
      <c r="AE131" s="2">
        <f>(Table2[[#This Row],[Close Price]]/Table2[[#This Row],[Current Week Low]])-1</f>
        <v>1.3704668403125453E-2</v>
      </c>
      <c r="AF131" s="2">
        <f>(Table2[[#This Row],[Current Week High]]/Table2[[#This Row],[Close Price]])-1</f>
        <v>0.11870972842629568</v>
      </c>
      <c r="AG131" s="2">
        <f>(Table2[[#This Row],[Close Price]]/Table2[[#This Row],[Current Month Low]])-1</f>
        <v>1.3704668403125453E-2</v>
      </c>
      <c r="AH131" s="2">
        <f>(Table2[[#This Row],[Current Month High]]/Table2[[#This Row],[Close Price]])-1</f>
        <v>0.25920069573467219</v>
      </c>
      <c r="AI131">
        <v>25.920069573467199</v>
      </c>
      <c r="AJ131">
        <v>109.256348746794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</v>
      </c>
      <c r="AM131">
        <v>0</v>
      </c>
      <c r="AN131">
        <v>-13.27</v>
      </c>
      <c r="AO131" t="s">
        <v>10197</v>
      </c>
      <c r="AP131">
        <v>8.1459527294709996E-2</v>
      </c>
      <c r="AQ131">
        <f>(Table2[[#This Row],[Sharpe Ratio]]-AVERAGE(Table2[Sharpe Ratio]))/_xlfn.STDEV.P(Table2[Sharpe Ratio])</f>
        <v>0.34198777290090504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-0.19235131461979216</v>
      </c>
      <c r="AS131">
        <f>_xlfn.RANK.AVG(Table2[[#This Row],[1Y Return vs Nifty Z-Score]],Table2[1Y Return vs Nifty Z-Score])</f>
        <v>212</v>
      </c>
      <c r="AT131">
        <f>_xlfn.RANK.AVG(Table2[[#This Row],[6M Return vs Nifty Z-Score]],Table2[6M Return vs Nifty Z-Score])</f>
        <v>64</v>
      </c>
      <c r="AU131">
        <f>_xlfn.RANK.AVG(Table2[[#This Row],[Sharpe Ratio Z-Score]],Table2[Sharpe Ratio Z-Score])</f>
        <v>242</v>
      </c>
      <c r="AV131">
        <f>(Table2[[#This Row],[Rank 1Y]]+Table2[[#This Row],[Rank 6M]]+Table2[[#This Row],[Rank Sharpe]])/3</f>
        <v>172.66666666666666</v>
      </c>
    </row>
    <row r="132" spans="1:48" x14ac:dyDescent="0.3">
      <c r="A132" t="s">
        <v>813</v>
      </c>
      <c r="B132" t="s">
        <v>814</v>
      </c>
      <c r="C132" t="s">
        <v>10163</v>
      </c>
      <c r="D132" t="s">
        <v>165</v>
      </c>
      <c r="E132">
        <v>19279.23477345</v>
      </c>
      <c r="F132">
        <v>606.5</v>
      </c>
      <c r="G132">
        <v>27.028649009835501</v>
      </c>
      <c r="H132">
        <f>(Table2[[#This Row],[1Y Return vs Nifty]]-AVERAGE(Table2[1Y Return vs Nifty]))/_xlfn.STDEV.P(Table2[1Y Return vs Nifty])</f>
        <v>-0.19095159453455518</v>
      </c>
      <c r="I132">
        <v>0.36187400468825098</v>
      </c>
      <c r="J132">
        <f>(Table2[[#This Row],[1M Return vs Nifty]]-AVERAGE(Table2[1M Return vs Nifty]))/_xlfn.STDEV.P(Table2[1M Return vs Nifty])</f>
        <v>3.2895945139368568E-2</v>
      </c>
      <c r="K132">
        <v>42.9054398854121</v>
      </c>
      <c r="L132">
        <f>(Table2[[#This Row],[6M Return vs Nifty]]-AVERAGE(Table2[6M Return vs Nifty]))/_xlfn.STDEV.P(Table2[6M Return vs Nifty])</f>
        <v>1.2427218908740543</v>
      </c>
      <c r="M132">
        <v>-3.22073781070636</v>
      </c>
      <c r="N132">
        <f>(Table2[[#This Row],[1W Return vs Nifty]]-AVERAGE(Table2[1W Return vs Nifty]))/_xlfn.STDEV.P(Table2[1W Return vs Nifty])</f>
        <v>-0.85900257729076768</v>
      </c>
      <c r="O132">
        <v>612.38</v>
      </c>
      <c r="P132">
        <v>594.23087141295002</v>
      </c>
      <c r="Q132">
        <v>505.28232344085598</v>
      </c>
      <c r="R132">
        <v>45.121348709721701</v>
      </c>
      <c r="S132" s="2">
        <f>(Table2[[#This Row],[Close Price]]-Table2[[#This Row],[20D EMA]])/Table2[[#This Row],[20D EMA]]</f>
        <v>-9.6018811848851953E-3</v>
      </c>
      <c r="T132" s="2">
        <f>(Table2[[#This Row],[Close Price]]-Table2[[#This Row],[50D EMA]])/Table2[[#This Row],[50D EMA]]</f>
        <v>2.0647073683460259E-2</v>
      </c>
      <c r="U132" s="2">
        <f>(Table2[[#This Row],[Close Price]]-Table2[[#This Row],[200D EMA]])/Table2[[#This Row],[200D EMA]]</f>
        <v>0.20031905305904038</v>
      </c>
      <c r="V132">
        <v>0.288551910553908</v>
      </c>
      <c r="W132">
        <v>603.04999999999995</v>
      </c>
      <c r="X132">
        <v>617.75</v>
      </c>
      <c r="Y132">
        <v>580.04999999999995</v>
      </c>
      <c r="Z132">
        <v>615</v>
      </c>
      <c r="AA132">
        <v>580.04999999999995</v>
      </c>
      <c r="AB132">
        <v>660</v>
      </c>
      <c r="AC132" s="2">
        <f>(Table2[[#This Row],[Close Price]]/Table2[[#This Row],[Day Low]])-1</f>
        <v>5.7209186634608056E-3</v>
      </c>
      <c r="AD132" s="2">
        <f>(Table2[[#This Row],[Day High]]/Table2[[#This Row],[Close Price]])-1</f>
        <v>1.8549051937345462E-2</v>
      </c>
      <c r="AE132" s="2">
        <f>(Table2[[#This Row],[Close Price]]/Table2[[#This Row],[Current Week Low]])-1</f>
        <v>4.559951728299283E-2</v>
      </c>
      <c r="AF132" s="2">
        <f>(Table2[[#This Row],[Current Week High]]/Table2[[#This Row],[Close Price]])-1</f>
        <v>1.4014839241549781E-2</v>
      </c>
      <c r="AG132" s="2">
        <f>(Table2[[#This Row],[Close Price]]/Table2[[#This Row],[Current Month Low]])-1</f>
        <v>4.559951728299283E-2</v>
      </c>
      <c r="AH132" s="2">
        <f>(Table2[[#This Row],[Current Month High]]/Table2[[#This Row],[Close Price]])-1</f>
        <v>8.821104699093163E-2</v>
      </c>
      <c r="AI132">
        <v>11.4756801319043</v>
      </c>
      <c r="AJ132">
        <v>94.391025641025607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10197</v>
      </c>
      <c r="AN132">
        <v>-3.64</v>
      </c>
      <c r="AO132" t="s">
        <v>10197</v>
      </c>
      <c r="AP132">
        <v>0.15493423392448299</v>
      </c>
      <c r="AQ132">
        <f>(Table2[[#This Row],[Sharpe Ratio]]-AVERAGE(Table2[Sharpe Ratio]))/_xlfn.STDEV.P(Table2[Sharpe Ratio])</f>
        <v>1.1889341680610981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1.4145978322491979</v>
      </c>
      <c r="AS132">
        <f>_xlfn.RANK.AVG(Table2[[#This Row],[1Y Return vs Nifty Z-Score]],Table2[1Y Return vs Nifty Z-Score])</f>
        <v>353</v>
      </c>
      <c r="AT132">
        <f>_xlfn.RANK.AVG(Table2[[#This Row],[6M Return vs Nifty Z-Score]],Table2[6M Return vs Nifty Z-Score])</f>
        <v>82</v>
      </c>
      <c r="AU132">
        <f>_xlfn.RANK.AVG(Table2[[#This Row],[Sharpe Ratio Z-Score]],Table2[Sharpe Ratio Z-Score])</f>
        <v>87</v>
      </c>
      <c r="AV132">
        <f>(Table2[[#This Row],[Rank 1Y]]+Table2[[#This Row],[Rank 6M]]+Table2[[#This Row],[Rank Sharpe]])/3</f>
        <v>174</v>
      </c>
    </row>
    <row r="133" spans="1:48" x14ac:dyDescent="0.3">
      <c r="A133" t="s">
        <v>1565</v>
      </c>
      <c r="B133" t="s">
        <v>1566</v>
      </c>
      <c r="C133" t="s">
        <v>10151</v>
      </c>
      <c r="D133" t="s">
        <v>290</v>
      </c>
      <c r="E133">
        <v>5933.2761024900001</v>
      </c>
      <c r="F133">
        <v>1206.05</v>
      </c>
      <c r="G133">
        <v>123.714217073676</v>
      </c>
      <c r="H133">
        <f>(Table2[[#This Row],[1Y Return vs Nifty]]-AVERAGE(Table2[1Y Return vs Nifty]))/_xlfn.STDEV.P(Table2[1Y Return vs Nifty])</f>
        <v>1.1202843702989935</v>
      </c>
      <c r="I133">
        <v>8.5369525640307593</v>
      </c>
      <c r="J133">
        <f>(Table2[[#This Row],[1M Return vs Nifty]]-AVERAGE(Table2[1M Return vs Nifty]))/_xlfn.STDEV.P(Table2[1M Return vs Nifty])</f>
        <v>0.86631866354169551</v>
      </c>
      <c r="K133">
        <v>41.620771454096598</v>
      </c>
      <c r="L133">
        <f>(Table2[[#This Row],[6M Return vs Nifty]]-AVERAGE(Table2[6M Return vs Nifty]))/_xlfn.STDEV.P(Table2[6M Return vs Nifty])</f>
        <v>1.1985821290607048</v>
      </c>
      <c r="M133">
        <v>-2.8319788804168899</v>
      </c>
      <c r="N133">
        <f>(Table2[[#This Row],[1W Return vs Nifty]]-AVERAGE(Table2[1W Return vs Nifty]))/_xlfn.STDEV.P(Table2[1W Return vs Nifty])</f>
        <v>-0.77603759838097763</v>
      </c>
      <c r="O133">
        <v>1184.8499999999999</v>
      </c>
      <c r="P133">
        <v>1114.23908632391</v>
      </c>
      <c r="Q133">
        <v>905.90921564202904</v>
      </c>
      <c r="R133">
        <v>52.554756279443502</v>
      </c>
      <c r="S133" s="2">
        <f>(Table2[[#This Row],[Close Price]]-Table2[[#This Row],[20D EMA]])/Table2[[#This Row],[20D EMA]]</f>
        <v>1.7892560239692826E-2</v>
      </c>
      <c r="T133" s="2">
        <f>(Table2[[#This Row],[Close Price]]-Table2[[#This Row],[50D EMA]])/Table2[[#This Row],[50D EMA]]</f>
        <v>8.2397857697661558E-2</v>
      </c>
      <c r="U133" s="2">
        <f>(Table2[[#This Row],[Close Price]]-Table2[[#This Row],[200D EMA]])/Table2[[#This Row],[200D EMA]]</f>
        <v>0.33131441779765697</v>
      </c>
      <c r="V133">
        <v>0.84018379798889498</v>
      </c>
      <c r="W133">
        <v>1205.4000000000001</v>
      </c>
      <c r="X133">
        <v>1261.95</v>
      </c>
      <c r="Y133">
        <v>990</v>
      </c>
      <c r="Z133">
        <v>1233.3499999999999</v>
      </c>
      <c r="AA133">
        <v>990</v>
      </c>
      <c r="AB133">
        <v>1349</v>
      </c>
      <c r="AC133" s="2">
        <f>(Table2[[#This Row],[Close Price]]/Table2[[#This Row],[Day Low]])-1</f>
        <v>5.392400862782587E-4</v>
      </c>
      <c r="AD133" s="2">
        <f>(Table2[[#This Row],[Day High]]/Table2[[#This Row],[Close Price]])-1</f>
        <v>4.6349653828614112E-2</v>
      </c>
      <c r="AE133" s="2">
        <f>(Table2[[#This Row],[Close Price]]/Table2[[#This Row],[Current Week Low]])-1</f>
        <v>0.21823232323232311</v>
      </c>
      <c r="AF133" s="2">
        <f>(Table2[[#This Row],[Current Week High]]/Table2[[#This Row],[Close Price]])-1</f>
        <v>2.2635877451183672E-2</v>
      </c>
      <c r="AG133" s="2">
        <f>(Table2[[#This Row],[Close Price]]/Table2[[#This Row],[Current Month Low]])-1</f>
        <v>0.21823232323232311</v>
      </c>
      <c r="AH133" s="2">
        <f>(Table2[[#This Row],[Current Month High]]/Table2[[#This Row],[Close Price]])-1</f>
        <v>0.11852742423614293</v>
      </c>
      <c r="AI133">
        <v>11.852742423614201</v>
      </c>
      <c r="AJ133">
        <v>150.29573518729799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0.12</v>
      </c>
      <c r="AM133" t="s">
        <v>10198</v>
      </c>
      <c r="AN133">
        <v>-4.88</v>
      </c>
      <c r="AO133" t="s">
        <v>10197</v>
      </c>
      <c r="AP133">
        <v>4.7695136489748997E-2</v>
      </c>
      <c r="AQ133">
        <f>(Table2[[#This Row],[Sharpe Ratio]]-AVERAGE(Table2[Sharpe Ratio]))/_xlfn.STDEV.P(Table2[Sharpe Ratio])</f>
        <v>-4.7215946157619586E-2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2.3619316183627963</v>
      </c>
      <c r="AS133">
        <f>_xlfn.RANK.AVG(Table2[[#This Row],[1Y Return vs Nifty Z-Score]],Table2[1Y Return vs Nifty Z-Score])</f>
        <v>88</v>
      </c>
      <c r="AT133">
        <f>_xlfn.RANK.AVG(Table2[[#This Row],[6M Return vs Nifty Z-Score]],Table2[6M Return vs Nifty Z-Score])</f>
        <v>86</v>
      </c>
      <c r="AU133">
        <f>_xlfn.RANK.AVG(Table2[[#This Row],[Sharpe Ratio Z-Score]],Table2[Sharpe Ratio Z-Score])</f>
        <v>348</v>
      </c>
      <c r="AV133">
        <f>(Table2[[#This Row],[Rank 1Y]]+Table2[[#This Row],[Rank 6M]]+Table2[[#This Row],[Rank Sharpe]])/3</f>
        <v>174</v>
      </c>
    </row>
    <row r="134" spans="1:48" x14ac:dyDescent="0.3">
      <c r="A134" t="s">
        <v>63</v>
      </c>
      <c r="B134" t="s">
        <v>64</v>
      </c>
      <c r="C134" t="s">
        <v>10159</v>
      </c>
      <c r="D134" t="s">
        <v>65</v>
      </c>
      <c r="E134">
        <v>380254.76244481001</v>
      </c>
      <c r="F134">
        <v>392.15</v>
      </c>
      <c r="G134">
        <v>71.428865632544401</v>
      </c>
      <c r="H134">
        <f>(Table2[[#This Row],[1Y Return vs Nifty]]-AVERAGE(Table2[1Y Return vs Nifty]))/_xlfn.STDEV.P(Table2[1Y Return vs Nifty])</f>
        <v>0.41119784770334694</v>
      </c>
      <c r="I134">
        <v>4.9554723905852001</v>
      </c>
      <c r="J134">
        <f>(Table2[[#This Row],[1M Return vs Nifty]]-AVERAGE(Table2[1M Return vs Nifty]))/_xlfn.STDEV.P(Table2[1M Return vs Nifty])</f>
        <v>0.50119838727891919</v>
      </c>
      <c r="K134">
        <v>10.2905789628519</v>
      </c>
      <c r="L134">
        <f>(Table2[[#This Row],[6M Return vs Nifty]]-AVERAGE(Table2[6M Return vs Nifty]))/_xlfn.STDEV.P(Table2[6M Return vs Nifty])</f>
        <v>0.12211196725106775</v>
      </c>
      <c r="M134">
        <v>4.6362987400149303</v>
      </c>
      <c r="N134">
        <f>(Table2[[#This Row],[1W Return vs Nifty]]-AVERAGE(Table2[1W Return vs Nifty]))/_xlfn.STDEV.P(Table2[1W Return vs Nifty])</f>
        <v>0.81776629137204671</v>
      </c>
      <c r="O134">
        <v>377.72</v>
      </c>
      <c r="P134">
        <v>369.59220837515898</v>
      </c>
      <c r="Q134">
        <v>323.79195444006302</v>
      </c>
      <c r="R134">
        <v>66.140865442915</v>
      </c>
      <c r="S134" s="2">
        <f>(Table2[[#This Row],[Close Price]]-Table2[[#This Row],[20D EMA]])/Table2[[#This Row],[20D EMA]]</f>
        <v>3.820290162024767E-2</v>
      </c>
      <c r="T134" s="2">
        <f>(Table2[[#This Row],[Close Price]]-Table2[[#This Row],[50D EMA]])/Table2[[#This Row],[50D EMA]]</f>
        <v>6.1034272675855351E-2</v>
      </c>
      <c r="U134" s="2">
        <f>(Table2[[#This Row],[Close Price]]-Table2[[#This Row],[200D EMA]])/Table2[[#This Row],[200D EMA]]</f>
        <v>0.21111718380448727</v>
      </c>
      <c r="V134">
        <v>1.2417166706645899</v>
      </c>
      <c r="W134">
        <v>389.7</v>
      </c>
      <c r="X134">
        <v>399.5</v>
      </c>
      <c r="Y134">
        <v>361.55</v>
      </c>
      <c r="Z134">
        <v>396.3</v>
      </c>
      <c r="AA134">
        <v>361.55</v>
      </c>
      <c r="AB134">
        <v>396.3</v>
      </c>
      <c r="AC134" s="2">
        <f>(Table2[[#This Row],[Close Price]]/Table2[[#This Row],[Day Low]])-1</f>
        <v>6.2868873492429866E-3</v>
      </c>
      <c r="AD134" s="2">
        <f>(Table2[[#This Row],[Day High]]/Table2[[#This Row],[Close Price]])-1</f>
        <v>1.8742827999490119E-2</v>
      </c>
      <c r="AE134" s="2">
        <f>(Table2[[#This Row],[Close Price]]/Table2[[#This Row],[Current Week Low]])-1</f>
        <v>8.4635596736274188E-2</v>
      </c>
      <c r="AF134" s="2">
        <f>(Table2[[#This Row],[Current Week High]]/Table2[[#This Row],[Close Price]])-1</f>
        <v>1.0582685196991015E-2</v>
      </c>
      <c r="AG134" s="2">
        <f>(Table2[[#This Row],[Close Price]]/Table2[[#This Row],[Current Month Low]])-1</f>
        <v>8.4635596736274188E-2</v>
      </c>
      <c r="AH134" s="2">
        <f>(Table2[[#This Row],[Current Month High]]/Table2[[#This Row],[Close Price]])-1</f>
        <v>1.0582685196991015E-2</v>
      </c>
      <c r="AI134">
        <v>1.0582685196991</v>
      </c>
      <c r="AJ134">
        <v>100.17866258295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0.03</v>
      </c>
      <c r="AM134" t="s">
        <v>10198</v>
      </c>
      <c r="AN134">
        <v>3.89</v>
      </c>
      <c r="AO134" t="s">
        <v>10198</v>
      </c>
      <c r="AP134">
        <v>0.16865680209123801</v>
      </c>
      <c r="AQ134">
        <f>(Table2[[#This Row],[Sharpe Ratio]]-AVERAGE(Table2[Sharpe Ratio]))/_xlfn.STDEV.P(Table2[Sharpe Ratio])</f>
        <v>1.3471148560049906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3.1993893496103709</v>
      </c>
      <c r="AS134">
        <f>_xlfn.RANK.AVG(Table2[[#This Row],[1Y Return vs Nifty Z-Score]],Table2[1Y Return vs Nifty Z-Score])</f>
        <v>168</v>
      </c>
      <c r="AT134">
        <f>_xlfn.RANK.AVG(Table2[[#This Row],[6M Return vs Nifty Z-Score]],Table2[6M Return vs Nifty Z-Score])</f>
        <v>286</v>
      </c>
      <c r="AU134">
        <f>_xlfn.RANK.AVG(Table2[[#This Row],[Sharpe Ratio Z-Score]],Table2[Sharpe Ratio Z-Score])</f>
        <v>69</v>
      </c>
      <c r="AV134">
        <f>(Table2[[#This Row],[Rank 1Y]]+Table2[[#This Row],[Rank 6M]]+Table2[[#This Row],[Rank Sharpe]])/3</f>
        <v>174.33333333333334</v>
      </c>
    </row>
    <row r="135" spans="1:48" x14ac:dyDescent="0.3">
      <c r="A135" t="s">
        <v>511</v>
      </c>
      <c r="B135" t="s">
        <v>512</v>
      </c>
      <c r="C135" t="s">
        <v>10158</v>
      </c>
      <c r="D135" t="s">
        <v>60</v>
      </c>
      <c r="E135">
        <v>40200.524703759998</v>
      </c>
      <c r="F135">
        <v>1424.6</v>
      </c>
      <c r="G135">
        <v>57.686640866032803</v>
      </c>
      <c r="H135">
        <f>(Table2[[#This Row],[1Y Return vs Nifty]]-AVERAGE(Table2[1Y Return vs Nifty]))/_xlfn.STDEV.P(Table2[1Y Return vs Nifty])</f>
        <v>0.22482774395861468</v>
      </c>
      <c r="I135">
        <v>13.3307912978124</v>
      </c>
      <c r="J135">
        <f>(Table2[[#This Row],[1M Return vs Nifty]]-AVERAGE(Table2[1M Return vs Nifty]))/_xlfn.STDEV.P(Table2[1M Return vs Nifty])</f>
        <v>1.3550349590597157</v>
      </c>
      <c r="K135">
        <v>45.569457581517497</v>
      </c>
      <c r="L135">
        <f>(Table2[[#This Row],[6M Return vs Nifty]]-AVERAGE(Table2[6M Return vs Nifty]))/_xlfn.STDEV.P(Table2[6M Return vs Nifty])</f>
        <v>1.3342545414057005</v>
      </c>
      <c r="M135">
        <v>1.9895526317626699</v>
      </c>
      <c r="N135">
        <f>(Table2[[#This Row],[1W Return vs Nifty]]-AVERAGE(Table2[1W Return vs Nifty]))/_xlfn.STDEV.P(Table2[1W Return vs Nifty])</f>
        <v>0.25292464287997823</v>
      </c>
      <c r="O135">
        <v>1361.47</v>
      </c>
      <c r="P135">
        <v>1257.81634131127</v>
      </c>
      <c r="Q135">
        <v>1011.21936629866</v>
      </c>
      <c r="R135">
        <v>83.769863314512605</v>
      </c>
      <c r="S135" s="2">
        <f>(Table2[[#This Row],[Close Price]]-Table2[[#This Row],[20D EMA]])/Table2[[#This Row],[20D EMA]]</f>
        <v>4.6368998215164402E-2</v>
      </c>
      <c r="T135" s="2">
        <f>(Table2[[#This Row],[Close Price]]-Table2[[#This Row],[50D EMA]])/Table2[[#This Row],[50D EMA]]</f>
        <v>0.13259778332571068</v>
      </c>
      <c r="U135" s="2">
        <f>(Table2[[#This Row],[Close Price]]-Table2[[#This Row],[200D EMA]])/Table2[[#This Row],[200D EMA]]</f>
        <v>0.40879422158856221</v>
      </c>
      <c r="V135">
        <v>1.1388046364820901</v>
      </c>
      <c r="W135">
        <v>1420.1</v>
      </c>
      <c r="X135">
        <v>1454.2</v>
      </c>
      <c r="Y135">
        <v>1330.1</v>
      </c>
      <c r="Z135">
        <v>1451</v>
      </c>
      <c r="AA135">
        <v>1232.0999999999999</v>
      </c>
      <c r="AB135">
        <v>1451</v>
      </c>
      <c r="AC135" s="2">
        <f>(Table2[[#This Row],[Close Price]]/Table2[[#This Row],[Day Low]])-1</f>
        <v>3.1687909302162698E-3</v>
      </c>
      <c r="AD135" s="2">
        <f>(Table2[[#This Row],[Day High]]/Table2[[#This Row],[Close Price]])-1</f>
        <v>2.0777762178857406E-2</v>
      </c>
      <c r="AE135" s="2">
        <f>(Table2[[#This Row],[Close Price]]/Table2[[#This Row],[Current Week Low]])-1</f>
        <v>7.1047289677467873E-2</v>
      </c>
      <c r="AF135" s="2">
        <f>(Table2[[#This Row],[Current Week High]]/Table2[[#This Row],[Close Price]])-1</f>
        <v>1.8531517618980864E-2</v>
      </c>
      <c r="AG135" s="2">
        <f>(Table2[[#This Row],[Close Price]]/Table2[[#This Row],[Current Month Low]])-1</f>
        <v>0.15623731839948052</v>
      </c>
      <c r="AH135" s="2">
        <f>(Table2[[#This Row],[Current Month High]]/Table2[[#This Row],[Close Price]])-1</f>
        <v>1.8531517618980864E-2</v>
      </c>
      <c r="AI135">
        <v>1.85315176189808</v>
      </c>
      <c r="AJ135">
        <v>97.285694502146498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0.25</v>
      </c>
      <c r="AM135" t="s">
        <v>10198</v>
      </c>
      <c r="AN135">
        <v>5.03</v>
      </c>
      <c r="AO135" t="s">
        <v>10198</v>
      </c>
      <c r="AP135">
        <v>8.7478178761323994E-2</v>
      </c>
      <c r="AQ135">
        <f>(Table2[[#This Row],[Sharpe Ratio]]-AVERAGE(Table2[Sharpe Ratio]))/_xlfn.STDEV.P(Table2[Sharpe Ratio])</f>
        <v>0.41136505111257143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3.5784069384165806</v>
      </c>
      <c r="AS135">
        <f>_xlfn.RANK.AVG(Table2[[#This Row],[1Y Return vs Nifty Z-Score]],Table2[1Y Return vs Nifty Z-Score])</f>
        <v>227</v>
      </c>
      <c r="AT135">
        <f>_xlfn.RANK.AVG(Table2[[#This Row],[6M Return vs Nifty Z-Score]],Table2[6M Return vs Nifty Z-Score])</f>
        <v>72</v>
      </c>
      <c r="AU135">
        <f>_xlfn.RANK.AVG(Table2[[#This Row],[Sharpe Ratio Z-Score]],Table2[Sharpe Ratio Z-Score])</f>
        <v>228</v>
      </c>
      <c r="AV135">
        <f>(Table2[[#This Row],[Rank 1Y]]+Table2[[#This Row],[Rank 6M]]+Table2[[#This Row],[Rank Sharpe]])/3</f>
        <v>175.66666666666666</v>
      </c>
    </row>
    <row r="136" spans="1:48" x14ac:dyDescent="0.3">
      <c r="A136" t="s">
        <v>755</v>
      </c>
      <c r="B136" t="s">
        <v>756</v>
      </c>
      <c r="C136" t="s">
        <v>10153</v>
      </c>
      <c r="D136" t="s">
        <v>568</v>
      </c>
      <c r="E136">
        <v>21296.7209948399</v>
      </c>
      <c r="F136">
        <v>4183.8</v>
      </c>
      <c r="G136">
        <v>127.22305693918899</v>
      </c>
      <c r="H136">
        <f>(Table2[[#This Row],[1Y Return vs Nifty]]-AVERAGE(Table2[1Y Return vs Nifty]))/_xlfn.STDEV.P(Table2[1Y Return vs Nifty])</f>
        <v>1.1678707590293615</v>
      </c>
      <c r="I136">
        <v>2.4654746464388499</v>
      </c>
      <c r="J136">
        <f>(Table2[[#This Row],[1M Return vs Nifty]]-AVERAGE(Table2[1M Return vs Nifty]))/_xlfn.STDEV.P(Table2[1M Return vs Nifty])</f>
        <v>0.24735120114141804</v>
      </c>
      <c r="K136">
        <v>15.5869393470925</v>
      </c>
      <c r="L136">
        <f>(Table2[[#This Row],[6M Return vs Nifty]]-AVERAGE(Table2[6M Return vs Nifty]))/_xlfn.STDEV.P(Table2[6M Return vs Nifty])</f>
        <v>0.30408895068067465</v>
      </c>
      <c r="M136">
        <v>5.2349706405729899</v>
      </c>
      <c r="N136">
        <f>(Table2[[#This Row],[1W Return vs Nifty]]-AVERAGE(Table2[1W Return vs Nifty]))/_xlfn.STDEV.P(Table2[1W Return vs Nifty])</f>
        <v>0.94552876249187379</v>
      </c>
      <c r="O136">
        <v>3915.91</v>
      </c>
      <c r="P136">
        <v>3846.4153761493599</v>
      </c>
      <c r="Q136">
        <v>3337.67701440159</v>
      </c>
      <c r="R136">
        <v>69.005921900434203</v>
      </c>
      <c r="S136" s="2">
        <f>(Table2[[#This Row],[Close Price]]-Table2[[#This Row],[20D EMA]])/Table2[[#This Row],[20D EMA]]</f>
        <v>6.8410663166416072E-2</v>
      </c>
      <c r="T136" s="2">
        <f>(Table2[[#This Row],[Close Price]]-Table2[[#This Row],[50D EMA]])/Table2[[#This Row],[50D EMA]]</f>
        <v>8.7714037839666581E-2</v>
      </c>
      <c r="U136" s="2">
        <f>(Table2[[#This Row],[Close Price]]-Table2[[#This Row],[200D EMA]])/Table2[[#This Row],[200D EMA]]</f>
        <v>0.25350655019868995</v>
      </c>
      <c r="V136">
        <v>1.1078149922429901</v>
      </c>
      <c r="W136">
        <v>4104.55</v>
      </c>
      <c r="X136">
        <v>4244</v>
      </c>
      <c r="Y136">
        <v>3620.3</v>
      </c>
      <c r="Z136">
        <v>4203</v>
      </c>
      <c r="AA136">
        <v>3620.3</v>
      </c>
      <c r="AB136">
        <v>4203</v>
      </c>
      <c r="AC136" s="2">
        <f>(Table2[[#This Row],[Close Price]]/Table2[[#This Row],[Day Low]])-1</f>
        <v>1.9307841298071615E-2</v>
      </c>
      <c r="AD136" s="2">
        <f>(Table2[[#This Row],[Day High]]/Table2[[#This Row],[Close Price]])-1</f>
        <v>1.4388833118217814E-2</v>
      </c>
      <c r="AE136" s="2">
        <f>(Table2[[#This Row],[Close Price]]/Table2[[#This Row],[Current Week Low]])-1</f>
        <v>0.15565008424716176</v>
      </c>
      <c r="AF136" s="2">
        <f>(Table2[[#This Row],[Current Week High]]/Table2[[#This Row],[Close Price]])-1</f>
        <v>4.5891294994979681E-3</v>
      </c>
      <c r="AG136" s="2">
        <f>(Table2[[#This Row],[Close Price]]/Table2[[#This Row],[Current Month Low]])-1</f>
        <v>0.15565008424716176</v>
      </c>
      <c r="AH136" s="2">
        <f>(Table2[[#This Row],[Current Month High]]/Table2[[#This Row],[Close Price]])-1</f>
        <v>4.5891294994979681E-3</v>
      </c>
      <c r="AI136">
        <v>2.0603279315454901</v>
      </c>
      <c r="AJ136">
        <v>172.02860858257401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</v>
      </c>
      <c r="AM136" t="s">
        <v>10199</v>
      </c>
      <c r="AN136">
        <v>6</v>
      </c>
      <c r="AO136" t="s">
        <v>10198</v>
      </c>
      <c r="AP136">
        <v>9.4431668659960999E-2</v>
      </c>
      <c r="AQ136">
        <f>(Table2[[#This Row],[Sharpe Ratio]]-AVERAGE(Table2[Sharpe Ratio]))/_xlfn.STDEV.P(Table2[Sharpe Ratio])</f>
        <v>0.49151825584883951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3.1563579291921675</v>
      </c>
      <c r="AS136">
        <f>_xlfn.RANK.AVG(Table2[[#This Row],[1Y Return vs Nifty Z-Score]],Table2[1Y Return vs Nifty Z-Score])</f>
        <v>81</v>
      </c>
      <c r="AT136">
        <f>_xlfn.RANK.AVG(Table2[[#This Row],[6M Return vs Nifty Z-Score]],Table2[6M Return vs Nifty Z-Score])</f>
        <v>235</v>
      </c>
      <c r="AU136">
        <f>_xlfn.RANK.AVG(Table2[[#This Row],[Sharpe Ratio Z-Score]],Table2[Sharpe Ratio Z-Score])</f>
        <v>211</v>
      </c>
      <c r="AV136">
        <f>(Table2[[#This Row],[Rank 1Y]]+Table2[[#This Row],[Rank 6M]]+Table2[[#This Row],[Rank Sharpe]])/3</f>
        <v>175.66666666666666</v>
      </c>
    </row>
    <row r="137" spans="1:48" x14ac:dyDescent="0.3">
      <c r="A137" t="s">
        <v>364</v>
      </c>
      <c r="B137" t="s">
        <v>365</v>
      </c>
      <c r="C137" t="s">
        <v>10153</v>
      </c>
      <c r="D137" t="s">
        <v>32</v>
      </c>
      <c r="E137">
        <v>66534.907249440002</v>
      </c>
      <c r="F137">
        <v>55.65</v>
      </c>
      <c r="G137">
        <v>70.753442955198693</v>
      </c>
      <c r="H137">
        <f>(Table2[[#This Row],[1Y Return vs Nifty]]-AVERAGE(Table2[1Y Return vs Nifty]))/_xlfn.STDEV.P(Table2[1Y Return vs Nifty])</f>
        <v>0.4020378611227739</v>
      </c>
      <c r="I137">
        <v>-3.9331417620486699</v>
      </c>
      <c r="J137">
        <f>(Table2[[#This Row],[1M Return vs Nifty]]-AVERAGE(Table2[1M Return vs Nifty]))/_xlfn.STDEV.P(Table2[1M Return vs Nifty])</f>
        <v>-0.40496696833734669</v>
      </c>
      <c r="K137">
        <v>20.7724493022336</v>
      </c>
      <c r="L137">
        <f>(Table2[[#This Row],[6M Return vs Nifty]]-AVERAGE(Table2[6M Return vs Nifty]))/_xlfn.STDEV.P(Table2[6M Return vs Nifty])</f>
        <v>0.48225723809340409</v>
      </c>
      <c r="M137">
        <v>1.1634137928174699</v>
      </c>
      <c r="N137">
        <f>(Table2[[#This Row],[1W Return vs Nifty]]-AVERAGE(Table2[1W Return vs Nifty]))/_xlfn.STDEV.P(Table2[1W Return vs Nifty])</f>
        <v>7.6618490121991345E-2</v>
      </c>
      <c r="O137">
        <v>55.38</v>
      </c>
      <c r="P137">
        <v>55.271604895874702</v>
      </c>
      <c r="Q137">
        <v>49.089251355279899</v>
      </c>
      <c r="R137">
        <v>52.2323410199131</v>
      </c>
      <c r="S137" s="2">
        <f>(Table2[[#This Row],[Close Price]]-Table2[[#This Row],[20D EMA]])/Table2[[#This Row],[20D EMA]]</f>
        <v>4.8754062838569159E-3</v>
      </c>
      <c r="T137" s="2">
        <f>(Table2[[#This Row],[Close Price]]-Table2[[#This Row],[50D EMA]])/Table2[[#This Row],[50D EMA]]</f>
        <v>6.8461030729639336E-3</v>
      </c>
      <c r="U137" s="2">
        <f>(Table2[[#This Row],[Close Price]]-Table2[[#This Row],[200D EMA]])/Table2[[#This Row],[200D EMA]]</f>
        <v>0.13364939296460557</v>
      </c>
      <c r="V137">
        <v>0.96994471915791103</v>
      </c>
      <c r="W137">
        <v>55.66</v>
      </c>
      <c r="X137">
        <v>58.45</v>
      </c>
      <c r="Y137">
        <v>52.25</v>
      </c>
      <c r="Z137">
        <v>57.2</v>
      </c>
      <c r="AA137">
        <v>52.25</v>
      </c>
      <c r="AB137">
        <v>58.45</v>
      </c>
      <c r="AC137" s="2">
        <f>(Table2[[#This Row],[Close Price]]/Table2[[#This Row],[Day Low]])-1</f>
        <v>-1.7966223499821243E-4</v>
      </c>
      <c r="AD137" s="2">
        <f>(Table2[[#This Row],[Day High]]/Table2[[#This Row],[Close Price]])-1</f>
        <v>5.031446540880502E-2</v>
      </c>
      <c r="AE137" s="2">
        <f>(Table2[[#This Row],[Close Price]]/Table2[[#This Row],[Current Week Low]])-1</f>
        <v>6.507177033492817E-2</v>
      </c>
      <c r="AF137" s="2">
        <f>(Table2[[#This Row],[Current Week High]]/Table2[[#This Row],[Close Price]])-1</f>
        <v>2.7852650494160081E-2</v>
      </c>
      <c r="AG137" s="2">
        <f>(Table2[[#This Row],[Close Price]]/Table2[[#This Row],[Current Month Low]])-1</f>
        <v>6.507177033492817E-2</v>
      </c>
      <c r="AH137" s="2">
        <f>(Table2[[#This Row],[Current Month High]]/Table2[[#This Row],[Close Price]])-1</f>
        <v>5.031446540880502E-2</v>
      </c>
      <c r="AI137">
        <v>26.954177897574102</v>
      </c>
      <c r="AJ137">
        <v>106.111111111111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0.01</v>
      </c>
      <c r="AM137" t="s">
        <v>10198</v>
      </c>
      <c r="AN137">
        <v>2.9</v>
      </c>
      <c r="AO137" t="s">
        <v>10198</v>
      </c>
      <c r="AP137">
        <v>0.117994725339558</v>
      </c>
      <c r="AQ137">
        <f>(Table2[[#This Row],[Sharpe Ratio]]-AVERAGE(Table2[Sharpe Ratio]))/_xlfn.STDEV.P(Table2[Sharpe Ratio])</f>
        <v>0.7631307171860211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1.3190773381868437</v>
      </c>
      <c r="AS137">
        <f>_xlfn.RANK.AVG(Table2[[#This Row],[1Y Return vs Nifty Z-Score]],Table2[1Y Return vs Nifty Z-Score])</f>
        <v>172</v>
      </c>
      <c r="AT137">
        <f>_xlfn.RANK.AVG(Table2[[#This Row],[6M Return vs Nifty Z-Score]],Table2[6M Return vs Nifty Z-Score])</f>
        <v>188</v>
      </c>
      <c r="AU137">
        <f>_xlfn.RANK.AVG(Table2[[#This Row],[Sharpe Ratio Z-Score]],Table2[Sharpe Ratio Z-Score])</f>
        <v>169</v>
      </c>
      <c r="AV137">
        <f>(Table2[[#This Row],[Rank 1Y]]+Table2[[#This Row],[Rank 6M]]+Table2[[#This Row],[Rank Sharpe]])/3</f>
        <v>176.33333333333334</v>
      </c>
    </row>
    <row r="138" spans="1:48" x14ac:dyDescent="0.3">
      <c r="A138" t="s">
        <v>957</v>
      </c>
      <c r="B138" t="s">
        <v>958</v>
      </c>
      <c r="C138" t="s">
        <v>10152</v>
      </c>
      <c r="D138" t="s">
        <v>285</v>
      </c>
      <c r="E138">
        <v>14831.352862365</v>
      </c>
      <c r="F138">
        <v>1060.3499999999999</v>
      </c>
      <c r="G138">
        <v>130.43742227662699</v>
      </c>
      <c r="H138">
        <f>(Table2[[#This Row],[1Y Return vs Nifty]]-AVERAGE(Table2[1Y Return vs Nifty]))/_xlfn.STDEV.P(Table2[1Y Return vs Nifty])</f>
        <v>1.2114635259641333</v>
      </c>
      <c r="I138">
        <v>4.7966917307504602</v>
      </c>
      <c r="J138">
        <f>(Table2[[#This Row],[1M Return vs Nifty]]-AVERAGE(Table2[1M Return vs Nifty]))/_xlfn.STDEV.P(Table2[1M Return vs Nifty])</f>
        <v>0.48501121449659101</v>
      </c>
      <c r="K138">
        <v>8.91734337257585</v>
      </c>
      <c r="L138">
        <f>(Table2[[#This Row],[6M Return vs Nifty]]-AVERAGE(Table2[6M Return vs Nifty]))/_xlfn.STDEV.P(Table2[6M Return vs Nifty])</f>
        <v>7.4929137510065955E-2</v>
      </c>
      <c r="M138">
        <v>5.0693196599736599</v>
      </c>
      <c r="N138">
        <f>(Table2[[#This Row],[1W Return vs Nifty]]-AVERAGE(Table2[1W Return vs Nifty]))/_xlfn.STDEV.P(Table2[1W Return vs Nifty])</f>
        <v>0.91017721416454345</v>
      </c>
      <c r="O138">
        <v>1010.27</v>
      </c>
      <c r="P138">
        <v>964.079583484777</v>
      </c>
      <c r="Q138">
        <v>791.61036997359997</v>
      </c>
      <c r="R138">
        <v>61.751708232290902</v>
      </c>
      <c r="S138" s="2">
        <f>(Table2[[#This Row],[Close Price]]-Table2[[#This Row],[20D EMA]])/Table2[[#This Row],[20D EMA]]</f>
        <v>4.9570906787294415E-2</v>
      </c>
      <c r="T138" s="2">
        <f>(Table2[[#This Row],[Close Price]]-Table2[[#This Row],[50D EMA]])/Table2[[#This Row],[50D EMA]]</f>
        <v>9.9857333527635095E-2</v>
      </c>
      <c r="U138" s="2">
        <f>(Table2[[#This Row],[Close Price]]-Table2[[#This Row],[200D EMA]])/Table2[[#This Row],[200D EMA]]</f>
        <v>0.33948472660276335</v>
      </c>
      <c r="V138">
        <v>1.4890669483175401</v>
      </c>
      <c r="W138">
        <v>1054.75</v>
      </c>
      <c r="X138">
        <v>1084</v>
      </c>
      <c r="Y138">
        <v>986.6</v>
      </c>
      <c r="Z138">
        <v>1156.95</v>
      </c>
      <c r="AA138">
        <v>930</v>
      </c>
      <c r="AB138">
        <v>1156.95</v>
      </c>
      <c r="AC138" s="2">
        <f>(Table2[[#This Row],[Close Price]]/Table2[[#This Row],[Day Low]])-1</f>
        <v>5.3093150035552483E-3</v>
      </c>
      <c r="AD138" s="2">
        <f>(Table2[[#This Row],[Day High]]/Table2[[#This Row],[Close Price]])-1</f>
        <v>2.2303956240864009E-2</v>
      </c>
      <c r="AE138" s="2">
        <f>(Table2[[#This Row],[Close Price]]/Table2[[#This Row],[Current Week Low]])-1</f>
        <v>7.4751672410297898E-2</v>
      </c>
      <c r="AF138" s="2">
        <f>(Table2[[#This Row],[Current Week High]]/Table2[[#This Row],[Close Price]])-1</f>
        <v>9.1101994624416704E-2</v>
      </c>
      <c r="AG138" s="2">
        <f>(Table2[[#This Row],[Close Price]]/Table2[[#This Row],[Current Month Low]])-1</f>
        <v>0.14016129032258062</v>
      </c>
      <c r="AH138" s="2">
        <f>(Table2[[#This Row],[Current Month High]]/Table2[[#This Row],[Close Price]])-1</f>
        <v>9.1101994624416704E-2</v>
      </c>
      <c r="AI138">
        <v>9.1101994624416704</v>
      </c>
      <c r="AJ138">
        <v>168.90255499904899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-0.11</v>
      </c>
      <c r="AM138" t="s">
        <v>10197</v>
      </c>
      <c r="AN138">
        <v>12.27</v>
      </c>
      <c r="AO138" t="s">
        <v>10198</v>
      </c>
      <c r="AP138">
        <v>0.12349692508381301</v>
      </c>
      <c r="AQ138">
        <f>(Table2[[#This Row],[Sharpe Ratio]]-AVERAGE(Table2[Sharpe Ratio]))/_xlfn.STDEV.P(Table2[Sharpe Ratio])</f>
        <v>0.82655483213117409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3.508135924266508</v>
      </c>
      <c r="AS138">
        <f>_xlfn.RANK.AVG(Table2[[#This Row],[1Y Return vs Nifty Z-Score]],Table2[1Y Return vs Nifty Z-Score])</f>
        <v>75</v>
      </c>
      <c r="AT138">
        <f>_xlfn.RANK.AVG(Table2[[#This Row],[6M Return vs Nifty Z-Score]],Table2[6M Return vs Nifty Z-Score])</f>
        <v>299</v>
      </c>
      <c r="AU138">
        <f>_xlfn.RANK.AVG(Table2[[#This Row],[Sharpe Ratio Z-Score]],Table2[Sharpe Ratio Z-Score])</f>
        <v>157</v>
      </c>
      <c r="AV138">
        <f>(Table2[[#This Row],[Rank 1Y]]+Table2[[#This Row],[Rank 6M]]+Table2[[#This Row],[Rank Sharpe]])/3</f>
        <v>177</v>
      </c>
    </row>
    <row r="139" spans="1:48" x14ac:dyDescent="0.3">
      <c r="A139" t="s">
        <v>151</v>
      </c>
      <c r="B139" t="s">
        <v>152</v>
      </c>
      <c r="C139" t="s">
        <v>10164</v>
      </c>
      <c r="D139" t="s">
        <v>153</v>
      </c>
      <c r="E139">
        <v>171157.35392358</v>
      </c>
      <c r="F139">
        <v>4432.2</v>
      </c>
      <c r="G139">
        <v>47.487265139208901</v>
      </c>
      <c r="H139">
        <f>(Table2[[#This Row],[1Y Return vs Nifty]]-AVERAGE(Table2[1Y Return vs Nifty]))/_xlfn.STDEV.P(Table2[1Y Return vs Nifty])</f>
        <v>8.6505256542175848E-2</v>
      </c>
      <c r="I139">
        <v>-1.7800846221554201</v>
      </c>
      <c r="J139">
        <f>(Table2[[#This Row],[1M Return vs Nifty]]-AVERAGE(Table2[1M Return vs Nifty]))/_xlfn.STDEV.P(Table2[1M Return vs Nifty])</f>
        <v>-0.18546978291217217</v>
      </c>
      <c r="K139">
        <v>40.506570426711598</v>
      </c>
      <c r="L139">
        <f>(Table2[[#This Row],[6M Return vs Nifty]]-AVERAGE(Table2[6M Return vs Nifty]))/_xlfn.STDEV.P(Table2[6M Return vs Nifty])</f>
        <v>1.1602994354394391</v>
      </c>
      <c r="M139">
        <v>1.04054921664844</v>
      </c>
      <c r="N139">
        <f>(Table2[[#This Row],[1W Return vs Nifty]]-AVERAGE(Table2[1W Return vs Nifty]))/_xlfn.STDEV.P(Table2[1W Return vs Nifty])</f>
        <v>5.0397981275972566E-2</v>
      </c>
      <c r="O139">
        <v>4329.3100000000004</v>
      </c>
      <c r="P139">
        <v>4218.17583706389</v>
      </c>
      <c r="Q139">
        <v>3531.66134444626</v>
      </c>
      <c r="R139">
        <v>63.604085696795501</v>
      </c>
      <c r="S139" s="2">
        <f>(Table2[[#This Row],[Close Price]]-Table2[[#This Row],[20D EMA]])/Table2[[#This Row],[20D EMA]]</f>
        <v>2.3765911888961384E-2</v>
      </c>
      <c r="T139" s="2">
        <f>(Table2[[#This Row],[Close Price]]-Table2[[#This Row],[50D EMA]])/Table2[[#This Row],[50D EMA]]</f>
        <v>5.0738558847059315E-2</v>
      </c>
      <c r="U139" s="2">
        <f>(Table2[[#This Row],[Close Price]]-Table2[[#This Row],[200D EMA]])/Table2[[#This Row],[200D EMA]]</f>
        <v>0.25499009325168975</v>
      </c>
      <c r="V139">
        <v>0.719100139187696</v>
      </c>
      <c r="W139">
        <v>4415.5</v>
      </c>
      <c r="X139">
        <v>4510</v>
      </c>
      <c r="Y139">
        <v>4171.05</v>
      </c>
      <c r="Z139">
        <v>4467.6499999999996</v>
      </c>
      <c r="AA139">
        <v>4165.3999999999996</v>
      </c>
      <c r="AB139">
        <v>4467.6499999999996</v>
      </c>
      <c r="AC139" s="2">
        <f>(Table2[[#This Row],[Close Price]]/Table2[[#This Row],[Day Low]])-1</f>
        <v>3.7821311289774062E-3</v>
      </c>
      <c r="AD139" s="2">
        <f>(Table2[[#This Row],[Day High]]/Table2[[#This Row],[Close Price]])-1</f>
        <v>1.7553359505437571E-2</v>
      </c>
      <c r="AE139" s="2">
        <f>(Table2[[#This Row],[Close Price]]/Table2[[#This Row],[Current Week Low]])-1</f>
        <v>6.2610134138885831E-2</v>
      </c>
      <c r="AF139" s="2">
        <f>(Table2[[#This Row],[Current Week High]]/Table2[[#This Row],[Close Price]])-1</f>
        <v>7.9982852759352685E-3</v>
      </c>
      <c r="AG139" s="2">
        <f>(Table2[[#This Row],[Close Price]]/Table2[[#This Row],[Current Month Low]])-1</f>
        <v>6.4051471647380787E-2</v>
      </c>
      <c r="AH139" s="2">
        <f>(Table2[[#This Row],[Current Month High]]/Table2[[#This Row],[Close Price]])-1</f>
        <v>7.9982852759352685E-3</v>
      </c>
      <c r="AI139">
        <v>4.0070393935291699</v>
      </c>
      <c r="AJ139">
        <v>89.950071785201501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0.02</v>
      </c>
      <c r="AM139" t="s">
        <v>10198</v>
      </c>
      <c r="AN139">
        <v>4.58</v>
      </c>
      <c r="AO139" t="s">
        <v>10198</v>
      </c>
      <c r="AP139">
        <v>0.11228909605290199</v>
      </c>
      <c r="AQ139">
        <f>(Table2[[#This Row],[Sharpe Ratio]]-AVERAGE(Table2[Sharpe Ratio]))/_xlfn.STDEV.P(Table2[Sharpe Ratio])</f>
        <v>0.69736166034850011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1.8090945506939156</v>
      </c>
      <c r="AS139">
        <f>_xlfn.RANK.AVG(Table2[[#This Row],[1Y Return vs Nifty Z-Score]],Table2[1Y Return vs Nifty Z-Score])</f>
        <v>264</v>
      </c>
      <c r="AT139">
        <f>_xlfn.RANK.AVG(Table2[[#This Row],[6M Return vs Nifty Z-Score]],Table2[6M Return vs Nifty Z-Score])</f>
        <v>90</v>
      </c>
      <c r="AU139">
        <f>_xlfn.RANK.AVG(Table2[[#This Row],[Sharpe Ratio Z-Score]],Table2[Sharpe Ratio Z-Score])</f>
        <v>181</v>
      </c>
      <c r="AV139">
        <f>(Table2[[#This Row],[Rank 1Y]]+Table2[[#This Row],[Rank 6M]]+Table2[[#This Row],[Rank Sharpe]])/3</f>
        <v>178.33333333333334</v>
      </c>
    </row>
    <row r="140" spans="1:48" x14ac:dyDescent="0.3">
      <c r="A140" t="s">
        <v>222</v>
      </c>
      <c r="B140" t="s">
        <v>223</v>
      </c>
      <c r="C140" t="s">
        <v>10157</v>
      </c>
      <c r="D140" t="s">
        <v>108</v>
      </c>
      <c r="E140">
        <v>116363.08683202</v>
      </c>
      <c r="F140">
        <v>2449.3000000000002</v>
      </c>
      <c r="G140">
        <v>52.979651985855703</v>
      </c>
      <c r="H140">
        <f>(Table2[[#This Row],[1Y Return vs Nifty]]-AVERAGE(Table2[1Y Return vs Nifty]))/_xlfn.STDEV.P(Table2[1Y Return vs Nifty])</f>
        <v>0.16099222817941883</v>
      </c>
      <c r="I140">
        <v>-2.5242560665923599</v>
      </c>
      <c r="J140">
        <f>(Table2[[#This Row],[1M Return vs Nifty]]-AVERAGE(Table2[1M Return vs Nifty]))/_xlfn.STDEV.P(Table2[1M Return vs Nifty])</f>
        <v>-0.26133564568987516</v>
      </c>
      <c r="K140">
        <v>11.8806651422162</v>
      </c>
      <c r="L140">
        <f>(Table2[[#This Row],[6M Return vs Nifty]]-AVERAGE(Table2[6M Return vs Nifty]))/_xlfn.STDEV.P(Table2[6M Return vs Nifty])</f>
        <v>0.17674553923661779</v>
      </c>
      <c r="M140">
        <v>1.00523451224795</v>
      </c>
      <c r="N140">
        <f>(Table2[[#This Row],[1W Return vs Nifty]]-AVERAGE(Table2[1W Return vs Nifty]))/_xlfn.STDEV.P(Table2[1W Return vs Nifty])</f>
        <v>4.2861476060232502E-2</v>
      </c>
      <c r="O140">
        <v>2420.5700000000002</v>
      </c>
      <c r="P140">
        <v>2343.9549997951299</v>
      </c>
      <c r="Q140">
        <v>2039.2191528488399</v>
      </c>
      <c r="R140">
        <v>55.9485361447598</v>
      </c>
      <c r="S140" s="2">
        <f>(Table2[[#This Row],[Close Price]]-Table2[[#This Row],[20D EMA]])/Table2[[#This Row],[20D EMA]]</f>
        <v>1.1869105210756152E-2</v>
      </c>
      <c r="T140" s="2">
        <f>(Table2[[#This Row],[Close Price]]-Table2[[#This Row],[50D EMA]])/Table2[[#This Row],[50D EMA]]</f>
        <v>4.4943269053406669E-2</v>
      </c>
      <c r="U140" s="2">
        <f>(Table2[[#This Row],[Close Price]]-Table2[[#This Row],[200D EMA]])/Table2[[#This Row],[200D EMA]]</f>
        <v>0.20109699665103042</v>
      </c>
      <c r="V140">
        <v>0.73408710427025803</v>
      </c>
      <c r="W140">
        <v>2438.75</v>
      </c>
      <c r="X140">
        <v>2528.8000000000002</v>
      </c>
      <c r="Y140">
        <v>2359.9499999999998</v>
      </c>
      <c r="Z140">
        <v>2490</v>
      </c>
      <c r="AA140">
        <v>2301.1999999999998</v>
      </c>
      <c r="AB140">
        <v>2491.9</v>
      </c>
      <c r="AC140" s="2">
        <f>(Table2[[#This Row],[Close Price]]/Table2[[#This Row],[Day Low]])-1</f>
        <v>4.3259866735008146E-3</v>
      </c>
      <c r="AD140" s="2">
        <f>(Table2[[#This Row],[Day High]]/Table2[[#This Row],[Close Price]])-1</f>
        <v>3.2458253378516266E-2</v>
      </c>
      <c r="AE140" s="2">
        <f>(Table2[[#This Row],[Close Price]]/Table2[[#This Row],[Current Week Low]])-1</f>
        <v>3.7860971630754969E-2</v>
      </c>
      <c r="AF140" s="2">
        <f>(Table2[[#This Row],[Current Week High]]/Table2[[#This Row],[Close Price]])-1</f>
        <v>1.6616992610133385E-2</v>
      </c>
      <c r="AG140" s="2">
        <f>(Table2[[#This Row],[Close Price]]/Table2[[#This Row],[Current Month Low]])-1</f>
        <v>6.43577264036157E-2</v>
      </c>
      <c r="AH140" s="2">
        <f>(Table2[[#This Row],[Current Month High]]/Table2[[#This Row],[Close Price]])-1</f>
        <v>1.7392724451884112E-2</v>
      </c>
      <c r="AI140">
        <v>2.8457110194749502</v>
      </c>
      <c r="AJ140">
        <v>86.449967647394601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7.0000000000000007E-2</v>
      </c>
      <c r="AM140" t="s">
        <v>10198</v>
      </c>
      <c r="AN140">
        <v>2.13</v>
      </c>
      <c r="AO140" t="s">
        <v>10198</v>
      </c>
      <c r="AP140">
        <v>0.20694884313977099</v>
      </c>
      <c r="AQ140">
        <f>(Table2[[#This Row],[Sharpe Ratio]]-AVERAGE(Table2[Sharpe Ratio]))/_xlfn.STDEV.P(Table2[Sharpe Ratio])</f>
        <v>1.7885090121299982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1.9077726099163921</v>
      </c>
      <c r="AS140">
        <f>_xlfn.RANK.AVG(Table2[[#This Row],[1Y Return vs Nifty Z-Score]],Table2[1Y Return vs Nifty Z-Score])</f>
        <v>242</v>
      </c>
      <c r="AT140">
        <f>_xlfn.RANK.AVG(Table2[[#This Row],[6M Return vs Nifty Z-Score]],Table2[6M Return vs Nifty Z-Score])</f>
        <v>265</v>
      </c>
      <c r="AU140">
        <f>_xlfn.RANK.AVG(Table2[[#This Row],[Sharpe Ratio Z-Score]],Table2[Sharpe Ratio Z-Score])</f>
        <v>28</v>
      </c>
      <c r="AV140">
        <f>(Table2[[#This Row],[Rank 1Y]]+Table2[[#This Row],[Rank 6M]]+Table2[[#This Row],[Rank Sharpe]])/3</f>
        <v>178.33333333333334</v>
      </c>
    </row>
    <row r="141" spans="1:48" x14ac:dyDescent="0.3">
      <c r="A141" t="s">
        <v>1507</v>
      </c>
      <c r="B141" t="s">
        <v>1508</v>
      </c>
      <c r="C141" t="s">
        <v>10162</v>
      </c>
      <c r="D141" t="s">
        <v>395</v>
      </c>
      <c r="E141">
        <v>6524.8689139890002</v>
      </c>
      <c r="F141">
        <v>210.03</v>
      </c>
      <c r="G141">
        <v>175.60388099808401</v>
      </c>
      <c r="H141">
        <f>(Table2[[#This Row],[1Y Return vs Nifty]]-AVERAGE(Table2[1Y Return vs Nifty]))/_xlfn.STDEV.P(Table2[1Y Return vs Nifty])</f>
        <v>1.8240046348981931</v>
      </c>
      <c r="I141">
        <v>5.2578230155247896</v>
      </c>
      <c r="J141">
        <f>(Table2[[#This Row],[1M Return vs Nifty]]-AVERAGE(Table2[1M Return vs Nifty]))/_xlfn.STDEV.P(Table2[1M Return vs Nifty])</f>
        <v>0.53202205189799801</v>
      </c>
      <c r="K141">
        <v>10.791950623524</v>
      </c>
      <c r="L141">
        <f>(Table2[[#This Row],[6M Return vs Nifty]]-AVERAGE(Table2[6M Return vs Nifty]))/_xlfn.STDEV.P(Table2[6M Return vs Nifty])</f>
        <v>0.13933853337705904</v>
      </c>
      <c r="M141">
        <v>1.67262398937874</v>
      </c>
      <c r="N141">
        <f>(Table2[[#This Row],[1W Return vs Nifty]]-AVERAGE(Table2[1W Return vs Nifty]))/_xlfn.STDEV.P(Table2[1W Return vs Nifty])</f>
        <v>0.18528895381243035</v>
      </c>
      <c r="O141">
        <v>208.12</v>
      </c>
      <c r="P141">
        <v>199.383314946962</v>
      </c>
      <c r="Q141">
        <v>163.85992849106299</v>
      </c>
      <c r="R141">
        <v>52.225426786562302</v>
      </c>
      <c r="S141" s="2">
        <f>(Table2[[#This Row],[Close Price]]-Table2[[#This Row],[20D EMA]])/Table2[[#This Row],[20D EMA]]</f>
        <v>9.1773976551989076E-3</v>
      </c>
      <c r="T141" s="2">
        <f>(Table2[[#This Row],[Close Price]]-Table2[[#This Row],[50D EMA]])/Table2[[#This Row],[50D EMA]]</f>
        <v>5.3398074236403012E-2</v>
      </c>
      <c r="U141" s="2">
        <f>(Table2[[#This Row],[Close Price]]-Table2[[#This Row],[200D EMA]])/Table2[[#This Row],[200D EMA]]</f>
        <v>0.28176548064010143</v>
      </c>
      <c r="V141">
        <v>0.82088338131769401</v>
      </c>
      <c r="W141">
        <v>209.97</v>
      </c>
      <c r="X141">
        <v>215.5</v>
      </c>
      <c r="Y141">
        <v>201.58</v>
      </c>
      <c r="Z141">
        <v>212</v>
      </c>
      <c r="AA141">
        <v>201.58</v>
      </c>
      <c r="AB141">
        <v>217.97</v>
      </c>
      <c r="AC141" s="2">
        <f>(Table2[[#This Row],[Close Price]]/Table2[[#This Row],[Day Low]])-1</f>
        <v>2.8575510787254288E-4</v>
      </c>
      <c r="AD141" s="2">
        <f>(Table2[[#This Row],[Day High]]/Table2[[#This Row],[Close Price]])-1</f>
        <v>2.6043898490691886E-2</v>
      </c>
      <c r="AE141" s="2">
        <f>(Table2[[#This Row],[Close Price]]/Table2[[#This Row],[Current Week Low]])-1</f>
        <v>4.1918841154876318E-2</v>
      </c>
      <c r="AF141" s="2">
        <f>(Table2[[#This Row],[Current Week High]]/Table2[[#This Row],[Close Price]])-1</f>
        <v>9.379612436318574E-3</v>
      </c>
      <c r="AG141" s="2">
        <f>(Table2[[#This Row],[Close Price]]/Table2[[#This Row],[Current Month Low]])-1</f>
        <v>4.1918841154876318E-2</v>
      </c>
      <c r="AH141" s="2">
        <f>(Table2[[#This Row],[Current Month High]]/Table2[[#This Row],[Close Price]])-1</f>
        <v>3.7804123220492203E-2</v>
      </c>
      <c r="AI141">
        <v>3.7804123220492198</v>
      </c>
      <c r="AJ141">
        <v>208.867647058823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0.08</v>
      </c>
      <c r="AM141" t="s">
        <v>10198</v>
      </c>
      <c r="AN141">
        <v>-0.28000000000000003</v>
      </c>
      <c r="AO141" t="s">
        <v>10197</v>
      </c>
      <c r="AP141">
        <v>8.9532670190705002E-2</v>
      </c>
      <c r="AQ141">
        <f>(Table2[[#This Row],[Sharpe Ratio]]-AVERAGE(Table2[Sharpe Ratio]))/_xlfn.STDEV.P(Table2[Sharpe Ratio])</f>
        <v>0.43504727033897211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3.1157014443246522</v>
      </c>
      <c r="AS141">
        <f>_xlfn.RANK.AVG(Table2[[#This Row],[1Y Return vs Nifty Z-Score]],Table2[1Y Return vs Nifty Z-Score])</f>
        <v>35</v>
      </c>
      <c r="AT141">
        <f>_xlfn.RANK.AVG(Table2[[#This Row],[6M Return vs Nifty Z-Score]],Table2[6M Return vs Nifty Z-Score])</f>
        <v>277</v>
      </c>
      <c r="AU141">
        <f>_xlfn.RANK.AVG(Table2[[#This Row],[Sharpe Ratio Z-Score]],Table2[Sharpe Ratio Z-Score])</f>
        <v>223</v>
      </c>
      <c r="AV141">
        <f>(Table2[[#This Row],[Rank 1Y]]+Table2[[#This Row],[Rank 6M]]+Table2[[#This Row],[Rank Sharpe]])/3</f>
        <v>178.33333333333334</v>
      </c>
    </row>
    <row r="142" spans="1:48" x14ac:dyDescent="0.3">
      <c r="A142" t="s">
        <v>205</v>
      </c>
      <c r="B142" t="s">
        <v>206</v>
      </c>
      <c r="C142" t="s">
        <v>10158</v>
      </c>
      <c r="D142" t="s">
        <v>60</v>
      </c>
      <c r="E142">
        <v>121331.6945142</v>
      </c>
      <c r="F142">
        <v>1205.8</v>
      </c>
      <c r="G142">
        <v>65.687476895036596</v>
      </c>
      <c r="H142">
        <f>(Table2[[#This Row],[1Y Return vs Nifty]]-AVERAGE(Table2[1Y Return vs Nifty]))/_xlfn.STDEV.P(Table2[1Y Return vs Nifty])</f>
        <v>0.33333394772874425</v>
      </c>
      <c r="I142">
        <v>5.7281167947105898</v>
      </c>
      <c r="J142">
        <f>(Table2[[#This Row],[1M Return vs Nifty]]-AVERAGE(Table2[1M Return vs Nifty]))/_xlfn.STDEV.P(Table2[1M Return vs Nifty])</f>
        <v>0.5799669758582463</v>
      </c>
      <c r="K142">
        <v>49.419932478368402</v>
      </c>
      <c r="L142">
        <f>(Table2[[#This Row],[6M Return vs Nifty]]-AVERAGE(Table2[6M Return vs Nifty]))/_xlfn.STDEV.P(Table2[6M Return vs Nifty])</f>
        <v>1.4665525263738859</v>
      </c>
      <c r="M142">
        <v>0.75512307059559503</v>
      </c>
      <c r="N142">
        <f>(Table2[[#This Row],[1W Return vs Nifty]]-AVERAGE(Table2[1W Return vs Nifty]))/_xlfn.STDEV.P(Table2[1W Return vs Nifty])</f>
        <v>-1.0514765268382043E-2</v>
      </c>
      <c r="O142">
        <v>1149.03</v>
      </c>
      <c r="P142">
        <v>1095.8593186605001</v>
      </c>
      <c r="Q142">
        <v>901.61215230686503</v>
      </c>
      <c r="R142">
        <v>70.097941627374198</v>
      </c>
      <c r="S142" s="2">
        <f>(Table2[[#This Row],[Close Price]]-Table2[[#This Row],[20D EMA]])/Table2[[#This Row],[20D EMA]]</f>
        <v>4.9406891029825144E-2</v>
      </c>
      <c r="T142" s="2">
        <f>(Table2[[#This Row],[Close Price]]-Table2[[#This Row],[50D EMA]])/Table2[[#This Row],[50D EMA]]</f>
        <v>0.10032371807896243</v>
      </c>
      <c r="U142" s="2">
        <f>(Table2[[#This Row],[Close Price]]-Table2[[#This Row],[200D EMA]])/Table2[[#This Row],[200D EMA]]</f>
        <v>0.33738215142158395</v>
      </c>
      <c r="V142">
        <v>0.817007574866635</v>
      </c>
      <c r="W142">
        <v>1196.8</v>
      </c>
      <c r="X142">
        <v>1215</v>
      </c>
      <c r="Y142">
        <v>1123.2</v>
      </c>
      <c r="Z142">
        <v>1210</v>
      </c>
      <c r="AA142">
        <v>1059</v>
      </c>
      <c r="AB142">
        <v>1210</v>
      </c>
      <c r="AC142" s="2">
        <f>(Table2[[#This Row],[Close Price]]/Table2[[#This Row],[Day Low]])-1</f>
        <v>7.5200534759358728E-3</v>
      </c>
      <c r="AD142" s="2">
        <f>(Table2[[#This Row],[Day High]]/Table2[[#This Row],[Close Price]])-1</f>
        <v>7.6297893514678528E-3</v>
      </c>
      <c r="AE142" s="2">
        <f>(Table2[[#This Row],[Close Price]]/Table2[[#This Row],[Current Week Low]])-1</f>
        <v>7.3539886039885927E-2</v>
      </c>
      <c r="AF142" s="2">
        <f>(Table2[[#This Row],[Current Week High]]/Table2[[#This Row],[Close Price]])-1</f>
        <v>3.4831647039310631E-3</v>
      </c>
      <c r="AG142" s="2">
        <f>(Table2[[#This Row],[Close Price]]/Table2[[#This Row],[Current Month Low]])-1</f>
        <v>0.13862134088762978</v>
      </c>
      <c r="AH142" s="2">
        <f>(Table2[[#This Row],[Current Month High]]/Table2[[#This Row],[Close Price]])-1</f>
        <v>3.4831647039310631E-3</v>
      </c>
      <c r="AI142">
        <v>0.34831647039310598</v>
      </c>
      <c r="AJ142">
        <v>112.382210479964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</v>
      </c>
      <c r="AM142" t="s">
        <v>10198</v>
      </c>
      <c r="AN142">
        <v>4.1500000000000004</v>
      </c>
      <c r="AO142" t="s">
        <v>10198</v>
      </c>
      <c r="AP142">
        <v>6.7970910686975999E-2</v>
      </c>
      <c r="AQ142">
        <f>(Table2[[#This Row],[Sharpe Ratio]]-AVERAGE(Table2[Sharpe Ratio]))/_xlfn.STDEV.P(Table2[Sharpe Ratio])</f>
        <v>0.18650385556888266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2.5558425402613771</v>
      </c>
      <c r="AS142">
        <f>_xlfn.RANK.AVG(Table2[[#This Row],[1Y Return vs Nifty Z-Score]],Table2[1Y Return vs Nifty Z-Score])</f>
        <v>197</v>
      </c>
      <c r="AT142">
        <f>_xlfn.RANK.AVG(Table2[[#This Row],[6M Return vs Nifty Z-Score]],Table2[6M Return vs Nifty Z-Score])</f>
        <v>58</v>
      </c>
      <c r="AU142">
        <f>_xlfn.RANK.AVG(Table2[[#This Row],[Sharpe Ratio Z-Score]],Table2[Sharpe Ratio Z-Score])</f>
        <v>281</v>
      </c>
      <c r="AV142">
        <f>(Table2[[#This Row],[Rank 1Y]]+Table2[[#This Row],[Rank 6M]]+Table2[[#This Row],[Rank Sharpe]])/3</f>
        <v>178.66666666666666</v>
      </c>
    </row>
    <row r="143" spans="1:48" x14ac:dyDescent="0.3">
      <c r="A143" t="s">
        <v>55</v>
      </c>
      <c r="B143" t="s">
        <v>56</v>
      </c>
      <c r="C143" t="s">
        <v>10157</v>
      </c>
      <c r="D143" t="s">
        <v>57</v>
      </c>
      <c r="E143">
        <v>400701.50101576</v>
      </c>
      <c r="F143">
        <v>1090.95</v>
      </c>
      <c r="G143">
        <v>46.596598415613499</v>
      </c>
      <c r="H143">
        <f>(Table2[[#This Row],[1Y Return vs Nifty]]-AVERAGE(Table2[1Y Return vs Nifty]))/_xlfn.STDEV.P(Table2[1Y Return vs Nifty])</f>
        <v>7.4426160726266524E-2</v>
      </c>
      <c r="I143">
        <v>4.16522637355457</v>
      </c>
      <c r="J143">
        <f>(Table2[[#This Row],[1M Return vs Nifty]]-AVERAGE(Table2[1M Return vs Nifty]))/_xlfn.STDEV.P(Table2[1M Return vs Nifty])</f>
        <v>0.42063537140824986</v>
      </c>
      <c r="K143">
        <v>20.0779056165008</v>
      </c>
      <c r="L143">
        <f>(Table2[[#This Row],[6M Return vs Nifty]]-AVERAGE(Table2[6M Return vs Nifty]))/_xlfn.STDEV.P(Table2[6M Return vs Nifty])</f>
        <v>0.45839349854014144</v>
      </c>
      <c r="M143">
        <v>2.5742871586533198</v>
      </c>
      <c r="N143">
        <f>(Table2[[#This Row],[1W Return vs Nifty]]-AVERAGE(Table2[1W Return vs Nifty]))/_xlfn.STDEV.P(Table2[1W Return vs Nifty])</f>
        <v>0.37771274139436184</v>
      </c>
      <c r="O143">
        <v>1010.38</v>
      </c>
      <c r="P143">
        <v>990.72710768583795</v>
      </c>
      <c r="Q143">
        <v>878.91347103742305</v>
      </c>
      <c r="R143">
        <v>78.764928028332406</v>
      </c>
      <c r="S143" s="2">
        <f>(Table2[[#This Row],[Close Price]]-Table2[[#This Row],[20D EMA]])/Table2[[#This Row],[20D EMA]]</f>
        <v>7.9742275183594336E-2</v>
      </c>
      <c r="T143" s="2">
        <f>(Table2[[#This Row],[Close Price]]-Table2[[#This Row],[50D EMA]])/Table2[[#This Row],[50D EMA]]</f>
        <v>0.10116094688098816</v>
      </c>
      <c r="U143" s="2">
        <f>(Table2[[#This Row],[Close Price]]-Table2[[#This Row],[200D EMA]])/Table2[[#This Row],[200D EMA]]</f>
        <v>0.24124846864879687</v>
      </c>
      <c r="V143">
        <v>0.86252935204717396</v>
      </c>
      <c r="W143">
        <v>1083.5999999999999</v>
      </c>
      <c r="X143">
        <v>1120.5</v>
      </c>
      <c r="Y143">
        <v>967.2</v>
      </c>
      <c r="Z143">
        <v>1094</v>
      </c>
      <c r="AA143">
        <v>967.2</v>
      </c>
      <c r="AB143">
        <v>1094</v>
      </c>
      <c r="AC143" s="2">
        <f>(Table2[[#This Row],[Close Price]]/Table2[[#This Row],[Day Low]])-1</f>
        <v>6.7829457364343426E-3</v>
      </c>
      <c r="AD143" s="2">
        <f>(Table2[[#This Row],[Day High]]/Table2[[#This Row],[Close Price]])-1</f>
        <v>2.7086484256840349E-2</v>
      </c>
      <c r="AE143" s="2">
        <f>(Table2[[#This Row],[Close Price]]/Table2[[#This Row],[Current Week Low]])-1</f>
        <v>0.12794665012406958</v>
      </c>
      <c r="AF143" s="2">
        <f>(Table2[[#This Row],[Current Week High]]/Table2[[#This Row],[Close Price]])-1</f>
        <v>2.7957284935147264E-3</v>
      </c>
      <c r="AG143" s="2">
        <f>(Table2[[#This Row],[Close Price]]/Table2[[#This Row],[Current Month Low]])-1</f>
        <v>0.12794665012406958</v>
      </c>
      <c r="AH143" s="2">
        <f>(Table2[[#This Row],[Current Month High]]/Table2[[#This Row],[Close Price]])-1</f>
        <v>2.7957284935147264E-3</v>
      </c>
      <c r="AI143">
        <v>0.27957284935147197</v>
      </c>
      <c r="AJ143">
        <v>83.878307770099397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-0.05</v>
      </c>
      <c r="AM143" t="s">
        <v>10197</v>
      </c>
      <c r="AN143">
        <v>8.81</v>
      </c>
      <c r="AO143" t="s">
        <v>10198</v>
      </c>
      <c r="AP143">
        <v>0.16691377182712799</v>
      </c>
      <c r="AQ143">
        <f>(Table2[[#This Row],[Sharpe Ratio]]-AVERAGE(Table2[Sharpe Ratio]))/_xlfn.STDEV.P(Table2[Sharpe Ratio])</f>
        <v>1.3270228642631019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2.6581906363321215</v>
      </c>
      <c r="AS143">
        <f>_xlfn.RANK.AVG(Table2[[#This Row],[1Y Return vs Nifty Z-Score]],Table2[1Y Return vs Nifty Z-Score])</f>
        <v>269</v>
      </c>
      <c r="AT143">
        <f>_xlfn.RANK.AVG(Table2[[#This Row],[6M Return vs Nifty Z-Score]],Table2[6M Return vs Nifty Z-Score])</f>
        <v>194</v>
      </c>
      <c r="AU143">
        <f>_xlfn.RANK.AVG(Table2[[#This Row],[Sharpe Ratio Z-Score]],Table2[Sharpe Ratio Z-Score])</f>
        <v>74</v>
      </c>
      <c r="AV143">
        <f>(Table2[[#This Row],[Rank 1Y]]+Table2[[#This Row],[Rank 6M]]+Table2[[#This Row],[Rank Sharpe]])/3</f>
        <v>179</v>
      </c>
    </row>
    <row r="144" spans="1:48" x14ac:dyDescent="0.3">
      <c r="A144" t="s">
        <v>109</v>
      </c>
      <c r="B144" t="s">
        <v>110</v>
      </c>
      <c r="C144" t="s">
        <v>10160</v>
      </c>
      <c r="D144" t="s">
        <v>111</v>
      </c>
      <c r="E144">
        <v>258357.130255</v>
      </c>
      <c r="F144">
        <v>611.45000000000005</v>
      </c>
      <c r="G144">
        <v>68.238691331470605</v>
      </c>
      <c r="H144">
        <f>(Table2[[#This Row],[1Y Return vs Nifty]]-AVERAGE(Table2[1Y Return vs Nifty]))/_xlfn.STDEV.P(Table2[1Y Return vs Nifty])</f>
        <v>0.3679331561736488</v>
      </c>
      <c r="I144">
        <v>-6.6273728930109197</v>
      </c>
      <c r="J144">
        <f>(Table2[[#This Row],[1M Return vs Nifty]]-AVERAGE(Table2[1M Return vs Nifty]))/_xlfn.STDEV.P(Table2[1M Return vs Nifty])</f>
        <v>-0.6796350852087919</v>
      </c>
      <c r="K144">
        <v>80.926325977703897</v>
      </c>
      <c r="L144">
        <f>(Table2[[#This Row],[6M Return vs Nifty]]-AVERAGE(Table2[6M Return vs Nifty]))/_xlfn.STDEV.P(Table2[6M Return vs Nifty])</f>
        <v>2.5490767565632027</v>
      </c>
      <c r="M144">
        <v>-3.06752260635675</v>
      </c>
      <c r="N144">
        <f>(Table2[[#This Row],[1W Return vs Nifty]]-AVERAGE(Table2[1W Return vs Nifty]))/_xlfn.STDEV.P(Table2[1W Return vs Nifty])</f>
        <v>-0.82630494591273196</v>
      </c>
      <c r="O144">
        <v>649.64</v>
      </c>
      <c r="P144">
        <v>624.91864167498704</v>
      </c>
      <c r="Q144">
        <v>467.37746503661901</v>
      </c>
      <c r="R144">
        <v>27.655691090951301</v>
      </c>
      <c r="S144" s="2">
        <f>(Table2[[#This Row],[Close Price]]-Table2[[#This Row],[20D EMA]])/Table2[[#This Row],[20D EMA]]</f>
        <v>-5.8786404778030821E-2</v>
      </c>
      <c r="T144" s="2">
        <f>(Table2[[#This Row],[Close Price]]-Table2[[#This Row],[50D EMA]])/Table2[[#This Row],[50D EMA]]</f>
        <v>-2.1552632257675362E-2</v>
      </c>
      <c r="U144" s="2">
        <f>(Table2[[#This Row],[Close Price]]-Table2[[#This Row],[200D EMA]])/Table2[[#This Row],[200D EMA]]</f>
        <v>0.30825734174430713</v>
      </c>
      <c r="V144">
        <v>0.14082617581345</v>
      </c>
      <c r="W144">
        <v>599</v>
      </c>
      <c r="X144">
        <v>624</v>
      </c>
      <c r="Y144">
        <v>604.95000000000005</v>
      </c>
      <c r="Z144">
        <v>645.95000000000005</v>
      </c>
      <c r="AA144">
        <v>604.95000000000005</v>
      </c>
      <c r="AB144">
        <v>717</v>
      </c>
      <c r="AC144" s="2">
        <f>(Table2[[#This Row],[Close Price]]/Table2[[#This Row],[Day Low]])-1</f>
        <v>2.0784641068447574E-2</v>
      </c>
      <c r="AD144" s="2">
        <f>(Table2[[#This Row],[Day High]]/Table2[[#This Row],[Close Price]])-1</f>
        <v>2.0524981601111936E-2</v>
      </c>
      <c r="AE144" s="2">
        <f>(Table2[[#This Row],[Close Price]]/Table2[[#This Row],[Current Week Low]])-1</f>
        <v>1.0744689643772176E-2</v>
      </c>
      <c r="AF144" s="2">
        <f>(Table2[[#This Row],[Current Week High]]/Table2[[#This Row],[Close Price]])-1</f>
        <v>5.6423256194292337E-2</v>
      </c>
      <c r="AG144" s="2">
        <f>(Table2[[#This Row],[Close Price]]/Table2[[#This Row],[Current Month Low]])-1</f>
        <v>1.0744689643772176E-2</v>
      </c>
      <c r="AH144" s="2">
        <f>(Table2[[#This Row],[Current Month High]]/Table2[[#This Row],[Close Price]])-1</f>
        <v>0.17262245482050864</v>
      </c>
      <c r="AI144">
        <v>32.095837762695197</v>
      </c>
      <c r="AJ144">
        <v>114.845397048489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0.34</v>
      </c>
      <c r="AM144" t="s">
        <v>10198</v>
      </c>
      <c r="AN144">
        <v>-10.89</v>
      </c>
      <c r="AO144" t="s">
        <v>10197</v>
      </c>
      <c r="AP144">
        <v>5.0927810208049998E-2</v>
      </c>
      <c r="AQ144">
        <f>(Table2[[#This Row],[Sharpe Ratio]]-AVERAGE(Table2[Sharpe Ratio]))/_xlfn.STDEV.P(Table2[Sharpe Ratio])</f>
        <v>-9.9527643358810428E-3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1.4011171172794463</v>
      </c>
      <c r="AS144">
        <f>_xlfn.RANK.AVG(Table2[[#This Row],[1Y Return vs Nifty Z-Score]],Table2[1Y Return vs Nifty Z-Score])</f>
        <v>185</v>
      </c>
      <c r="AT144">
        <f>_xlfn.RANK.AVG(Table2[[#This Row],[6M Return vs Nifty Z-Score]],Table2[6M Return vs Nifty Z-Score])</f>
        <v>15</v>
      </c>
      <c r="AU144">
        <f>_xlfn.RANK.AVG(Table2[[#This Row],[Sharpe Ratio Z-Score]],Table2[Sharpe Ratio Z-Score])</f>
        <v>341</v>
      </c>
      <c r="AV144">
        <f>(Table2[[#This Row],[Rank 1Y]]+Table2[[#This Row],[Rank 6M]]+Table2[[#This Row],[Rank Sharpe]])/3</f>
        <v>180.33333333333334</v>
      </c>
    </row>
    <row r="145" spans="1:48" x14ac:dyDescent="0.3">
      <c r="A145" t="s">
        <v>259</v>
      </c>
      <c r="B145" t="s">
        <v>260</v>
      </c>
      <c r="C145" t="s">
        <v>10159</v>
      </c>
      <c r="D145" t="s">
        <v>98</v>
      </c>
      <c r="E145">
        <v>102419.17487177999</v>
      </c>
      <c r="F145">
        <v>101.96</v>
      </c>
      <c r="G145">
        <v>79.909045049439499</v>
      </c>
      <c r="H145">
        <f>(Table2[[#This Row],[1Y Return vs Nifty]]-AVERAGE(Table2[1Y Return vs Nifty]))/_xlfn.STDEV.P(Table2[1Y Return vs Nifty])</f>
        <v>0.52620483853296007</v>
      </c>
      <c r="I145">
        <v>-0.85376945728723996</v>
      </c>
      <c r="J145">
        <f>(Table2[[#This Row],[1M Return vs Nifty]]-AVERAGE(Table2[1M Return vs Nifty]))/_xlfn.STDEV.P(Table2[1M Return vs Nifty])</f>
        <v>-9.1034959173447325E-2</v>
      </c>
      <c r="K145">
        <v>8.1005941524066998</v>
      </c>
      <c r="L145">
        <f>(Table2[[#This Row],[6M Return vs Nifty]]-AVERAGE(Table2[6M Return vs Nifty]))/_xlfn.STDEV.P(Table2[6M Return vs Nifty])</f>
        <v>4.6866553297119404E-2</v>
      </c>
      <c r="M145">
        <v>-8.3326564207237102</v>
      </c>
      <c r="N145">
        <f>(Table2[[#This Row],[1W Return vs Nifty]]-AVERAGE(Table2[1W Return vs Nifty]))/_xlfn.STDEV.P(Table2[1W Return vs Nifty])</f>
        <v>-1.9499362809946532</v>
      </c>
      <c r="O145">
        <v>105.53</v>
      </c>
      <c r="P145">
        <v>102.59308880443101</v>
      </c>
      <c r="Q145">
        <v>85.283463083882197</v>
      </c>
      <c r="R145">
        <v>34.988535221310599</v>
      </c>
      <c r="S145" s="2">
        <f>(Table2[[#This Row],[Close Price]]-Table2[[#This Row],[20D EMA]])/Table2[[#This Row],[20D EMA]]</f>
        <v>-3.3829242869326329E-2</v>
      </c>
      <c r="T145" s="2">
        <f>(Table2[[#This Row],[Close Price]]-Table2[[#This Row],[50D EMA]])/Table2[[#This Row],[50D EMA]]</f>
        <v>-6.1708718570491882E-3</v>
      </c>
      <c r="U145" s="2">
        <f>(Table2[[#This Row],[Close Price]]-Table2[[#This Row],[200D EMA]])/Table2[[#This Row],[200D EMA]]</f>
        <v>0.19554244531223208</v>
      </c>
      <c r="V145">
        <v>1.0204287647680901</v>
      </c>
      <c r="W145">
        <v>103.5</v>
      </c>
      <c r="X145">
        <v>107.4</v>
      </c>
      <c r="Y145">
        <v>96.67</v>
      </c>
      <c r="Z145">
        <v>108.87</v>
      </c>
      <c r="AA145">
        <v>96.67</v>
      </c>
      <c r="AB145">
        <v>118.4</v>
      </c>
      <c r="AC145" s="2">
        <f>(Table2[[#This Row],[Close Price]]/Table2[[#This Row],[Day Low]])-1</f>
        <v>-1.4879227053140154E-2</v>
      </c>
      <c r="AD145" s="2">
        <f>(Table2[[#This Row],[Day High]]/Table2[[#This Row],[Close Price]])-1</f>
        <v>5.3354256571204406E-2</v>
      </c>
      <c r="AE145" s="2">
        <f>(Table2[[#This Row],[Close Price]]/Table2[[#This Row],[Current Week Low]])-1</f>
        <v>5.472225095686345E-2</v>
      </c>
      <c r="AF145" s="2">
        <f>(Table2[[#This Row],[Current Week High]]/Table2[[#This Row],[Close Price]])-1</f>
        <v>6.7771675166732104E-2</v>
      </c>
      <c r="AG145" s="2">
        <f>(Table2[[#This Row],[Close Price]]/Table2[[#This Row],[Current Month Low]])-1</f>
        <v>5.472225095686345E-2</v>
      </c>
      <c r="AH145" s="2">
        <f>(Table2[[#This Row],[Current Month High]]/Table2[[#This Row],[Close Price]])-1</f>
        <v>0.16123970184386049</v>
      </c>
      <c r="AI145">
        <v>16.123970184386</v>
      </c>
      <c r="AJ145">
        <v>110.661157024793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-0.04</v>
      </c>
      <c r="AM145" t="s">
        <v>10197</v>
      </c>
      <c r="AN145">
        <v>-1.6</v>
      </c>
      <c r="AO145" t="s">
        <v>10197</v>
      </c>
      <c r="AP145">
        <v>0.153714183915688</v>
      </c>
      <c r="AQ145">
        <f>(Table2[[#This Row],[Sharpe Ratio]]-AVERAGE(Table2[Sharpe Ratio]))/_xlfn.STDEV.P(Table2[Sharpe Ratio])</f>
        <v>1.1748705942918172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-0.29302925404620406</v>
      </c>
      <c r="AS145">
        <f>_xlfn.RANK.AVG(Table2[[#This Row],[1Y Return vs Nifty Z-Score]],Table2[1Y Return vs Nifty Z-Score])</f>
        <v>145</v>
      </c>
      <c r="AT145">
        <f>_xlfn.RANK.AVG(Table2[[#This Row],[6M Return vs Nifty Z-Score]],Table2[6M Return vs Nifty Z-Score])</f>
        <v>307</v>
      </c>
      <c r="AU145">
        <f>_xlfn.RANK.AVG(Table2[[#This Row],[Sharpe Ratio Z-Score]],Table2[Sharpe Ratio Z-Score])</f>
        <v>92</v>
      </c>
      <c r="AV145">
        <f>(Table2[[#This Row],[Rank 1Y]]+Table2[[#This Row],[Rank 6M]]+Table2[[#This Row],[Rank Sharpe]])/3</f>
        <v>181.33333333333334</v>
      </c>
    </row>
    <row r="146" spans="1:48" x14ac:dyDescent="0.3">
      <c r="A146" t="s">
        <v>175</v>
      </c>
      <c r="B146" t="s">
        <v>176</v>
      </c>
      <c r="C146" t="s">
        <v>10151</v>
      </c>
      <c r="D146" t="s">
        <v>177</v>
      </c>
      <c r="E146">
        <v>150174.819046119</v>
      </c>
      <c r="F146">
        <v>228.4</v>
      </c>
      <c r="G146">
        <v>72.208976320917202</v>
      </c>
      <c r="H146">
        <f>(Table2[[#This Row],[1Y Return vs Nifty]]-AVERAGE(Table2[1Y Return vs Nifty]))/_xlfn.STDEV.P(Table2[1Y Return vs Nifty])</f>
        <v>0.42177759824553807</v>
      </c>
      <c r="I146">
        <v>1.5586251789090599</v>
      </c>
      <c r="J146">
        <f>(Table2[[#This Row],[1M Return vs Nifty]]-AVERAGE(Table2[1M Return vs Nifty]))/_xlfn.STDEV.P(Table2[1M Return vs Nifty])</f>
        <v>0.15490084205016968</v>
      </c>
      <c r="K146">
        <v>23.789113816620599</v>
      </c>
      <c r="L146">
        <f>(Table2[[#This Row],[6M Return vs Nifty]]-AVERAGE(Table2[6M Return vs Nifty]))/_xlfn.STDEV.P(Table2[6M Return vs Nifty])</f>
        <v>0.58590643650911889</v>
      </c>
      <c r="M146">
        <v>-2.6140682520463101</v>
      </c>
      <c r="N146">
        <f>(Table2[[#This Row],[1W Return vs Nifty]]-AVERAGE(Table2[1W Return vs Nifty]))/_xlfn.STDEV.P(Table2[1W Return vs Nifty])</f>
        <v>-0.72953332728031739</v>
      </c>
      <c r="O146">
        <v>223.98</v>
      </c>
      <c r="P146">
        <v>216.23769982720401</v>
      </c>
      <c r="Q146">
        <v>181.69827041880299</v>
      </c>
      <c r="R146">
        <v>56.328384523064898</v>
      </c>
      <c r="S146" s="2">
        <f>(Table2[[#This Row],[Close Price]]-Table2[[#This Row],[20D EMA]])/Table2[[#This Row],[20D EMA]]</f>
        <v>1.9733904812929796E-2</v>
      </c>
      <c r="T146" s="2">
        <f>(Table2[[#This Row],[Close Price]]-Table2[[#This Row],[50D EMA]])/Table2[[#This Row],[50D EMA]]</f>
        <v>5.6245049695381119E-2</v>
      </c>
      <c r="U146" s="2">
        <f>(Table2[[#This Row],[Close Price]]-Table2[[#This Row],[200D EMA]])/Table2[[#This Row],[200D EMA]]</f>
        <v>0.2570290266030188</v>
      </c>
      <c r="V146">
        <v>0.73971754824328295</v>
      </c>
      <c r="W146">
        <v>229.24</v>
      </c>
      <c r="X146">
        <v>232.62</v>
      </c>
      <c r="Y146">
        <v>209.15</v>
      </c>
      <c r="Z146">
        <v>229.79</v>
      </c>
      <c r="AA146">
        <v>209.15</v>
      </c>
      <c r="AB146">
        <v>239.11</v>
      </c>
      <c r="AC146" s="2">
        <f>(Table2[[#This Row],[Close Price]]/Table2[[#This Row],[Day Low]])-1</f>
        <v>-3.6642819752225053E-3</v>
      </c>
      <c r="AD146" s="2">
        <f>(Table2[[#This Row],[Day High]]/Table2[[#This Row],[Close Price]])-1</f>
        <v>1.8476357267950938E-2</v>
      </c>
      <c r="AE146" s="2">
        <f>(Table2[[#This Row],[Close Price]]/Table2[[#This Row],[Current Week Low]])-1</f>
        <v>9.2039206311259836E-2</v>
      </c>
      <c r="AF146" s="2">
        <f>(Table2[[#This Row],[Current Week High]]/Table2[[#This Row],[Close Price]])-1</f>
        <v>6.0858143607704918E-3</v>
      </c>
      <c r="AG146" s="2">
        <f>(Table2[[#This Row],[Close Price]]/Table2[[#This Row],[Current Month Low]])-1</f>
        <v>9.2039206311259836E-2</v>
      </c>
      <c r="AH146" s="2">
        <f>(Table2[[#This Row],[Current Month High]]/Table2[[#This Row],[Close Price]])-1</f>
        <v>4.6891418563922871E-2</v>
      </c>
      <c r="AI146">
        <v>4.68914185639228</v>
      </c>
      <c r="AJ146">
        <v>104.843049327354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0.08</v>
      </c>
      <c r="AM146" t="s">
        <v>10198</v>
      </c>
      <c r="AN146">
        <v>-0.91</v>
      </c>
      <c r="AO146" t="s">
        <v>10197</v>
      </c>
      <c r="AP146">
        <v>9.7085400787425002E-2</v>
      </c>
      <c r="AQ146">
        <f>(Table2[[#This Row],[Sharpe Ratio]]-AVERAGE(Table2[Sharpe Ratio]))/_xlfn.STDEV.P(Table2[Sharpe Ratio])</f>
        <v>0.52210795075434702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0.95515950027885632</v>
      </c>
      <c r="AS146">
        <f>_xlfn.RANK.AVG(Table2[[#This Row],[1Y Return vs Nifty Z-Score]],Table2[1Y Return vs Nifty Z-Score])</f>
        <v>167</v>
      </c>
      <c r="AT146">
        <f>_xlfn.RANK.AVG(Table2[[#This Row],[6M Return vs Nifty Z-Score]],Table2[6M Return vs Nifty Z-Score])</f>
        <v>171</v>
      </c>
      <c r="AU146">
        <f>_xlfn.RANK.AVG(Table2[[#This Row],[Sharpe Ratio Z-Score]],Table2[Sharpe Ratio Z-Score])</f>
        <v>207</v>
      </c>
      <c r="AV146">
        <f>(Table2[[#This Row],[Rank 1Y]]+Table2[[#This Row],[Rank 6M]]+Table2[[#This Row],[Rank Sharpe]])/3</f>
        <v>181.66666666666666</v>
      </c>
    </row>
    <row r="147" spans="1:48" x14ac:dyDescent="0.3">
      <c r="A147" t="s">
        <v>521</v>
      </c>
      <c r="B147" t="s">
        <v>522</v>
      </c>
      <c r="C147" t="s">
        <v>10159</v>
      </c>
      <c r="D147" t="s">
        <v>158</v>
      </c>
      <c r="E147">
        <v>39043.526999613001</v>
      </c>
      <c r="F147">
        <v>281.57</v>
      </c>
      <c r="G147">
        <v>113.500643531092</v>
      </c>
      <c r="H147">
        <f>(Table2[[#This Row],[1Y Return vs Nifty]]-AVERAGE(Table2[1Y Return vs Nifty]))/_xlfn.STDEV.P(Table2[1Y Return vs Nifty])</f>
        <v>0.98176933411835421</v>
      </c>
      <c r="I147">
        <v>18.493484920563098</v>
      </c>
      <c r="J147">
        <f>(Table2[[#This Row],[1M Return vs Nifty]]-AVERAGE(Table2[1M Return vs Nifty]))/_xlfn.STDEV.P(Table2[1M Return vs Nifty])</f>
        <v>1.8813548130058402</v>
      </c>
      <c r="K147">
        <v>3.11831600344903</v>
      </c>
      <c r="L147">
        <f>(Table2[[#This Row],[6M Return vs Nifty]]-AVERAGE(Table2[6M Return vs Nifty]))/_xlfn.STDEV.P(Table2[6M Return vs Nifty])</f>
        <v>-0.124318917928053</v>
      </c>
      <c r="M147">
        <v>-1.06776754502685</v>
      </c>
      <c r="N147">
        <f>(Table2[[#This Row],[1W Return vs Nifty]]-AVERAGE(Table2[1W Return vs Nifty]))/_xlfn.STDEV.P(Table2[1W Return vs Nifty])</f>
        <v>-0.39953754956136212</v>
      </c>
      <c r="O147">
        <v>268.60000000000002</v>
      </c>
      <c r="P147">
        <v>252.88940358369399</v>
      </c>
      <c r="Q147">
        <v>215.00920206785901</v>
      </c>
      <c r="R147">
        <v>58.187147283720698</v>
      </c>
      <c r="S147" s="2">
        <f>(Table2[[#This Row],[Close Price]]-Table2[[#This Row],[20D EMA]])/Table2[[#This Row],[20D EMA]]</f>
        <v>4.8287416232315597E-2</v>
      </c>
      <c r="T147" s="2">
        <f>(Table2[[#This Row],[Close Price]]-Table2[[#This Row],[50D EMA]])/Table2[[#This Row],[50D EMA]]</f>
        <v>0.11341161792417345</v>
      </c>
      <c r="U147" s="2">
        <f>(Table2[[#This Row],[Close Price]]-Table2[[#This Row],[200D EMA]])/Table2[[#This Row],[200D EMA]]</f>
        <v>0.30957185688793798</v>
      </c>
      <c r="V147">
        <v>1.54781969949275</v>
      </c>
      <c r="W147">
        <v>281.5</v>
      </c>
      <c r="X147">
        <v>294</v>
      </c>
      <c r="Y147">
        <v>241.54</v>
      </c>
      <c r="Z147">
        <v>289.5</v>
      </c>
      <c r="AA147">
        <v>236.25</v>
      </c>
      <c r="AB147">
        <v>311.8</v>
      </c>
      <c r="AC147" s="2">
        <f>(Table2[[#This Row],[Close Price]]/Table2[[#This Row],[Day Low]])-1</f>
        <v>2.4866785079935561E-4</v>
      </c>
      <c r="AD147" s="2">
        <f>(Table2[[#This Row],[Day High]]/Table2[[#This Row],[Close Price]])-1</f>
        <v>4.4145327982384464E-2</v>
      </c>
      <c r="AE147" s="2">
        <f>(Table2[[#This Row],[Close Price]]/Table2[[#This Row],[Current Week Low]])-1</f>
        <v>0.16572824376914808</v>
      </c>
      <c r="AF147" s="2">
        <f>(Table2[[#This Row],[Current Week High]]/Table2[[#This Row],[Close Price]])-1</f>
        <v>2.8163511737756108E-2</v>
      </c>
      <c r="AG147" s="2">
        <f>(Table2[[#This Row],[Close Price]]/Table2[[#This Row],[Current Month Low]])-1</f>
        <v>0.19183068783068791</v>
      </c>
      <c r="AH147" s="2">
        <f>(Table2[[#This Row],[Current Month High]]/Table2[[#This Row],[Close Price]])-1</f>
        <v>0.10736229001669217</v>
      </c>
      <c r="AI147">
        <v>10.7362290016692</v>
      </c>
      <c r="AJ147">
        <v>165.63207547169799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0.18</v>
      </c>
      <c r="AM147" t="s">
        <v>10198</v>
      </c>
      <c r="AN147">
        <v>4.5999999999999996</v>
      </c>
      <c r="AO147" t="s">
        <v>10198</v>
      </c>
      <c r="AP147">
        <v>0.15487479327202999</v>
      </c>
      <c r="AQ147">
        <f>(Table2[[#This Row],[Sharpe Ratio]]-AVERAGE(Table2[Sharpe Ratio]))/_xlfn.STDEV.P(Table2[Sharpe Ratio])</f>
        <v>1.1882489928677529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3.5275166725025326</v>
      </c>
      <c r="AS147">
        <f>_xlfn.RANK.AVG(Table2[[#This Row],[1Y Return vs Nifty Z-Score]],Table2[1Y Return vs Nifty Z-Score])</f>
        <v>94</v>
      </c>
      <c r="AT147">
        <f>_xlfn.RANK.AVG(Table2[[#This Row],[6M Return vs Nifty Z-Score]],Table2[6M Return vs Nifty Z-Score])</f>
        <v>364</v>
      </c>
      <c r="AU147">
        <f>_xlfn.RANK.AVG(Table2[[#This Row],[Sharpe Ratio Z-Score]],Table2[Sharpe Ratio Z-Score])</f>
        <v>88</v>
      </c>
      <c r="AV147">
        <f>(Table2[[#This Row],[Rank 1Y]]+Table2[[#This Row],[Rank 6M]]+Table2[[#This Row],[Rank Sharpe]])/3</f>
        <v>182</v>
      </c>
    </row>
    <row r="148" spans="1:48" x14ac:dyDescent="0.3">
      <c r="A148" t="s">
        <v>477</v>
      </c>
      <c r="B148" t="s">
        <v>478</v>
      </c>
      <c r="C148" t="s">
        <v>10163</v>
      </c>
      <c r="D148" t="s">
        <v>479</v>
      </c>
      <c r="E148">
        <v>44053.840850565</v>
      </c>
      <c r="F148">
        <v>4056.85</v>
      </c>
      <c r="G148">
        <v>47.4535420908596</v>
      </c>
      <c r="H148">
        <f>(Table2[[#This Row],[1Y Return vs Nifty]]-AVERAGE(Table2[1Y Return vs Nifty]))/_xlfn.STDEV.P(Table2[1Y Return vs Nifty])</f>
        <v>8.6047909342123946E-2</v>
      </c>
      <c r="I148">
        <v>-5.7397819401539101</v>
      </c>
      <c r="J148">
        <f>(Table2[[#This Row],[1M Return vs Nifty]]-AVERAGE(Table2[1M Return vs Nifty]))/_xlfn.STDEV.P(Table2[1M Return vs Nifty])</f>
        <v>-0.58914806916488793</v>
      </c>
      <c r="K148">
        <v>23.439422584332799</v>
      </c>
      <c r="L148">
        <f>(Table2[[#This Row],[6M Return vs Nifty]]-AVERAGE(Table2[6M Return vs Nifty]))/_xlfn.STDEV.P(Table2[6M Return vs Nifty])</f>
        <v>0.57389143923422348</v>
      </c>
      <c r="M148">
        <v>4.5519932299247499</v>
      </c>
      <c r="N148">
        <f>(Table2[[#This Row],[1W Return vs Nifty]]-AVERAGE(Table2[1W Return vs Nifty]))/_xlfn.STDEV.P(Table2[1W Return vs Nifty])</f>
        <v>0.79977466643007344</v>
      </c>
      <c r="O148">
        <v>4060.01</v>
      </c>
      <c r="P148">
        <v>3938.5213921859399</v>
      </c>
      <c r="Q148">
        <v>3355.9437228064398</v>
      </c>
      <c r="R148">
        <v>49.801579014485199</v>
      </c>
      <c r="S148" s="2">
        <f>(Table2[[#This Row],[Close Price]]-Table2[[#This Row],[20D EMA]])/Table2[[#This Row],[20D EMA]]</f>
        <v>-7.7832320610055376E-4</v>
      </c>
      <c r="T148" s="2">
        <f>(Table2[[#This Row],[Close Price]]-Table2[[#This Row],[50D EMA]])/Table2[[#This Row],[50D EMA]]</f>
        <v>3.0043916493338069E-2</v>
      </c>
      <c r="U148" s="2">
        <f>(Table2[[#This Row],[Close Price]]-Table2[[#This Row],[200D EMA]])/Table2[[#This Row],[200D EMA]]</f>
        <v>0.208855193974296</v>
      </c>
      <c r="V148">
        <v>1.22315708158295</v>
      </c>
      <c r="W148">
        <v>4050.95</v>
      </c>
      <c r="X148">
        <v>4154.05</v>
      </c>
      <c r="Y148">
        <v>3845.3</v>
      </c>
      <c r="Z148">
        <v>4161.2</v>
      </c>
      <c r="AA148">
        <v>3845.3</v>
      </c>
      <c r="AB148">
        <v>4223</v>
      </c>
      <c r="AC148" s="2">
        <f>(Table2[[#This Row],[Close Price]]/Table2[[#This Row],[Day Low]])-1</f>
        <v>1.4564484873917927E-3</v>
      </c>
      <c r="AD148" s="2">
        <f>(Table2[[#This Row],[Day High]]/Table2[[#This Row],[Close Price]])-1</f>
        <v>2.3959475948087894E-2</v>
      </c>
      <c r="AE148" s="2">
        <f>(Table2[[#This Row],[Close Price]]/Table2[[#This Row],[Current Week Low]])-1</f>
        <v>5.5015213377369809E-2</v>
      </c>
      <c r="AF148" s="2">
        <f>(Table2[[#This Row],[Current Week High]]/Table2[[#This Row],[Close Price]])-1</f>
        <v>2.5721927110935905E-2</v>
      </c>
      <c r="AG148" s="2">
        <f>(Table2[[#This Row],[Close Price]]/Table2[[#This Row],[Current Month Low]])-1</f>
        <v>5.5015213377369809E-2</v>
      </c>
      <c r="AH148" s="2">
        <f>(Table2[[#This Row],[Current Month High]]/Table2[[#This Row],[Close Price]])-1</f>
        <v>4.0955421077929932E-2</v>
      </c>
      <c r="AI148">
        <v>8.6939374144964603</v>
      </c>
      <c r="AJ148">
        <v>72.481452350077504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0.02</v>
      </c>
      <c r="AM148" t="s">
        <v>10198</v>
      </c>
      <c r="AN148">
        <v>-1.17</v>
      </c>
      <c r="AO148" t="s">
        <v>10197</v>
      </c>
      <c r="AP148">
        <v>0.14039086021253</v>
      </c>
      <c r="AQ148">
        <f>(Table2[[#This Row],[Sharpe Ratio]]-AVERAGE(Table2[Sharpe Ratio]))/_xlfn.STDEV.P(Table2[Sharpe Ratio])</f>
        <v>1.0212920160362964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1.8918579618778293</v>
      </c>
      <c r="AS148">
        <f>_xlfn.RANK.AVG(Table2[[#This Row],[1Y Return vs Nifty Z-Score]],Table2[1Y Return vs Nifty Z-Score])</f>
        <v>265</v>
      </c>
      <c r="AT148">
        <f>_xlfn.RANK.AVG(Table2[[#This Row],[6M Return vs Nifty Z-Score]],Table2[6M Return vs Nifty Z-Score])</f>
        <v>172</v>
      </c>
      <c r="AU148">
        <f>_xlfn.RANK.AVG(Table2[[#This Row],[Sharpe Ratio Z-Score]],Table2[Sharpe Ratio Z-Score])</f>
        <v>115</v>
      </c>
      <c r="AV148">
        <f>(Table2[[#This Row],[Rank 1Y]]+Table2[[#This Row],[Rank 6M]]+Table2[[#This Row],[Rank Sharpe]])/3</f>
        <v>184</v>
      </c>
    </row>
    <row r="149" spans="1:48" x14ac:dyDescent="0.3">
      <c r="A149" t="s">
        <v>794</v>
      </c>
      <c r="B149" t="s">
        <v>795</v>
      </c>
      <c r="C149" t="s">
        <v>10167</v>
      </c>
      <c r="D149" t="s">
        <v>290</v>
      </c>
      <c r="E149">
        <v>19863.984143500002</v>
      </c>
      <c r="F149">
        <v>402.5</v>
      </c>
      <c r="G149">
        <v>166.183709793491</v>
      </c>
      <c r="H149">
        <f>(Table2[[#This Row],[1Y Return vs Nifty]]-AVERAGE(Table2[1Y Return vs Nifty]))/_xlfn.STDEV.P(Table2[1Y Return vs Nifty])</f>
        <v>1.6962496087272159</v>
      </c>
      <c r="I149">
        <v>0.174753220390062</v>
      </c>
      <c r="J149">
        <f>(Table2[[#This Row],[1M Return vs Nifty]]-AVERAGE(Table2[1M Return vs Nifty]))/_xlfn.STDEV.P(Table2[1M Return vs Nifty])</f>
        <v>1.3819588675350124E-2</v>
      </c>
      <c r="K149">
        <v>-6.1305194163747396</v>
      </c>
      <c r="L149">
        <f>(Table2[[#This Row],[6M Return vs Nifty]]-AVERAGE(Table2[6M Return vs Nifty]))/_xlfn.STDEV.P(Table2[6M Return vs Nifty])</f>
        <v>-0.44209849632389764</v>
      </c>
      <c r="M149">
        <v>-4.5471617611573603</v>
      </c>
      <c r="N149">
        <f>(Table2[[#This Row],[1W Return vs Nifty]]-AVERAGE(Table2[1W Return vs Nifty]))/_xlfn.STDEV.P(Table2[1W Return vs Nifty])</f>
        <v>-1.1420744928160693</v>
      </c>
      <c r="O149">
        <v>405.52</v>
      </c>
      <c r="P149">
        <v>386.58428397584402</v>
      </c>
      <c r="Q149">
        <v>326.25984479843999</v>
      </c>
      <c r="R149">
        <v>42.881419253924797</v>
      </c>
      <c r="S149" s="2">
        <f>(Table2[[#This Row],[Close Price]]-Table2[[#This Row],[20D EMA]])/Table2[[#This Row],[20D EMA]]</f>
        <v>-7.4472282501479138E-3</v>
      </c>
      <c r="T149" s="2">
        <f>(Table2[[#This Row],[Close Price]]-Table2[[#This Row],[50D EMA]])/Table2[[#This Row],[50D EMA]]</f>
        <v>4.1170106193842294E-2</v>
      </c>
      <c r="U149" s="2">
        <f>(Table2[[#This Row],[Close Price]]-Table2[[#This Row],[200D EMA]])/Table2[[#This Row],[200D EMA]]</f>
        <v>0.23367924805046239</v>
      </c>
      <c r="V149">
        <v>1.1797358509214799</v>
      </c>
      <c r="W149">
        <v>403.9</v>
      </c>
      <c r="X149">
        <v>422.6</v>
      </c>
      <c r="Y149">
        <v>384.35</v>
      </c>
      <c r="Z149">
        <v>418</v>
      </c>
      <c r="AA149">
        <v>384.35</v>
      </c>
      <c r="AB149">
        <v>442.9</v>
      </c>
      <c r="AC149" s="2">
        <f>(Table2[[#This Row],[Close Price]]/Table2[[#This Row],[Day Low]])-1</f>
        <v>-3.4662045060658286E-3</v>
      </c>
      <c r="AD149" s="2">
        <f>(Table2[[#This Row],[Day High]]/Table2[[#This Row],[Close Price]])-1</f>
        <v>4.9937888198757774E-2</v>
      </c>
      <c r="AE149" s="2">
        <f>(Table2[[#This Row],[Close Price]]/Table2[[#This Row],[Current Week Low]])-1</f>
        <v>4.7222583582672062E-2</v>
      </c>
      <c r="AF149" s="2">
        <f>(Table2[[#This Row],[Current Week High]]/Table2[[#This Row],[Close Price]])-1</f>
        <v>3.850931677018643E-2</v>
      </c>
      <c r="AG149" s="2">
        <f>(Table2[[#This Row],[Close Price]]/Table2[[#This Row],[Current Month Low]])-1</f>
        <v>4.7222583582672062E-2</v>
      </c>
      <c r="AH149" s="2">
        <f>(Table2[[#This Row],[Current Month High]]/Table2[[#This Row],[Close Price]])-1</f>
        <v>0.10037267080745327</v>
      </c>
      <c r="AI149">
        <v>10.0372670807453</v>
      </c>
      <c r="AJ149">
        <v>201.498127340823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0.01</v>
      </c>
      <c r="AM149" t="s">
        <v>10198</v>
      </c>
      <c r="AN149">
        <v>-0.72</v>
      </c>
      <c r="AO149" t="s">
        <v>10197</v>
      </c>
      <c r="AP149">
        <v>0.18973659648427799</v>
      </c>
      <c r="AQ149">
        <f>(Table2[[#This Row],[Sharpe Ratio]]-AVERAGE(Table2[Sharpe Ratio]))/_xlfn.STDEV.P(Table2[Sharpe Ratio])</f>
        <v>1.5901026363014659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1.7159988445640648</v>
      </c>
      <c r="AS149">
        <f>_xlfn.RANK.AVG(Table2[[#This Row],[1Y Return vs Nifty Z-Score]],Table2[1Y Return vs Nifty Z-Score])</f>
        <v>42</v>
      </c>
      <c r="AT149">
        <f>_xlfn.RANK.AVG(Table2[[#This Row],[6M Return vs Nifty Z-Score]],Table2[6M Return vs Nifty Z-Score])</f>
        <v>468</v>
      </c>
      <c r="AU149">
        <f>_xlfn.RANK.AVG(Table2[[#This Row],[Sharpe Ratio Z-Score]],Table2[Sharpe Ratio Z-Score])</f>
        <v>42</v>
      </c>
      <c r="AV149">
        <f>(Table2[[#This Row],[Rank 1Y]]+Table2[[#This Row],[Rank 6M]]+Table2[[#This Row],[Rank Sharpe]])/3</f>
        <v>184</v>
      </c>
    </row>
    <row r="150" spans="1:48" x14ac:dyDescent="0.3">
      <c r="A150" t="s">
        <v>819</v>
      </c>
      <c r="B150" t="s">
        <v>820</v>
      </c>
      <c r="C150" t="s">
        <v>10164</v>
      </c>
      <c r="D150" t="s">
        <v>433</v>
      </c>
      <c r="E150">
        <v>19175.771229714999</v>
      </c>
      <c r="F150">
        <v>1343.15</v>
      </c>
      <c r="G150">
        <v>48.797021890867597</v>
      </c>
      <c r="H150">
        <f>(Table2[[#This Row],[1Y Return vs Nifty]]-AVERAGE(Table2[1Y Return vs Nifty]))/_xlfn.STDEV.P(Table2[1Y Return vs Nifty])</f>
        <v>0.10426799189503083</v>
      </c>
      <c r="I150">
        <v>7.4980618626270799</v>
      </c>
      <c r="J150">
        <f>(Table2[[#This Row],[1M Return vs Nifty]]-AVERAGE(Table2[1M Return vs Nifty]))/_xlfn.STDEV.P(Table2[1M Return vs Nifty])</f>
        <v>0.7604071293342014</v>
      </c>
      <c r="K150">
        <v>18.9883109539233</v>
      </c>
      <c r="L150">
        <f>(Table2[[#This Row],[6M Return vs Nifty]]-AVERAGE(Table2[6M Return vs Nifty]))/_xlfn.STDEV.P(Table2[6M Return vs Nifty])</f>
        <v>0.42095625192700642</v>
      </c>
      <c r="M150">
        <v>-1.82001272194249</v>
      </c>
      <c r="N150">
        <f>(Table2[[#This Row],[1W Return vs Nifty]]-AVERAGE(Table2[1W Return vs Nifty]))/_xlfn.STDEV.P(Table2[1W Return vs Nifty])</f>
        <v>-0.56007406814712613</v>
      </c>
      <c r="O150">
        <v>1310.91</v>
      </c>
      <c r="P150">
        <v>1219.7485109664999</v>
      </c>
      <c r="Q150">
        <v>1022.59152655591</v>
      </c>
      <c r="R150">
        <v>53.021541257586499</v>
      </c>
      <c r="S150" s="2">
        <f>(Table2[[#This Row],[Close Price]]-Table2[[#This Row],[20D EMA]])/Table2[[#This Row],[20D EMA]]</f>
        <v>2.4593602917057623E-2</v>
      </c>
      <c r="T150" s="2">
        <f>(Table2[[#This Row],[Close Price]]-Table2[[#This Row],[50D EMA]])/Table2[[#This Row],[50D EMA]]</f>
        <v>0.10116961646111768</v>
      </c>
      <c r="U150" s="2">
        <f>(Table2[[#This Row],[Close Price]]-Table2[[#This Row],[200D EMA]])/Table2[[#This Row],[200D EMA]]</f>
        <v>0.31347655942713659</v>
      </c>
      <c r="V150">
        <v>2.11518441800188</v>
      </c>
      <c r="W150">
        <v>1328.25</v>
      </c>
      <c r="X150">
        <v>1359.8</v>
      </c>
      <c r="Y150">
        <v>1260.5999999999999</v>
      </c>
      <c r="Z150">
        <v>1418.75</v>
      </c>
      <c r="AA150">
        <v>1206.05</v>
      </c>
      <c r="AB150">
        <v>1543.7</v>
      </c>
      <c r="AC150" s="2">
        <f>(Table2[[#This Row],[Close Price]]/Table2[[#This Row],[Day Low]])-1</f>
        <v>1.121776773950689E-2</v>
      </c>
      <c r="AD150" s="2">
        <f>(Table2[[#This Row],[Day High]]/Table2[[#This Row],[Close Price]])-1</f>
        <v>1.2396232736477497E-2</v>
      </c>
      <c r="AE150" s="2">
        <f>(Table2[[#This Row],[Close Price]]/Table2[[#This Row],[Current Week Low]])-1</f>
        <v>6.5484689830239695E-2</v>
      </c>
      <c r="AF150" s="2">
        <f>(Table2[[#This Row],[Current Week High]]/Table2[[#This Row],[Close Price]])-1</f>
        <v>5.6285597289952749E-2</v>
      </c>
      <c r="AG150" s="2">
        <f>(Table2[[#This Row],[Close Price]]/Table2[[#This Row],[Current Month Low]])-1</f>
        <v>0.11367687906803203</v>
      </c>
      <c r="AH150" s="2">
        <f>(Table2[[#This Row],[Current Month High]]/Table2[[#This Row],[Close Price]])-1</f>
        <v>0.14931318169973573</v>
      </c>
      <c r="AI150">
        <v>14.931318169973499</v>
      </c>
      <c r="AJ150">
        <v>85.262068965517201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0.24</v>
      </c>
      <c r="AM150" t="s">
        <v>10198</v>
      </c>
      <c r="AN150">
        <v>0</v>
      </c>
      <c r="AO150" t="s">
        <v>10199</v>
      </c>
      <c r="AP150">
        <v>0.15331022223562699</v>
      </c>
      <c r="AQ150">
        <f>(Table2[[#This Row],[Sharpe Ratio]]-AVERAGE(Table2[Sharpe Ratio]))/_xlfn.STDEV.P(Table2[Sharpe Ratio])</f>
        <v>1.1702141090276503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1.8957714140367627</v>
      </c>
      <c r="AS150">
        <f>_xlfn.RANK.AVG(Table2[[#This Row],[1Y Return vs Nifty Z-Score]],Table2[1Y Return vs Nifty Z-Score])</f>
        <v>256</v>
      </c>
      <c r="AT150">
        <f>_xlfn.RANK.AVG(Table2[[#This Row],[6M Return vs Nifty Z-Score]],Table2[6M Return vs Nifty Z-Score])</f>
        <v>202</v>
      </c>
      <c r="AU150">
        <f>_xlfn.RANK.AVG(Table2[[#This Row],[Sharpe Ratio Z-Score]],Table2[Sharpe Ratio Z-Score])</f>
        <v>95</v>
      </c>
      <c r="AV150">
        <f>(Table2[[#This Row],[Rank 1Y]]+Table2[[#This Row],[Rank 6M]]+Table2[[#This Row],[Rank Sharpe]])/3</f>
        <v>184.33333333333334</v>
      </c>
    </row>
    <row r="151" spans="1:48" x14ac:dyDescent="0.3">
      <c r="A151" t="s">
        <v>1175</v>
      </c>
      <c r="B151" t="s">
        <v>1176</v>
      </c>
      <c r="C151" t="s">
        <v>10156</v>
      </c>
      <c r="D151" t="s">
        <v>46</v>
      </c>
      <c r="E151">
        <v>10129.543793880001</v>
      </c>
      <c r="F151">
        <v>6407.8</v>
      </c>
      <c r="G151">
        <v>37.802176362570798</v>
      </c>
      <c r="H151">
        <f>(Table2[[#This Row],[1Y Return vs Nifty]]-AVERAGE(Table2[1Y Return vs Nifty]))/_xlfn.STDEV.P(Table2[1Y Return vs Nifty])</f>
        <v>-4.4842544177661973E-2</v>
      </c>
      <c r="I151">
        <v>24.454365919905602</v>
      </c>
      <c r="J151">
        <f>(Table2[[#This Row],[1M Return vs Nifty]]-AVERAGE(Table2[1M Return vs Nifty]))/_xlfn.STDEV.P(Table2[1M Return vs Nifty])</f>
        <v>2.4890472786479516</v>
      </c>
      <c r="K151">
        <v>15.558077971761</v>
      </c>
      <c r="L151">
        <f>(Table2[[#This Row],[6M Return vs Nifty]]-AVERAGE(Table2[6M Return vs Nifty]))/_xlfn.STDEV.P(Table2[6M Return vs Nifty])</f>
        <v>0.30309730629860354</v>
      </c>
      <c r="M151">
        <v>11.390999045333899</v>
      </c>
      <c r="N151">
        <f>(Table2[[#This Row],[1W Return vs Nifty]]-AVERAGE(Table2[1W Return vs Nifty]))/_xlfn.STDEV.P(Table2[1W Return vs Nifty])</f>
        <v>2.2592857645207749</v>
      </c>
      <c r="O151">
        <v>5691.38</v>
      </c>
      <c r="P151">
        <v>5330.1101839558196</v>
      </c>
      <c r="Q151">
        <v>4733.7022915786201</v>
      </c>
      <c r="R151">
        <v>87.726110489335795</v>
      </c>
      <c r="S151" s="2">
        <f>(Table2[[#This Row],[Close Price]]-Table2[[#This Row],[20D EMA]])/Table2[[#This Row],[20D EMA]]</f>
        <v>0.12587808229287098</v>
      </c>
      <c r="T151" s="2">
        <f>(Table2[[#This Row],[Close Price]]-Table2[[#This Row],[50D EMA]])/Table2[[#This Row],[50D EMA]]</f>
        <v>0.20218903153036832</v>
      </c>
      <c r="U151" s="2">
        <f>(Table2[[#This Row],[Close Price]]-Table2[[#This Row],[200D EMA]])/Table2[[#This Row],[200D EMA]]</f>
        <v>0.35365504742443216</v>
      </c>
      <c r="V151">
        <v>2.11216497777639</v>
      </c>
      <c r="W151">
        <v>6260</v>
      </c>
      <c r="X151">
        <v>6470.1</v>
      </c>
      <c r="Y151">
        <v>5836.5</v>
      </c>
      <c r="Z151">
        <v>6501</v>
      </c>
      <c r="AA151">
        <v>4830</v>
      </c>
      <c r="AB151">
        <v>6501</v>
      </c>
      <c r="AC151" s="2">
        <f>(Table2[[#This Row],[Close Price]]/Table2[[#This Row],[Day Low]])-1</f>
        <v>2.3610223642172468E-2</v>
      </c>
      <c r="AD151" s="2">
        <f>(Table2[[#This Row],[Day High]]/Table2[[#This Row],[Close Price]])-1</f>
        <v>9.7225256718374009E-3</v>
      </c>
      <c r="AE151" s="2">
        <f>(Table2[[#This Row],[Close Price]]/Table2[[#This Row],[Current Week Low]])-1</f>
        <v>9.7884005825409126E-2</v>
      </c>
      <c r="AF151" s="2">
        <f>(Table2[[#This Row],[Current Week High]]/Table2[[#This Row],[Close Price]])-1</f>
        <v>1.4544773557227053E-2</v>
      </c>
      <c r="AG151" s="2">
        <f>(Table2[[#This Row],[Close Price]]/Table2[[#This Row],[Current Month Low]])-1</f>
        <v>0.32666666666666666</v>
      </c>
      <c r="AH151" s="2">
        <f>(Table2[[#This Row],[Current Month High]]/Table2[[#This Row],[Close Price]])-1</f>
        <v>1.4544773557227053E-2</v>
      </c>
      <c r="AI151">
        <v>1.4544773557227</v>
      </c>
      <c r="AJ151">
        <v>90.427792389188497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0.16</v>
      </c>
      <c r="AM151" t="s">
        <v>10198</v>
      </c>
      <c r="AN151">
        <v>31.99</v>
      </c>
      <c r="AO151" t="s">
        <v>10198</v>
      </c>
      <c r="AP151">
        <v>0.22112271706386799</v>
      </c>
      <c r="AQ151">
        <f>(Table2[[#This Row],[Sharpe Ratio]]-AVERAGE(Table2[Sharpe Ratio]))/_xlfn.STDEV.P(Table2[Sharpe Ratio])</f>
        <v>1.9518919227410982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6.958479728030766</v>
      </c>
      <c r="AS151">
        <f>_xlfn.RANK.AVG(Table2[[#This Row],[1Y Return vs Nifty Z-Score]],Table2[1Y Return vs Nifty Z-Score])</f>
        <v>301</v>
      </c>
      <c r="AT151">
        <f>_xlfn.RANK.AVG(Table2[[#This Row],[6M Return vs Nifty Z-Score]],Table2[6M Return vs Nifty Z-Score])</f>
        <v>236</v>
      </c>
      <c r="AU151">
        <f>_xlfn.RANK.AVG(Table2[[#This Row],[Sharpe Ratio Z-Score]],Table2[Sharpe Ratio Z-Score])</f>
        <v>17</v>
      </c>
      <c r="AV151">
        <f>(Table2[[#This Row],[Rank 1Y]]+Table2[[#This Row],[Rank 6M]]+Table2[[#This Row],[Rank Sharpe]])/3</f>
        <v>184.66666666666666</v>
      </c>
    </row>
    <row r="152" spans="1:48" x14ac:dyDescent="0.3">
      <c r="A152" t="s">
        <v>412</v>
      </c>
      <c r="B152" t="s">
        <v>413</v>
      </c>
      <c r="C152" t="s">
        <v>10157</v>
      </c>
      <c r="D152" t="s">
        <v>198</v>
      </c>
      <c r="E152">
        <v>58337.917471225002</v>
      </c>
      <c r="F152">
        <v>1016.05</v>
      </c>
      <c r="G152">
        <v>51.4326038049036</v>
      </c>
      <c r="H152">
        <f>(Table2[[#This Row],[1Y Return vs Nifty]]-AVERAGE(Table2[1Y Return vs Nifty]))/_xlfn.STDEV.P(Table2[1Y Return vs Nifty])</f>
        <v>0.14001138010853312</v>
      </c>
      <c r="I152">
        <v>-8.1229680708898595</v>
      </c>
      <c r="J152">
        <f>(Table2[[#This Row],[1M Return vs Nifty]]-AVERAGE(Table2[1M Return vs Nifty]))/_xlfn.STDEV.P(Table2[1M Return vs Nifty])</f>
        <v>-0.83210615808341448</v>
      </c>
      <c r="K152">
        <v>34.2123868194845</v>
      </c>
      <c r="L152">
        <f>(Table2[[#This Row],[6M Return vs Nifty]]-AVERAGE(Table2[6M Return vs Nifty]))/_xlfn.STDEV.P(Table2[6M Return vs Nifty])</f>
        <v>0.94403836880141101</v>
      </c>
      <c r="M152">
        <v>2.0875552011819498</v>
      </c>
      <c r="N152">
        <f>(Table2[[#This Row],[1W Return vs Nifty]]-AVERAGE(Table2[1W Return vs Nifty]))/_xlfn.STDEV.P(Table2[1W Return vs Nifty])</f>
        <v>0.27383935498426765</v>
      </c>
      <c r="O152">
        <v>1031.33</v>
      </c>
      <c r="P152">
        <v>967.73205868944103</v>
      </c>
      <c r="Q152">
        <v>777.34539540524099</v>
      </c>
      <c r="R152">
        <v>45.202728322194197</v>
      </c>
      <c r="S152" s="2">
        <f>(Table2[[#This Row],[Close Price]]-Table2[[#This Row],[20D EMA]])/Table2[[#This Row],[20D EMA]]</f>
        <v>-1.4815820348482032E-2</v>
      </c>
      <c r="T152" s="2">
        <f>(Table2[[#This Row],[Close Price]]-Table2[[#This Row],[50D EMA]])/Table2[[#This Row],[50D EMA]]</f>
        <v>4.9929048931161672E-2</v>
      </c>
      <c r="U152" s="2">
        <f>(Table2[[#This Row],[Close Price]]-Table2[[#This Row],[200D EMA]])/Table2[[#This Row],[200D EMA]]</f>
        <v>0.30707663029292009</v>
      </c>
      <c r="V152">
        <v>1.1307643399629601</v>
      </c>
      <c r="W152">
        <v>1005.95</v>
      </c>
      <c r="X152">
        <v>1051</v>
      </c>
      <c r="Y152">
        <v>948</v>
      </c>
      <c r="Z152">
        <v>1032.95</v>
      </c>
      <c r="AA152">
        <v>944</v>
      </c>
      <c r="AB152">
        <v>1207.3</v>
      </c>
      <c r="AC152" s="2">
        <f>(Table2[[#This Row],[Close Price]]/Table2[[#This Row],[Day Low]])-1</f>
        <v>1.0040260450320471E-2</v>
      </c>
      <c r="AD152" s="2">
        <f>(Table2[[#This Row],[Day High]]/Table2[[#This Row],[Close Price]])-1</f>
        <v>3.4397913488509513E-2</v>
      </c>
      <c r="AE152" s="2">
        <f>(Table2[[#This Row],[Close Price]]/Table2[[#This Row],[Current Week Low]])-1</f>
        <v>7.1782700421940904E-2</v>
      </c>
      <c r="AF152" s="2">
        <f>(Table2[[#This Row],[Current Week High]]/Table2[[#This Row],[Close Price]])-1</f>
        <v>1.6633039712612652E-2</v>
      </c>
      <c r="AG152" s="2">
        <f>(Table2[[#This Row],[Close Price]]/Table2[[#This Row],[Current Month Low]])-1</f>
        <v>7.6324152542372792E-2</v>
      </c>
      <c r="AH152" s="2">
        <f>(Table2[[#This Row],[Current Month High]]/Table2[[#This Row],[Close Price]])-1</f>
        <v>0.18822892574184347</v>
      </c>
      <c r="AI152">
        <v>18.822892574184301</v>
      </c>
      <c r="AJ152">
        <v>85.207801676995899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0.21</v>
      </c>
      <c r="AM152" t="s">
        <v>10198</v>
      </c>
      <c r="AN152">
        <v>-9.64</v>
      </c>
      <c r="AO152" t="s">
        <v>10197</v>
      </c>
      <c r="AP152">
        <v>0.10204471714348699</v>
      </c>
      <c r="AQ152">
        <f>(Table2[[#This Row],[Sharpe Ratio]]-AVERAGE(Table2[Sharpe Ratio]))/_xlfn.STDEV.P(Table2[Sharpe Ratio])</f>
        <v>0.57927422337915913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1.1050571691899564</v>
      </c>
      <c r="AS152">
        <f>_xlfn.RANK.AVG(Table2[[#This Row],[1Y Return vs Nifty Z-Score]],Table2[1Y Return vs Nifty Z-Score])</f>
        <v>248</v>
      </c>
      <c r="AT152">
        <f>_xlfn.RANK.AVG(Table2[[#This Row],[6M Return vs Nifty Z-Score]],Table2[6M Return vs Nifty Z-Score])</f>
        <v>109</v>
      </c>
      <c r="AU152">
        <f>_xlfn.RANK.AVG(Table2[[#This Row],[Sharpe Ratio Z-Score]],Table2[Sharpe Ratio Z-Score])</f>
        <v>199</v>
      </c>
      <c r="AV152">
        <f>(Table2[[#This Row],[Rank 1Y]]+Table2[[#This Row],[Rank 6M]]+Table2[[#This Row],[Rank Sharpe]])/3</f>
        <v>185.33333333333334</v>
      </c>
    </row>
    <row r="153" spans="1:48" x14ac:dyDescent="0.3">
      <c r="A153" t="s">
        <v>119</v>
      </c>
      <c r="B153" t="s">
        <v>120</v>
      </c>
      <c r="C153" t="s">
        <v>10153</v>
      </c>
      <c r="D153" t="s">
        <v>121</v>
      </c>
      <c r="E153">
        <v>239885.496136</v>
      </c>
      <c r="F153">
        <v>183.56</v>
      </c>
      <c r="G153">
        <v>408.81923372868403</v>
      </c>
      <c r="H153">
        <f>(Table2[[#This Row],[1Y Return vs Nifty]]-AVERAGE(Table2[1Y Return vs Nifty]))/_xlfn.STDEV.P(Table2[1Y Return vs Nifty])</f>
        <v>4.986838180539543</v>
      </c>
      <c r="I153">
        <v>5.4464763735545798</v>
      </c>
      <c r="J153">
        <f>(Table2[[#This Row],[1M Return vs Nifty]]-AVERAGE(Table2[1M Return vs Nifty]))/_xlfn.STDEV.P(Table2[1M Return vs Nifty])</f>
        <v>0.55125464927839063</v>
      </c>
      <c r="K153">
        <v>-8.7150915696819506</v>
      </c>
      <c r="L153">
        <f>(Table2[[#This Row],[6M Return vs Nifty]]-AVERAGE(Table2[6M Return vs Nifty]))/_xlfn.STDEV.P(Table2[6M Return vs Nifty])</f>
        <v>-0.53090148739574605</v>
      </c>
      <c r="M153">
        <v>-7.5864028743380603</v>
      </c>
      <c r="N153">
        <f>(Table2[[#This Row],[1W Return vs Nifty]]-AVERAGE(Table2[1W Return vs Nifty]))/_xlfn.STDEV.P(Table2[1W Return vs Nifty])</f>
        <v>-1.7906784352876981</v>
      </c>
      <c r="O153">
        <v>194.11</v>
      </c>
      <c r="P153">
        <v>182.51282096161199</v>
      </c>
      <c r="Q153">
        <v>139.73218064800699</v>
      </c>
      <c r="R153">
        <v>30.438867757362701</v>
      </c>
      <c r="S153" s="2">
        <f>(Table2[[#This Row],[Close Price]]-Table2[[#This Row],[20D EMA]])/Table2[[#This Row],[20D EMA]]</f>
        <v>-5.435062593374896E-2</v>
      </c>
      <c r="T153" s="2">
        <f>(Table2[[#This Row],[Close Price]]-Table2[[#This Row],[50D EMA]])/Table2[[#This Row],[50D EMA]]</f>
        <v>5.7375642591610742E-3</v>
      </c>
      <c r="U153" s="2">
        <f>(Table2[[#This Row],[Close Price]]-Table2[[#This Row],[200D EMA]])/Table2[[#This Row],[200D EMA]]</f>
        <v>0.31365587475083989</v>
      </c>
      <c r="V153">
        <v>1.5829440139805799</v>
      </c>
      <c r="W153">
        <v>0</v>
      </c>
      <c r="X153">
        <v>0</v>
      </c>
      <c r="Y153">
        <v>164.15</v>
      </c>
      <c r="Z153">
        <v>209.2</v>
      </c>
      <c r="AA153">
        <v>164.15</v>
      </c>
      <c r="AB153">
        <v>229</v>
      </c>
      <c r="AC153" s="2" t="e">
        <f>(Table2[[#This Row],[Close Price]]/Table2[[#This Row],[Day Low]])-1</f>
        <v>#DIV/0!</v>
      </c>
      <c r="AD153" s="2">
        <f>(Table2[[#This Row],[Day High]]/Table2[[#This Row],[Close Price]])-1</f>
        <v>-1</v>
      </c>
      <c r="AE153" s="2">
        <f>(Table2[[#This Row],[Close Price]]/Table2[[#This Row],[Current Week Low]])-1</f>
        <v>0.11824550715808702</v>
      </c>
      <c r="AF153" s="2">
        <f>(Table2[[#This Row],[Current Week High]]/Table2[[#This Row],[Close Price]])-1</f>
        <v>0.13968184789714533</v>
      </c>
      <c r="AG153" s="2">
        <f>(Table2[[#This Row],[Close Price]]/Table2[[#This Row],[Current Month Low]])-1</f>
        <v>0.11824550715808702</v>
      </c>
      <c r="AH153" s="2">
        <f>(Table2[[#This Row],[Current Month High]]/Table2[[#This Row],[Close Price]])-1</f>
        <v>0.24754848550882547</v>
      </c>
      <c r="AI153">
        <v>24.7548485508825</v>
      </c>
      <c r="AJ153">
        <v>435.16034985422698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0.15</v>
      </c>
      <c r="AM153" t="s">
        <v>10198</v>
      </c>
      <c r="AN153">
        <v>-9.14</v>
      </c>
      <c r="AO153" t="s">
        <v>10197</v>
      </c>
      <c r="AP153">
        <v>0.17237846184276601</v>
      </c>
      <c r="AQ153">
        <f>(Table2[[#This Row],[Sharpe Ratio]]-AVERAGE(Table2[Sharpe Ratio]))/_xlfn.STDEV.P(Table2[Sharpe Ratio])</f>
        <v>1.3900146028042812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4.6065275099387701</v>
      </c>
      <c r="AS153">
        <f>_xlfn.RANK.AVG(Table2[[#This Row],[1Y Return vs Nifty Z-Score]],Table2[1Y Return vs Nifty Z-Score])</f>
        <v>4</v>
      </c>
      <c r="AT153">
        <f>_xlfn.RANK.AVG(Table2[[#This Row],[6M Return vs Nifty Z-Score]],Table2[6M Return vs Nifty Z-Score])</f>
        <v>504</v>
      </c>
      <c r="AU153">
        <f>_xlfn.RANK.AVG(Table2[[#This Row],[Sharpe Ratio Z-Score]],Table2[Sharpe Ratio Z-Score])</f>
        <v>63</v>
      </c>
      <c r="AV153">
        <f>(Table2[[#This Row],[Rank 1Y]]+Table2[[#This Row],[Rank 6M]]+Table2[[#This Row],[Rank Sharpe]])/3</f>
        <v>190.33333333333334</v>
      </c>
    </row>
    <row r="154" spans="1:48" x14ac:dyDescent="0.3">
      <c r="A154" t="s">
        <v>300</v>
      </c>
      <c r="B154" t="s">
        <v>301</v>
      </c>
      <c r="C154" t="s">
        <v>10161</v>
      </c>
      <c r="D154" t="s">
        <v>302</v>
      </c>
      <c r="E154">
        <v>88743.882192314995</v>
      </c>
      <c r="F154">
        <v>623.45000000000005</v>
      </c>
      <c r="G154">
        <v>34.971577243752897</v>
      </c>
      <c r="H154">
        <f>(Table2[[#This Row],[1Y Return vs Nifty]]-AVERAGE(Table2[1Y Return vs Nifty]))/_xlfn.STDEV.P(Table2[1Y Return vs Nifty])</f>
        <v>-8.3230728070520343E-2</v>
      </c>
      <c r="I154">
        <v>-5.73216718295539</v>
      </c>
      <c r="J154">
        <f>(Table2[[#This Row],[1M Return vs Nifty]]-AVERAGE(Table2[1M Return vs Nifty]))/_xlfn.STDEV.P(Table2[1M Return vs Nifty])</f>
        <v>-0.58837176939011548</v>
      </c>
      <c r="K154">
        <v>17.340258768253001</v>
      </c>
      <c r="L154">
        <f>(Table2[[#This Row],[6M Return vs Nifty]]-AVERAGE(Table2[6M Return vs Nifty]))/_xlfn.STDEV.P(Table2[6M Return vs Nifty])</f>
        <v>0.36433103318712784</v>
      </c>
      <c r="M154">
        <v>9.8189326279937905</v>
      </c>
      <c r="N154">
        <f>(Table2[[#This Row],[1W Return vs Nifty]]-AVERAGE(Table2[1W Return vs Nifty]))/_xlfn.STDEV.P(Table2[1W Return vs Nifty])</f>
        <v>1.9237913308307357</v>
      </c>
      <c r="O154">
        <v>608.70000000000005</v>
      </c>
      <c r="P154">
        <v>599.26697212666295</v>
      </c>
      <c r="Q154">
        <v>531.39057353515204</v>
      </c>
      <c r="R154">
        <v>60.570514048863501</v>
      </c>
      <c r="S154" s="2">
        <f>(Table2[[#This Row],[Close Price]]-Table2[[#This Row],[20D EMA]])/Table2[[#This Row],[20D EMA]]</f>
        <v>2.4231969771644487E-2</v>
      </c>
      <c r="T154" s="2">
        <f>(Table2[[#This Row],[Close Price]]-Table2[[#This Row],[50D EMA]])/Table2[[#This Row],[50D EMA]]</f>
        <v>4.0354347891920356E-2</v>
      </c>
      <c r="U154" s="2">
        <f>(Table2[[#This Row],[Close Price]]-Table2[[#This Row],[200D EMA]])/Table2[[#This Row],[200D EMA]]</f>
        <v>0.17324249064564592</v>
      </c>
      <c r="V154">
        <v>1.30517368545946</v>
      </c>
      <c r="W154">
        <v>627.25</v>
      </c>
      <c r="X154">
        <v>649</v>
      </c>
      <c r="Y154">
        <v>573.1</v>
      </c>
      <c r="Z154">
        <v>638.6</v>
      </c>
      <c r="AA154">
        <v>571.04999999999995</v>
      </c>
      <c r="AB154">
        <v>638.6</v>
      </c>
      <c r="AC154" s="2">
        <f>(Table2[[#This Row],[Close Price]]/Table2[[#This Row],[Day Low]])-1</f>
        <v>-6.05819051414902E-3</v>
      </c>
      <c r="AD154" s="2">
        <f>(Table2[[#This Row],[Day High]]/Table2[[#This Row],[Close Price]])-1</f>
        <v>4.0981634453444382E-2</v>
      </c>
      <c r="AE154" s="2">
        <f>(Table2[[#This Row],[Close Price]]/Table2[[#This Row],[Current Week Low]])-1</f>
        <v>8.78555225964055E-2</v>
      </c>
      <c r="AF154" s="2">
        <f>(Table2[[#This Row],[Current Week High]]/Table2[[#This Row],[Close Price]])-1</f>
        <v>2.4300264656347714E-2</v>
      </c>
      <c r="AG154" s="2">
        <f>(Table2[[#This Row],[Close Price]]/Table2[[#This Row],[Current Month Low]])-1</f>
        <v>9.1760791524384988E-2</v>
      </c>
      <c r="AH154" s="2">
        <f>(Table2[[#This Row],[Current Month High]]/Table2[[#This Row],[Close Price]])-1</f>
        <v>2.4300264656347714E-2</v>
      </c>
      <c r="AI154">
        <v>6.3357125671665599</v>
      </c>
      <c r="AJ154">
        <v>67.774488697524205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</v>
      </c>
      <c r="AM154" t="s">
        <v>10199</v>
      </c>
      <c r="AN154">
        <v>2.42</v>
      </c>
      <c r="AO154" t="s">
        <v>10198</v>
      </c>
      <c r="AP154">
        <v>0.19024871577622601</v>
      </c>
      <c r="AQ154">
        <f>(Table2[[#This Row],[Sharpe Ratio]]-AVERAGE(Table2[Sharpe Ratio]))/_xlfn.STDEV.P(Table2[Sharpe Ratio])</f>
        <v>1.5960058594390949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3.2125257259963229</v>
      </c>
      <c r="AS154">
        <f>_xlfn.RANK.AVG(Table2[[#This Row],[1Y Return vs Nifty Z-Score]],Table2[1Y Return vs Nifty Z-Score])</f>
        <v>316</v>
      </c>
      <c r="AT154">
        <f>_xlfn.RANK.AVG(Table2[[#This Row],[6M Return vs Nifty Z-Score]],Table2[6M Return vs Nifty Z-Score])</f>
        <v>220</v>
      </c>
      <c r="AU154">
        <f>_xlfn.RANK.AVG(Table2[[#This Row],[Sharpe Ratio Z-Score]],Table2[Sharpe Ratio Z-Score])</f>
        <v>38</v>
      </c>
      <c r="AV154">
        <f>(Table2[[#This Row],[Rank 1Y]]+Table2[[#This Row],[Rank 6M]]+Table2[[#This Row],[Rank Sharpe]])/3</f>
        <v>191.33333333333334</v>
      </c>
    </row>
    <row r="155" spans="1:48" x14ac:dyDescent="0.3">
      <c r="A155" t="s">
        <v>1025</v>
      </c>
      <c r="B155" t="s">
        <v>1026</v>
      </c>
      <c r="C155" t="s">
        <v>10159</v>
      </c>
      <c r="D155" t="s">
        <v>98</v>
      </c>
      <c r="E155">
        <v>12905.062971240999</v>
      </c>
      <c r="F155">
        <v>18.829999999999998</v>
      </c>
      <c r="G155">
        <v>189.822378382772</v>
      </c>
      <c r="H155">
        <f>(Table2[[#This Row],[1Y Return vs Nifty]]-AVERAGE(Table2[1Y Return vs Nifty]))/_xlfn.STDEV.P(Table2[1Y Return vs Nifty])</f>
        <v>2.0168338803589458</v>
      </c>
      <c r="I155">
        <v>-10.729994214680699</v>
      </c>
      <c r="J155">
        <f>(Table2[[#This Row],[1M Return vs Nifty]]-AVERAGE(Table2[1M Return vs Nifty]))/_xlfn.STDEV.P(Table2[1M Return vs Nifty])</f>
        <v>-1.0978840096272466</v>
      </c>
      <c r="K155">
        <v>2.65615550738345</v>
      </c>
      <c r="L155">
        <f>(Table2[[#This Row],[6M Return vs Nifty]]-AVERAGE(Table2[6M Return vs Nifty]))/_xlfn.STDEV.P(Table2[6M Return vs Nifty])</f>
        <v>-0.14019823255788699</v>
      </c>
      <c r="M155">
        <v>2.1264386757315199</v>
      </c>
      <c r="N155">
        <f>(Table2[[#This Row],[1W Return vs Nifty]]-AVERAGE(Table2[1W Return vs Nifty]))/_xlfn.STDEV.P(Table2[1W Return vs Nifty])</f>
        <v>0.2821374708463068</v>
      </c>
      <c r="O155">
        <v>18.7</v>
      </c>
      <c r="P155">
        <v>18.790899281015999</v>
      </c>
      <c r="Q155">
        <v>16.341723274900399</v>
      </c>
      <c r="R155">
        <v>56.350489396527401</v>
      </c>
      <c r="S155" s="2">
        <f>(Table2[[#This Row],[Close Price]]-Table2[[#This Row],[20D EMA]])/Table2[[#This Row],[20D EMA]]</f>
        <v>6.9518716577539582E-3</v>
      </c>
      <c r="T155" s="2">
        <f>(Table2[[#This Row],[Close Price]]-Table2[[#This Row],[50D EMA]])/Table2[[#This Row],[50D EMA]]</f>
        <v>2.0808327690575962E-3</v>
      </c>
      <c r="U155" s="2">
        <f>(Table2[[#This Row],[Close Price]]-Table2[[#This Row],[200D EMA]])/Table2[[#This Row],[200D EMA]]</f>
        <v>0.15226525888621528</v>
      </c>
      <c r="V155">
        <v>0.66761961835309702</v>
      </c>
      <c r="W155">
        <v>18.8</v>
      </c>
      <c r="X155">
        <v>19.77</v>
      </c>
      <c r="Y155">
        <v>17</v>
      </c>
      <c r="Z155">
        <v>19.3</v>
      </c>
      <c r="AA155">
        <v>17</v>
      </c>
      <c r="AB155">
        <v>20.29</v>
      </c>
      <c r="AC155" s="2">
        <f>(Table2[[#This Row],[Close Price]]/Table2[[#This Row],[Day Low]])-1</f>
        <v>1.5957446808509967E-3</v>
      </c>
      <c r="AD155" s="2">
        <f>(Table2[[#This Row],[Day High]]/Table2[[#This Row],[Close Price]])-1</f>
        <v>4.9920339883165132E-2</v>
      </c>
      <c r="AE155" s="2">
        <f>(Table2[[#This Row],[Close Price]]/Table2[[#This Row],[Current Week Low]])-1</f>
        <v>0.10764705882352921</v>
      </c>
      <c r="AF155" s="2">
        <f>(Table2[[#This Row],[Current Week High]]/Table2[[#This Row],[Close Price]])-1</f>
        <v>2.4960169941582677E-2</v>
      </c>
      <c r="AG155" s="2">
        <f>(Table2[[#This Row],[Close Price]]/Table2[[#This Row],[Current Month Low]])-1</f>
        <v>0.10764705882352921</v>
      </c>
      <c r="AH155" s="2">
        <f>(Table2[[#This Row],[Current Month High]]/Table2[[#This Row],[Close Price]])-1</f>
        <v>7.7535847052575768E-2</v>
      </c>
      <c r="AI155">
        <v>27.456186935740799</v>
      </c>
      <c r="AJ155">
        <v>216.470588235294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-7.0000000000000007E-2</v>
      </c>
      <c r="AM155" t="s">
        <v>10197</v>
      </c>
      <c r="AN155">
        <v>0.86</v>
      </c>
      <c r="AO155" t="s">
        <v>10198</v>
      </c>
      <c r="AP155">
        <v>0.11341632800472599</v>
      </c>
      <c r="AQ155">
        <f>(Table2[[#This Row],[Sharpe Ratio]]-AVERAGE(Table2[Sharpe Ratio]))/_xlfn.STDEV.P(Table2[Sharpe Ratio])</f>
        <v>0.71035531601448776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29</v>
      </c>
      <c r="AT155">
        <f>_xlfn.RANK.AVG(Table2[[#This Row],[6M Return vs Nifty Z-Score]],Table2[6M Return vs Nifty Z-Score])</f>
        <v>370</v>
      </c>
      <c r="AU155">
        <f>_xlfn.RANK.AVG(Table2[[#This Row],[Sharpe Ratio Z-Score]],Table2[Sharpe Ratio Z-Score])</f>
        <v>176</v>
      </c>
      <c r="AV155">
        <f>(Table2[[#This Row],[Rank 1Y]]+Table2[[#This Row],[Rank 6M]]+Table2[[#This Row],[Rank Sharpe]])/3</f>
        <v>191.66666666666666</v>
      </c>
    </row>
    <row r="156" spans="1:48" x14ac:dyDescent="0.3">
      <c r="A156" t="s">
        <v>87</v>
      </c>
      <c r="B156" t="s">
        <v>88</v>
      </c>
      <c r="C156" t="s">
        <v>10159</v>
      </c>
      <c r="D156" t="s">
        <v>89</v>
      </c>
      <c r="E156">
        <v>315708.996635955</v>
      </c>
      <c r="F156">
        <v>339.45</v>
      </c>
      <c r="G156">
        <v>56.2000743148187</v>
      </c>
      <c r="H156">
        <f>(Table2[[#This Row],[1Y Return vs Nifty]]-AVERAGE(Table2[1Y Return vs Nifty]))/_xlfn.STDEV.P(Table2[1Y Return vs Nifty])</f>
        <v>0.20466713917441937</v>
      </c>
      <c r="I156">
        <v>-2.0946297549955002</v>
      </c>
      <c r="J156">
        <f>(Table2[[#This Row],[1M Return vs Nifty]]-AVERAGE(Table2[1M Return vs Nifty]))/_xlfn.STDEV.P(Table2[1M Return vs Nifty])</f>
        <v>-0.21753663802174364</v>
      </c>
      <c r="K156">
        <v>23.9684728721226</v>
      </c>
      <c r="L156">
        <f>(Table2[[#This Row],[6M Return vs Nifty]]-AVERAGE(Table2[6M Return vs Nifty]))/_xlfn.STDEV.P(Table2[6M Return vs Nifty])</f>
        <v>0.59206901184446747</v>
      </c>
      <c r="M156">
        <v>-0.38535222783999901</v>
      </c>
      <c r="N156">
        <f>(Table2[[#This Row],[1W Return vs Nifty]]-AVERAGE(Table2[1W Return vs Nifty]))/_xlfn.STDEV.P(Table2[1W Return vs Nifty])</f>
        <v>-0.25390340977203812</v>
      </c>
      <c r="O156">
        <v>336.07</v>
      </c>
      <c r="P156">
        <v>325.24712790397598</v>
      </c>
      <c r="Q156">
        <v>277.29024685146402</v>
      </c>
      <c r="R156">
        <v>54.167099696029801</v>
      </c>
      <c r="S156" s="2">
        <f>(Table2[[#This Row],[Close Price]]-Table2[[#This Row],[20D EMA]])/Table2[[#This Row],[20D EMA]]</f>
        <v>1.0057428511917146E-2</v>
      </c>
      <c r="T156" s="2">
        <f>(Table2[[#This Row],[Close Price]]-Table2[[#This Row],[50D EMA]])/Table2[[#This Row],[50D EMA]]</f>
        <v>4.3667940090825891E-2</v>
      </c>
      <c r="U156" s="2">
        <f>(Table2[[#This Row],[Close Price]]-Table2[[#This Row],[200D EMA]])/Table2[[#This Row],[200D EMA]]</f>
        <v>0.22416855210141259</v>
      </c>
      <c r="V156">
        <v>0.66234844447335595</v>
      </c>
      <c r="W156">
        <v>338.5</v>
      </c>
      <c r="X156">
        <v>345.55</v>
      </c>
      <c r="Y156">
        <v>321.10000000000002</v>
      </c>
      <c r="Z156">
        <v>342.6</v>
      </c>
      <c r="AA156">
        <v>321.10000000000002</v>
      </c>
      <c r="AB156">
        <v>348.75</v>
      </c>
      <c r="AC156" s="2">
        <f>(Table2[[#This Row],[Close Price]]/Table2[[#This Row],[Day Low]])-1</f>
        <v>2.8064992614476036E-3</v>
      </c>
      <c r="AD156" s="2">
        <f>(Table2[[#This Row],[Day High]]/Table2[[#This Row],[Close Price]])-1</f>
        <v>1.7970245986154154E-2</v>
      </c>
      <c r="AE156" s="2">
        <f>(Table2[[#This Row],[Close Price]]/Table2[[#This Row],[Current Week Low]])-1</f>
        <v>5.714730613516017E-2</v>
      </c>
      <c r="AF156" s="2">
        <f>(Table2[[#This Row],[Current Week High]]/Table2[[#This Row],[Close Price]])-1</f>
        <v>9.2797171895715458E-3</v>
      </c>
      <c r="AG156" s="2">
        <f>(Table2[[#This Row],[Close Price]]/Table2[[#This Row],[Current Month Low]])-1</f>
        <v>5.714730613516017E-2</v>
      </c>
      <c r="AH156" s="2">
        <f>(Table2[[#This Row],[Current Month High]]/Table2[[#This Row],[Close Price]])-1</f>
        <v>2.7397260273972712E-2</v>
      </c>
      <c r="AI156">
        <v>2.7397260273972699</v>
      </c>
      <c r="AJ156">
        <v>88.779979144942601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0.05</v>
      </c>
      <c r="AM156" t="s">
        <v>10198</v>
      </c>
      <c r="AN156">
        <v>0.01</v>
      </c>
      <c r="AO156" t="s">
        <v>10198</v>
      </c>
      <c r="AP156">
        <v>0.11308151462846699</v>
      </c>
      <c r="AQ156">
        <f>(Table2[[#This Row],[Sharpe Ratio]]-AVERAGE(Table2[Sharpe Ratio]))/_xlfn.STDEV.P(Table2[Sharpe Ratio])</f>
        <v>0.70649590649683114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1.0317920097219362</v>
      </c>
      <c r="AS156">
        <f>_xlfn.RANK.AVG(Table2[[#This Row],[1Y Return vs Nifty Z-Score]],Table2[1Y Return vs Nifty Z-Score])</f>
        <v>232</v>
      </c>
      <c r="AT156">
        <f>_xlfn.RANK.AVG(Table2[[#This Row],[6M Return vs Nifty Z-Score]],Table2[6M Return vs Nifty Z-Score])</f>
        <v>170</v>
      </c>
      <c r="AU156">
        <f>_xlfn.RANK.AVG(Table2[[#This Row],[Sharpe Ratio Z-Score]],Table2[Sharpe Ratio Z-Score])</f>
        <v>179</v>
      </c>
      <c r="AV156">
        <f>(Table2[[#This Row],[Rank 1Y]]+Table2[[#This Row],[Rank 6M]]+Table2[[#This Row],[Rank Sharpe]])/3</f>
        <v>193.66666666666666</v>
      </c>
    </row>
    <row r="157" spans="1:48" x14ac:dyDescent="0.3">
      <c r="A157" t="s">
        <v>652</v>
      </c>
      <c r="B157" t="s">
        <v>653</v>
      </c>
      <c r="C157" t="s">
        <v>10151</v>
      </c>
      <c r="D157" t="s">
        <v>290</v>
      </c>
      <c r="E157">
        <v>26799.281872095999</v>
      </c>
      <c r="F157">
        <v>270.94</v>
      </c>
      <c r="G157">
        <v>73.539172646960495</v>
      </c>
      <c r="H157">
        <f>(Table2[[#This Row],[1Y Return vs Nifty]]-AVERAGE(Table2[1Y Return vs Nifty]))/_xlfn.STDEV.P(Table2[1Y Return vs Nifty])</f>
        <v>0.43981753220802705</v>
      </c>
      <c r="I157">
        <v>23.715857125387299</v>
      </c>
      <c r="J157">
        <f>(Table2[[#This Row],[1M Return vs Nifty]]-AVERAGE(Table2[1M Return vs Nifty]))/_xlfn.STDEV.P(Table2[1M Return vs Nifty])</f>
        <v>2.4137587046454319</v>
      </c>
      <c r="K157">
        <v>40.434071232559099</v>
      </c>
      <c r="L157">
        <f>(Table2[[#This Row],[6M Return vs Nifty]]-AVERAGE(Table2[6M Return vs Nifty]))/_xlfn.STDEV.P(Table2[6M Return vs Nifty])</f>
        <v>1.157808444703196</v>
      </c>
      <c r="M157">
        <v>2.1828452900780899</v>
      </c>
      <c r="N157">
        <f>(Table2[[#This Row],[1W Return vs Nifty]]-AVERAGE(Table2[1W Return vs Nifty]))/_xlfn.STDEV.P(Table2[1W Return vs Nifty])</f>
        <v>0.29417519706947365</v>
      </c>
      <c r="O157">
        <v>246.8</v>
      </c>
      <c r="P157">
        <v>226.98622644695001</v>
      </c>
      <c r="Q157">
        <v>192.04201917100801</v>
      </c>
      <c r="R157">
        <v>68.355751174879103</v>
      </c>
      <c r="S157" s="2">
        <f>(Table2[[#This Row],[Close Price]]-Table2[[#This Row],[20D EMA]])/Table2[[#This Row],[20D EMA]]</f>
        <v>9.7811993517017762E-2</v>
      </c>
      <c r="T157" s="2">
        <f>(Table2[[#This Row],[Close Price]]-Table2[[#This Row],[50D EMA]])/Table2[[#This Row],[50D EMA]]</f>
        <v>0.19364070781326734</v>
      </c>
      <c r="U157" s="2">
        <f>(Table2[[#This Row],[Close Price]]-Table2[[#This Row],[200D EMA]])/Table2[[#This Row],[200D EMA]]</f>
        <v>0.41083707185319457</v>
      </c>
      <c r="V157">
        <v>1.5656321394517401</v>
      </c>
      <c r="W157">
        <v>264.55</v>
      </c>
      <c r="X157">
        <v>278.85000000000002</v>
      </c>
      <c r="Y157">
        <v>231.61</v>
      </c>
      <c r="Z157">
        <v>276.5</v>
      </c>
      <c r="AA157">
        <v>202.01</v>
      </c>
      <c r="AB157">
        <v>277.69</v>
      </c>
      <c r="AC157" s="2">
        <f>(Table2[[#This Row],[Close Price]]/Table2[[#This Row],[Day Low]])-1</f>
        <v>2.415422415422408E-2</v>
      </c>
      <c r="AD157" s="2">
        <f>(Table2[[#This Row],[Day High]]/Table2[[#This Row],[Close Price]])-1</f>
        <v>2.9194655643316025E-2</v>
      </c>
      <c r="AE157" s="2">
        <f>(Table2[[#This Row],[Close Price]]/Table2[[#This Row],[Current Week Low]])-1</f>
        <v>0.16981132075471694</v>
      </c>
      <c r="AF157" s="2">
        <f>(Table2[[#This Row],[Current Week High]]/Table2[[#This Row],[Close Price]])-1</f>
        <v>2.0521148593784622E-2</v>
      </c>
      <c r="AG157" s="2">
        <f>(Table2[[#This Row],[Close Price]]/Table2[[#This Row],[Current Month Low]])-1</f>
        <v>0.34122073164694822</v>
      </c>
      <c r="AH157" s="2">
        <f>(Table2[[#This Row],[Current Month High]]/Table2[[#This Row],[Close Price]])-1</f>
        <v>2.4913264929504741E-2</v>
      </c>
      <c r="AI157">
        <v>2.4913264929504702</v>
      </c>
      <c r="AJ157">
        <v>104.637462235649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0.21</v>
      </c>
      <c r="AM157" t="s">
        <v>10198</v>
      </c>
      <c r="AN157">
        <v>7.6</v>
      </c>
      <c r="AO157" t="s">
        <v>10198</v>
      </c>
      <c r="AP157">
        <v>5.4453960724194998E-2</v>
      </c>
      <c r="AQ157">
        <f>(Table2[[#This Row],[Sharpe Ratio]]-AVERAGE(Table2[Sharpe Ratio]))/_xlfn.STDEV.P(Table2[Sharpe Ratio])</f>
        <v>3.0693338322133595E-2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4.3362532169482622</v>
      </c>
      <c r="AS157">
        <f>_xlfn.RANK.AVG(Table2[[#This Row],[1Y Return vs Nifty Z-Score]],Table2[1Y Return vs Nifty Z-Score])</f>
        <v>164</v>
      </c>
      <c r="AT157">
        <f>_xlfn.RANK.AVG(Table2[[#This Row],[6M Return vs Nifty Z-Score]],Table2[6M Return vs Nifty Z-Score])</f>
        <v>91</v>
      </c>
      <c r="AU157">
        <f>_xlfn.RANK.AVG(Table2[[#This Row],[Sharpe Ratio Z-Score]],Table2[Sharpe Ratio Z-Score])</f>
        <v>328</v>
      </c>
      <c r="AV157">
        <f>(Table2[[#This Row],[Rank 1Y]]+Table2[[#This Row],[Rank 6M]]+Table2[[#This Row],[Rank Sharpe]])/3</f>
        <v>194.33333333333334</v>
      </c>
    </row>
    <row r="158" spans="1:48" x14ac:dyDescent="0.3">
      <c r="A158" t="s">
        <v>357</v>
      </c>
      <c r="B158" t="s">
        <v>358</v>
      </c>
      <c r="C158" t="s">
        <v>10164</v>
      </c>
      <c r="D158" t="s">
        <v>46</v>
      </c>
      <c r="E158">
        <v>67266.085864809997</v>
      </c>
      <c r="F158">
        <v>94.1</v>
      </c>
      <c r="G158">
        <v>71.014951785190803</v>
      </c>
      <c r="H158">
        <f>(Table2[[#This Row],[1Y Return vs Nifty]]-AVERAGE(Table2[1Y Return vs Nifty]))/_xlfn.STDEV.P(Table2[1Y Return vs Nifty])</f>
        <v>0.40558440679524471</v>
      </c>
      <c r="I158">
        <v>-4.7509146322813196</v>
      </c>
      <c r="J158">
        <f>(Table2[[#This Row],[1M Return vs Nifty]]-AVERAGE(Table2[1M Return vs Nifty]))/_xlfn.STDEV.P(Table2[1M Return vs Nifty])</f>
        <v>-0.48833625752492155</v>
      </c>
      <c r="K158">
        <v>7.8281217630616</v>
      </c>
      <c r="L158">
        <f>(Table2[[#This Row],[6M Return vs Nifty]]-AVERAGE(Table2[6M Return vs Nifty]))/_xlfn.STDEV.P(Table2[6M Return vs Nifty])</f>
        <v>3.7504708580431374E-2</v>
      </c>
      <c r="M158">
        <v>-0.56459956129222799</v>
      </c>
      <c r="N158">
        <f>(Table2[[#This Row],[1W Return vs Nifty]]-AVERAGE(Table2[1W Return vs Nifty]))/_xlfn.STDEV.P(Table2[1W Return vs Nifty])</f>
        <v>-0.29215655350928205</v>
      </c>
      <c r="O158">
        <v>95.35</v>
      </c>
      <c r="P158">
        <v>92.571564236146997</v>
      </c>
      <c r="Q158">
        <v>79.964773595748795</v>
      </c>
      <c r="R158">
        <v>42.176354157569598</v>
      </c>
      <c r="S158" s="2">
        <f>(Table2[[#This Row],[Close Price]]-Table2[[#This Row],[20D EMA]])/Table2[[#This Row],[20D EMA]]</f>
        <v>-1.3109596224436288E-2</v>
      </c>
      <c r="T158" s="2">
        <f>(Table2[[#This Row],[Close Price]]-Table2[[#This Row],[50D EMA]])/Table2[[#This Row],[50D EMA]]</f>
        <v>1.6510855968189193E-2</v>
      </c>
      <c r="U158" s="2">
        <f>(Table2[[#This Row],[Close Price]]-Table2[[#This Row],[200D EMA]])/Table2[[#This Row],[200D EMA]]</f>
        <v>0.17676816638923964</v>
      </c>
      <c r="V158">
        <v>0.55986634550219105</v>
      </c>
      <c r="W158">
        <v>93.89</v>
      </c>
      <c r="X158">
        <v>97.69</v>
      </c>
      <c r="Y158">
        <v>88.73</v>
      </c>
      <c r="Z158">
        <v>96.4</v>
      </c>
      <c r="AA158">
        <v>88.73</v>
      </c>
      <c r="AB158">
        <v>100.62</v>
      </c>
      <c r="AC158" s="2">
        <f>(Table2[[#This Row],[Close Price]]/Table2[[#This Row],[Day Low]])-1</f>
        <v>2.2366599211842697E-3</v>
      </c>
      <c r="AD158" s="2">
        <f>(Table2[[#This Row],[Day High]]/Table2[[#This Row],[Close Price]])-1</f>
        <v>3.8150903294367655E-2</v>
      </c>
      <c r="AE158" s="2">
        <f>(Table2[[#This Row],[Close Price]]/Table2[[#This Row],[Current Week Low]])-1</f>
        <v>6.0520680716781072E-2</v>
      </c>
      <c r="AF158" s="2">
        <f>(Table2[[#This Row],[Current Week High]]/Table2[[#This Row],[Close Price]])-1</f>
        <v>2.4442082890542061E-2</v>
      </c>
      <c r="AG158" s="2">
        <f>(Table2[[#This Row],[Close Price]]/Table2[[#This Row],[Current Month Low]])-1</f>
        <v>6.0520680716781072E-2</v>
      </c>
      <c r="AH158" s="2">
        <f>(Table2[[#This Row],[Current Month High]]/Table2[[#This Row],[Close Price]])-1</f>
        <v>6.9287991498406143E-2</v>
      </c>
      <c r="AI158">
        <v>7.5982996811902304</v>
      </c>
      <c r="AJ158">
        <v>101.498929336188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0.08</v>
      </c>
      <c r="AM158" t="s">
        <v>10198</v>
      </c>
      <c r="AN158">
        <v>-4.8499999999999996</v>
      </c>
      <c r="AO158" t="s">
        <v>10197</v>
      </c>
      <c r="AP158">
        <v>0.14555167637248101</v>
      </c>
      <c r="AQ158">
        <f>(Table2[[#This Row],[Sharpe Ratio]]-AVERAGE(Table2[Sharpe Ratio]))/_xlfn.STDEV.P(Table2[Sharpe Ratio])</f>
        <v>1.0807809863669899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0.74337729070846259</v>
      </c>
      <c r="AS158">
        <f>_xlfn.RANK.AVG(Table2[[#This Row],[1Y Return vs Nifty Z-Score]],Table2[1Y Return vs Nifty Z-Score])</f>
        <v>170</v>
      </c>
      <c r="AT158">
        <f>_xlfn.RANK.AVG(Table2[[#This Row],[6M Return vs Nifty Z-Score]],Table2[6M Return vs Nifty Z-Score])</f>
        <v>312</v>
      </c>
      <c r="AU158">
        <f>_xlfn.RANK.AVG(Table2[[#This Row],[Sharpe Ratio Z-Score]],Table2[Sharpe Ratio Z-Score])</f>
        <v>102</v>
      </c>
      <c r="AV158">
        <f>(Table2[[#This Row],[Rank 1Y]]+Table2[[#This Row],[Rank 6M]]+Table2[[#This Row],[Rank Sharpe]])/3</f>
        <v>194.66666666666666</v>
      </c>
    </row>
    <row r="159" spans="1:48" x14ac:dyDescent="0.3">
      <c r="A159" t="s">
        <v>457</v>
      </c>
      <c r="B159" t="s">
        <v>458</v>
      </c>
      <c r="C159" t="s">
        <v>10152</v>
      </c>
      <c r="D159" t="s">
        <v>21</v>
      </c>
      <c r="E159">
        <v>48136.816043355</v>
      </c>
      <c r="F159">
        <v>1773.95</v>
      </c>
      <c r="G159">
        <v>43.881341093354003</v>
      </c>
      <c r="H159">
        <f>(Table2[[#This Row],[1Y Return vs Nifty]]-AVERAGE(Table2[1Y Return vs Nifty]))/_xlfn.STDEV.P(Table2[1Y Return vs Nifty])</f>
        <v>3.7602225923779445E-2</v>
      </c>
      <c r="I159">
        <v>11.9026167244317</v>
      </c>
      <c r="J159">
        <f>(Table2[[#This Row],[1M Return vs Nifty]]-AVERAGE(Table2[1M Return vs Nifty]))/_xlfn.STDEV.P(Table2[1M Return vs Nifty])</f>
        <v>1.2094371979299736</v>
      </c>
      <c r="K159">
        <v>11.027268089493599</v>
      </c>
      <c r="L159">
        <f>(Table2[[#This Row],[6M Return vs Nifty]]-AVERAGE(Table2[6M Return vs Nifty]))/_xlfn.STDEV.P(Table2[6M Return vs Nifty])</f>
        <v>0.14742377673264062</v>
      </c>
      <c r="M159">
        <v>1.43818117557814</v>
      </c>
      <c r="N159">
        <f>(Table2[[#This Row],[1W Return vs Nifty]]-AVERAGE(Table2[1W Return vs Nifty]))/_xlfn.STDEV.P(Table2[1W Return vs Nifty])</f>
        <v>0.13525655175793425</v>
      </c>
      <c r="O159">
        <v>1749.73</v>
      </c>
      <c r="P159">
        <v>1647.1758484662801</v>
      </c>
      <c r="Q159">
        <v>1463.73201873677</v>
      </c>
      <c r="R159">
        <v>48.836695158963302</v>
      </c>
      <c r="S159" s="2">
        <f>(Table2[[#This Row],[Close Price]]-Table2[[#This Row],[20D EMA]])/Table2[[#This Row],[20D EMA]]</f>
        <v>1.3842135643785057E-2</v>
      </c>
      <c r="T159" s="2">
        <f>(Table2[[#This Row],[Close Price]]-Table2[[#This Row],[50D EMA]])/Table2[[#This Row],[50D EMA]]</f>
        <v>7.6964552176843809E-2</v>
      </c>
      <c r="U159" s="2">
        <f>(Table2[[#This Row],[Close Price]]-Table2[[#This Row],[200D EMA]])/Table2[[#This Row],[200D EMA]]</f>
        <v>0.21193632255920342</v>
      </c>
      <c r="V159">
        <v>1.51557808896399</v>
      </c>
      <c r="W159">
        <v>1778.15</v>
      </c>
      <c r="X159">
        <v>1815</v>
      </c>
      <c r="Y159">
        <v>1705.55</v>
      </c>
      <c r="Z159">
        <v>1885.5</v>
      </c>
      <c r="AA159">
        <v>1636</v>
      </c>
      <c r="AB159">
        <v>1928.7</v>
      </c>
      <c r="AC159" s="2">
        <f>(Table2[[#This Row],[Close Price]]/Table2[[#This Row],[Day Low]])-1</f>
        <v>-2.3620054551078962E-3</v>
      </c>
      <c r="AD159" s="2">
        <f>(Table2[[#This Row],[Day High]]/Table2[[#This Row],[Close Price]])-1</f>
        <v>2.3140449279855702E-2</v>
      </c>
      <c r="AE159" s="2">
        <f>(Table2[[#This Row],[Close Price]]/Table2[[#This Row],[Current Week Low]])-1</f>
        <v>4.0104365160798627E-2</v>
      </c>
      <c r="AF159" s="2">
        <f>(Table2[[#This Row],[Current Week High]]/Table2[[#This Row],[Close Price]])-1</f>
        <v>6.2882268384114592E-2</v>
      </c>
      <c r="AG159" s="2">
        <f>(Table2[[#This Row],[Close Price]]/Table2[[#This Row],[Current Month Low]])-1</f>
        <v>8.4321515892420651E-2</v>
      </c>
      <c r="AH159" s="2">
        <f>(Table2[[#This Row],[Current Month High]]/Table2[[#This Row],[Close Price]])-1</f>
        <v>8.7234702218213611E-2</v>
      </c>
      <c r="AI159">
        <v>8.7234702218213602</v>
      </c>
      <c r="AJ159">
        <v>70.900770712909406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-0.02</v>
      </c>
      <c r="AM159" t="s">
        <v>10197</v>
      </c>
      <c r="AN159">
        <v>5.41</v>
      </c>
      <c r="AO159" t="s">
        <v>10198</v>
      </c>
      <c r="AP159">
        <v>0.19564581268949599</v>
      </c>
      <c r="AQ159">
        <f>(Table2[[#This Row],[Sharpe Ratio]]-AVERAGE(Table2[Sharpe Ratio]))/_xlfn.STDEV.P(Table2[Sharpe Ratio])</f>
        <v>1.6582184491137566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3.1879382014580844</v>
      </c>
      <c r="AS159">
        <f>_xlfn.RANK.AVG(Table2[[#This Row],[1Y Return vs Nifty Z-Score]],Table2[1Y Return vs Nifty Z-Score])</f>
        <v>280</v>
      </c>
      <c r="AT159">
        <f>_xlfn.RANK.AVG(Table2[[#This Row],[6M Return vs Nifty Z-Score]],Table2[6M Return vs Nifty Z-Score])</f>
        <v>275</v>
      </c>
      <c r="AU159">
        <f>_xlfn.RANK.AVG(Table2[[#This Row],[Sharpe Ratio Z-Score]],Table2[Sharpe Ratio Z-Score])</f>
        <v>35</v>
      </c>
      <c r="AV159">
        <f>(Table2[[#This Row],[Rank 1Y]]+Table2[[#This Row],[Rank 6M]]+Table2[[#This Row],[Rank Sharpe]])/3</f>
        <v>196.66666666666666</v>
      </c>
    </row>
    <row r="160" spans="1:48" x14ac:dyDescent="0.3">
      <c r="A160" t="s">
        <v>189</v>
      </c>
      <c r="B160" t="s">
        <v>190</v>
      </c>
      <c r="C160" t="s">
        <v>10166</v>
      </c>
      <c r="D160" t="s">
        <v>138</v>
      </c>
      <c r="E160">
        <v>138824.597434139</v>
      </c>
      <c r="F160">
        <v>1395.3</v>
      </c>
      <c r="G160">
        <v>67.743322518002699</v>
      </c>
      <c r="H160">
        <f>(Table2[[#This Row],[1Y Return vs Nifty]]-AVERAGE(Table2[1Y Return vs Nifty]))/_xlfn.STDEV.P(Table2[1Y Return vs Nifty])</f>
        <v>0.36121503456477383</v>
      </c>
      <c r="I160">
        <v>-12.4898266176225</v>
      </c>
      <c r="J160">
        <f>(Table2[[#This Row],[1M Return vs Nifty]]-AVERAGE(Table2[1M Return vs Nifty]))/_xlfn.STDEV.P(Table2[1M Return vs Nifty])</f>
        <v>-1.2772932097402072</v>
      </c>
      <c r="K160">
        <v>17.824059695055698</v>
      </c>
      <c r="L160">
        <f>(Table2[[#This Row],[6M Return vs Nifty]]-AVERAGE(Table2[6M Return vs Nifty]))/_xlfn.STDEV.P(Table2[6M Return vs Nifty])</f>
        <v>0.38095388866765162</v>
      </c>
      <c r="M160">
        <v>-2.4613561765959</v>
      </c>
      <c r="N160">
        <f>(Table2[[#This Row],[1W Return vs Nifty]]-AVERAGE(Table2[1W Return vs Nifty]))/_xlfn.STDEV.P(Table2[1W Return vs Nifty])</f>
        <v>-0.6969430685573097</v>
      </c>
      <c r="O160">
        <v>1453.25</v>
      </c>
      <c r="P160">
        <v>1413.6783474845499</v>
      </c>
      <c r="Q160">
        <v>1158.1550700328801</v>
      </c>
      <c r="R160">
        <v>37.488565733282798</v>
      </c>
      <c r="S160" s="2">
        <f>(Table2[[#This Row],[Close Price]]-Table2[[#This Row],[20D EMA]])/Table2[[#This Row],[20D EMA]]</f>
        <v>-3.9876139686908688E-2</v>
      </c>
      <c r="T160" s="2">
        <f>(Table2[[#This Row],[Close Price]]-Table2[[#This Row],[50D EMA]])/Table2[[#This Row],[50D EMA]]</f>
        <v>-1.3000374177939252E-2</v>
      </c>
      <c r="U160" s="2">
        <f>(Table2[[#This Row],[Close Price]]-Table2[[#This Row],[200D EMA]])/Table2[[#This Row],[200D EMA]]</f>
        <v>0.20476094791035826</v>
      </c>
      <c r="V160">
        <v>0.84376110561001205</v>
      </c>
      <c r="W160">
        <v>1394</v>
      </c>
      <c r="X160">
        <v>1425</v>
      </c>
      <c r="Y160">
        <v>1361</v>
      </c>
      <c r="Z160">
        <v>1464.05</v>
      </c>
      <c r="AA160">
        <v>1361</v>
      </c>
      <c r="AB160">
        <v>1595</v>
      </c>
      <c r="AC160" s="2">
        <f>(Table2[[#This Row],[Close Price]]/Table2[[#This Row],[Day Low]])-1</f>
        <v>9.3256814921094389E-4</v>
      </c>
      <c r="AD160" s="2">
        <f>(Table2[[#This Row],[Day High]]/Table2[[#This Row],[Close Price]])-1</f>
        <v>2.1285745001075052E-2</v>
      </c>
      <c r="AE160" s="2">
        <f>(Table2[[#This Row],[Close Price]]/Table2[[#This Row],[Current Week Low]])-1</f>
        <v>2.520205731080094E-2</v>
      </c>
      <c r="AF160" s="2">
        <f>(Table2[[#This Row],[Current Week High]]/Table2[[#This Row],[Close Price]])-1</f>
        <v>4.927255787285878E-2</v>
      </c>
      <c r="AG160" s="2">
        <f>(Table2[[#This Row],[Close Price]]/Table2[[#This Row],[Current Month Low]])-1</f>
        <v>2.520205731080094E-2</v>
      </c>
      <c r="AH160" s="2">
        <f>(Table2[[#This Row],[Current Month High]]/Table2[[#This Row],[Close Price]])-1</f>
        <v>0.14312334265032622</v>
      </c>
      <c r="AI160">
        <v>18.2505554361069</v>
      </c>
      <c r="AJ160">
        <v>117.65852897589799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0.12</v>
      </c>
      <c r="AM160" t="s">
        <v>10198</v>
      </c>
      <c r="AN160">
        <v>-9.3800000000000008</v>
      </c>
      <c r="AO160" t="s">
        <v>10197</v>
      </c>
      <c r="AP160">
        <v>0.10727715554363899</v>
      </c>
      <c r="AQ160">
        <f>(Table2[[#This Row],[Sharpe Ratio]]-AVERAGE(Table2[Sharpe Ratio]))/_xlfn.STDEV.P(Table2[Sharpe Ratio])</f>
        <v>0.63958878663745944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-0.59247856842763214</v>
      </c>
      <c r="AS160">
        <f>_xlfn.RANK.AVG(Table2[[#This Row],[1Y Return vs Nifty Z-Score]],Table2[1Y Return vs Nifty Z-Score])</f>
        <v>190</v>
      </c>
      <c r="AT160">
        <f>_xlfn.RANK.AVG(Table2[[#This Row],[6M Return vs Nifty Z-Score]],Table2[6M Return vs Nifty Z-Score])</f>
        <v>214</v>
      </c>
      <c r="AU160">
        <f>_xlfn.RANK.AVG(Table2[[#This Row],[Sharpe Ratio Z-Score]],Table2[Sharpe Ratio Z-Score])</f>
        <v>193</v>
      </c>
      <c r="AV160">
        <f>(Table2[[#This Row],[Rank 1Y]]+Table2[[#This Row],[Rank 6M]]+Table2[[#This Row],[Rank Sharpe]])/3</f>
        <v>199</v>
      </c>
    </row>
    <row r="161" spans="1:48" x14ac:dyDescent="0.3">
      <c r="A161" t="s">
        <v>973</v>
      </c>
      <c r="B161" t="s">
        <v>974</v>
      </c>
      <c r="C161" t="s">
        <v>10163</v>
      </c>
      <c r="D161" t="s">
        <v>133</v>
      </c>
      <c r="E161">
        <v>14281.700714339901</v>
      </c>
      <c r="F161">
        <v>1050.55</v>
      </c>
      <c r="G161">
        <v>67.870323588252305</v>
      </c>
      <c r="H161">
        <f>(Table2[[#This Row],[1Y Return vs Nifty]]-AVERAGE(Table2[1Y Return vs Nifty]))/_xlfn.STDEV.P(Table2[1Y Return vs Nifty])</f>
        <v>0.36293740507175248</v>
      </c>
      <c r="I161">
        <v>-10.3612865427842</v>
      </c>
      <c r="J161">
        <f>(Table2[[#This Row],[1M Return vs Nifty]]-AVERAGE(Table2[1M Return vs Nifty]))/_xlfn.STDEV.P(Table2[1M Return vs Nifty])</f>
        <v>-1.0602954595017431</v>
      </c>
      <c r="K161">
        <v>23.993584929972201</v>
      </c>
      <c r="L161">
        <f>(Table2[[#This Row],[6M Return vs Nifty]]-AVERAGE(Table2[6M Return vs Nifty]))/_xlfn.STDEV.P(Table2[6M Return vs Nifty])</f>
        <v>0.59293183389652737</v>
      </c>
      <c r="M161">
        <v>-5.2064890517012996</v>
      </c>
      <c r="N161">
        <f>(Table2[[#This Row],[1W Return vs Nifty]]-AVERAGE(Table2[1W Return vs Nifty]))/_xlfn.STDEV.P(Table2[1W Return vs Nifty])</f>
        <v>-1.2827814206643799</v>
      </c>
      <c r="O161">
        <v>1090.29</v>
      </c>
      <c r="P161">
        <v>1037.9546985868899</v>
      </c>
      <c r="Q161">
        <v>833.99427722783901</v>
      </c>
      <c r="R161">
        <v>31.148468837098399</v>
      </c>
      <c r="S161" s="2">
        <f>(Table2[[#This Row],[Close Price]]-Table2[[#This Row],[20D EMA]])/Table2[[#This Row],[20D EMA]]</f>
        <v>-3.6449018151134112E-2</v>
      </c>
      <c r="T161" s="2">
        <f>(Table2[[#This Row],[Close Price]]-Table2[[#This Row],[50D EMA]])/Table2[[#This Row],[50D EMA]]</f>
        <v>1.2134731342569937E-2</v>
      </c>
      <c r="U161" s="2">
        <f>(Table2[[#This Row],[Close Price]]-Table2[[#This Row],[200D EMA]])/Table2[[#This Row],[200D EMA]]</f>
        <v>0.25966092176553396</v>
      </c>
      <c r="V161">
        <v>1.00490852035758</v>
      </c>
      <c r="W161">
        <v>1038</v>
      </c>
      <c r="X161">
        <v>1066.2</v>
      </c>
      <c r="Y161">
        <v>1022.75</v>
      </c>
      <c r="Z161">
        <v>1101.2</v>
      </c>
      <c r="AA161">
        <v>1022.75</v>
      </c>
      <c r="AB161">
        <v>1223.95</v>
      </c>
      <c r="AC161" s="2">
        <f>(Table2[[#This Row],[Close Price]]/Table2[[#This Row],[Day Low]])-1</f>
        <v>1.2090558766859383E-2</v>
      </c>
      <c r="AD161" s="2">
        <f>(Table2[[#This Row],[Day High]]/Table2[[#This Row],[Close Price]])-1</f>
        <v>1.4896958735900245E-2</v>
      </c>
      <c r="AE161" s="2">
        <f>(Table2[[#This Row],[Close Price]]/Table2[[#This Row],[Current Week Low]])-1</f>
        <v>2.7181618186262524E-2</v>
      </c>
      <c r="AF161" s="2">
        <f>(Table2[[#This Row],[Current Week High]]/Table2[[#This Row],[Close Price]])-1</f>
        <v>4.8212840892865705E-2</v>
      </c>
      <c r="AG161" s="2">
        <f>(Table2[[#This Row],[Close Price]]/Table2[[#This Row],[Current Month Low]])-1</f>
        <v>2.7181618186262524E-2</v>
      </c>
      <c r="AH161" s="2">
        <f>(Table2[[#This Row],[Current Month High]]/Table2[[#This Row],[Close Price]])-1</f>
        <v>0.16505639902908009</v>
      </c>
      <c r="AI161">
        <v>16.505639902908001</v>
      </c>
      <c r="AJ161">
        <v>97.974182606237605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0.16</v>
      </c>
      <c r="AM161" t="s">
        <v>10198</v>
      </c>
      <c r="AN161">
        <v>-3.69</v>
      </c>
      <c r="AO161" t="s">
        <v>10197</v>
      </c>
      <c r="AP161">
        <v>8.1182625716257006E-2</v>
      </c>
      <c r="AQ161">
        <f>(Table2[[#This Row],[Sharpe Ratio]]-AVERAGE(Table2[Sharpe Ratio]))/_xlfn.STDEV.P(Table2[Sharpe Ratio])</f>
        <v>0.33879591539725223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-1.0484117258005909</v>
      </c>
      <c r="AS161">
        <f>_xlfn.RANK.AVG(Table2[[#This Row],[1Y Return vs Nifty Z-Score]],Table2[1Y Return vs Nifty Z-Score])</f>
        <v>189</v>
      </c>
      <c r="AT161">
        <f>_xlfn.RANK.AVG(Table2[[#This Row],[6M Return vs Nifty Z-Score]],Table2[6M Return vs Nifty Z-Score])</f>
        <v>169</v>
      </c>
      <c r="AU161">
        <f>_xlfn.RANK.AVG(Table2[[#This Row],[Sharpe Ratio Z-Score]],Table2[Sharpe Ratio Z-Score])</f>
        <v>244</v>
      </c>
      <c r="AV161">
        <f>(Table2[[#This Row],[Rank 1Y]]+Table2[[#This Row],[Rank 6M]]+Table2[[#This Row],[Rank Sharpe]])/3</f>
        <v>200.66666666666666</v>
      </c>
    </row>
    <row r="162" spans="1:48" x14ac:dyDescent="0.3">
      <c r="A162" t="s">
        <v>1242</v>
      </c>
      <c r="B162" t="s">
        <v>1243</v>
      </c>
      <c r="C162" t="s">
        <v>10158</v>
      </c>
      <c r="D162" t="s">
        <v>60</v>
      </c>
      <c r="E162">
        <v>9109.0444583459994</v>
      </c>
      <c r="F162">
        <v>201.01</v>
      </c>
      <c r="G162">
        <v>65.979593253598296</v>
      </c>
      <c r="H162">
        <f>(Table2[[#This Row],[1Y Return vs Nifty]]-AVERAGE(Table2[1Y Return vs Nifty]))/_xlfn.STDEV.P(Table2[1Y Return vs Nifty])</f>
        <v>0.33729558836377055</v>
      </c>
      <c r="I162">
        <v>20.841139182010401</v>
      </c>
      <c r="J162">
        <f>(Table2[[#This Row],[1M Return vs Nifty]]-AVERAGE(Table2[1M Return vs Nifty]))/_xlfn.STDEV.P(Table2[1M Return vs Nifty])</f>
        <v>2.1206905432060377</v>
      </c>
      <c r="K162">
        <v>23.424882140983399</v>
      </c>
      <c r="L162">
        <f>(Table2[[#This Row],[6M Return vs Nifty]]-AVERAGE(Table2[6M Return vs Nifty]))/_xlfn.STDEV.P(Table2[6M Return vs Nifty])</f>
        <v>0.57339184596139281</v>
      </c>
      <c r="M162">
        <v>10.5358907936357</v>
      </c>
      <c r="N162">
        <f>(Table2[[#This Row],[1W Return vs Nifty]]-AVERAGE(Table2[1W Return vs Nifty]))/_xlfn.STDEV.P(Table2[1W Return vs Nifty])</f>
        <v>2.0767972541863537</v>
      </c>
      <c r="O162">
        <v>184.24</v>
      </c>
      <c r="P162">
        <v>173.406574470377</v>
      </c>
      <c r="Q162">
        <v>151.49891154432001</v>
      </c>
      <c r="R162">
        <v>71.8670807770023</v>
      </c>
      <c r="S162" s="2">
        <f>(Table2[[#This Row],[Close Price]]-Table2[[#This Row],[20D EMA]])/Table2[[#This Row],[20D EMA]]</f>
        <v>9.1022579244463636E-2</v>
      </c>
      <c r="T162" s="2">
        <f>(Table2[[#This Row],[Close Price]]-Table2[[#This Row],[50D EMA]])/Table2[[#This Row],[50D EMA]]</f>
        <v>0.15918326980352457</v>
      </c>
      <c r="U162" s="2">
        <f>(Table2[[#This Row],[Close Price]]-Table2[[#This Row],[200D EMA]])/Table2[[#This Row],[200D EMA]]</f>
        <v>0.32680821235600654</v>
      </c>
      <c r="V162">
        <v>1.2904814370247999</v>
      </c>
      <c r="W162">
        <v>197.1</v>
      </c>
      <c r="X162">
        <v>205.35</v>
      </c>
      <c r="Y162">
        <v>176.12</v>
      </c>
      <c r="Z162">
        <v>211.7</v>
      </c>
      <c r="AA162">
        <v>160</v>
      </c>
      <c r="AB162">
        <v>211.7</v>
      </c>
      <c r="AC162" s="2">
        <f>(Table2[[#This Row],[Close Price]]/Table2[[#This Row],[Day Low]])-1</f>
        <v>1.9837645865043108E-2</v>
      </c>
      <c r="AD162" s="2">
        <f>(Table2[[#This Row],[Day High]]/Table2[[#This Row],[Close Price]])-1</f>
        <v>2.1590965623600855E-2</v>
      </c>
      <c r="AE162" s="2">
        <f>(Table2[[#This Row],[Close Price]]/Table2[[#This Row],[Current Week Low]])-1</f>
        <v>0.14132409720645001</v>
      </c>
      <c r="AF162" s="2">
        <f>(Table2[[#This Row],[Current Week High]]/Table2[[#This Row],[Close Price]])-1</f>
        <v>5.3181433759514452E-2</v>
      </c>
      <c r="AG162" s="2">
        <f>(Table2[[#This Row],[Close Price]]/Table2[[#This Row],[Current Month Low]])-1</f>
        <v>0.25631249999999994</v>
      </c>
      <c r="AH162" s="2">
        <f>(Table2[[#This Row],[Current Month High]]/Table2[[#This Row],[Close Price]])-1</f>
        <v>5.3181433759514452E-2</v>
      </c>
      <c r="AI162">
        <v>5.3181433759514398</v>
      </c>
      <c r="AJ162">
        <v>106.26988199076401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0.14000000000000001</v>
      </c>
      <c r="AM162" t="s">
        <v>10198</v>
      </c>
      <c r="AN162">
        <v>6.39</v>
      </c>
      <c r="AO162" t="s">
        <v>10198</v>
      </c>
      <c r="AP162">
        <v>8.5704060774203006E-2</v>
      </c>
      <c r="AQ162">
        <f>(Table2[[#This Row],[Sharpe Ratio]]-AVERAGE(Table2[Sharpe Ratio]))/_xlfn.STDEV.P(Table2[Sharpe Ratio])</f>
        <v>0.39091470972703524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5.4990899414445895</v>
      </c>
      <c r="AS162">
        <f>_xlfn.RANK.AVG(Table2[[#This Row],[1Y Return vs Nifty Z-Score]],Table2[1Y Return vs Nifty Z-Score])</f>
        <v>196</v>
      </c>
      <c r="AT162">
        <f>_xlfn.RANK.AVG(Table2[[#This Row],[6M Return vs Nifty Z-Score]],Table2[6M Return vs Nifty Z-Score])</f>
        <v>173</v>
      </c>
      <c r="AU162">
        <f>_xlfn.RANK.AVG(Table2[[#This Row],[Sharpe Ratio Z-Score]],Table2[Sharpe Ratio Z-Score])</f>
        <v>233</v>
      </c>
      <c r="AV162">
        <f>(Table2[[#This Row],[Rank 1Y]]+Table2[[#This Row],[Rank 6M]]+Table2[[#This Row],[Rank Sharpe]])/3</f>
        <v>200.66666666666666</v>
      </c>
    </row>
    <row r="163" spans="1:48" x14ac:dyDescent="0.3">
      <c r="A163" t="s">
        <v>1680</v>
      </c>
      <c r="B163" t="s">
        <v>1681</v>
      </c>
      <c r="C163" t="s">
        <v>10160</v>
      </c>
      <c r="D163" t="s">
        <v>111</v>
      </c>
      <c r="E163">
        <v>4857.3900000000003</v>
      </c>
      <c r="F163">
        <v>8095.65</v>
      </c>
      <c r="G163">
        <v>90.466075728186894</v>
      </c>
      <c r="H163">
        <f>(Table2[[#This Row],[1Y Return vs Nifty]]-AVERAGE(Table2[1Y Return vs Nifty]))/_xlfn.STDEV.P(Table2[1Y Return vs Nifty])</f>
        <v>0.6693777916947441</v>
      </c>
      <c r="I163">
        <v>9.5480114612738607</v>
      </c>
      <c r="J163">
        <f>(Table2[[#This Row],[1M Return vs Nifty]]-AVERAGE(Table2[1M Return vs Nifty]))/_xlfn.STDEV.P(Table2[1M Return vs Nifty])</f>
        <v>0.96939283567209455</v>
      </c>
      <c r="K163">
        <v>11.7353163613126</v>
      </c>
      <c r="L163">
        <f>(Table2[[#This Row],[6M Return vs Nifty]]-AVERAGE(Table2[6M Return vs Nifty]))/_xlfn.STDEV.P(Table2[6M Return vs Nifty])</f>
        <v>0.17175151866869898</v>
      </c>
      <c r="M163">
        <v>17.001384750918699</v>
      </c>
      <c r="N163">
        <f>(Table2[[#This Row],[1W Return vs Nifty]]-AVERAGE(Table2[1W Return vs Nifty]))/_xlfn.STDEV.P(Table2[1W Return vs Nifty])</f>
        <v>3.4565972485117511</v>
      </c>
      <c r="O163">
        <v>7388.73</v>
      </c>
      <c r="P163">
        <v>7041.0032905558401</v>
      </c>
      <c r="Q163">
        <v>6346.1700812378704</v>
      </c>
      <c r="R163">
        <v>64.393961598605998</v>
      </c>
      <c r="S163" s="2">
        <f>(Table2[[#This Row],[Close Price]]-Table2[[#This Row],[20D EMA]])/Table2[[#This Row],[20D EMA]]</f>
        <v>9.5675440840306811E-2</v>
      </c>
      <c r="T163" s="2">
        <f>(Table2[[#This Row],[Close Price]]-Table2[[#This Row],[50D EMA]])/Table2[[#This Row],[50D EMA]]</f>
        <v>0.14978642473562917</v>
      </c>
      <c r="U163" s="2">
        <f>(Table2[[#This Row],[Close Price]]-Table2[[#This Row],[200D EMA]])/Table2[[#This Row],[200D EMA]]</f>
        <v>0.27567491831559604</v>
      </c>
      <c r="V163">
        <v>1.74376555131372</v>
      </c>
      <c r="W163">
        <v>7761.8</v>
      </c>
      <c r="X163">
        <v>8164.3</v>
      </c>
      <c r="Y163">
        <v>6863.2</v>
      </c>
      <c r="Z163">
        <v>8661.5</v>
      </c>
      <c r="AA163">
        <v>6834.05</v>
      </c>
      <c r="AB163">
        <v>8661.5</v>
      </c>
      <c r="AC163" s="2">
        <f>(Table2[[#This Row],[Close Price]]/Table2[[#This Row],[Day Low]])-1</f>
        <v>4.3011930222371042E-2</v>
      </c>
      <c r="AD163" s="2">
        <f>(Table2[[#This Row],[Day High]]/Table2[[#This Row],[Close Price]])-1</f>
        <v>8.4798626422832868E-3</v>
      </c>
      <c r="AE163" s="2">
        <f>(Table2[[#This Row],[Close Price]]/Table2[[#This Row],[Current Week Low]])-1</f>
        <v>0.179573668259704</v>
      </c>
      <c r="AF163" s="2">
        <f>(Table2[[#This Row],[Current Week High]]/Table2[[#This Row],[Close Price]])-1</f>
        <v>6.9895561196445133E-2</v>
      </c>
      <c r="AG163" s="2">
        <f>(Table2[[#This Row],[Close Price]]/Table2[[#This Row],[Current Month Low]])-1</f>
        <v>0.18460502922864186</v>
      </c>
      <c r="AH163" s="2">
        <f>(Table2[[#This Row],[Current Month High]]/Table2[[#This Row],[Close Price]])-1</f>
        <v>6.9895561196445133E-2</v>
      </c>
      <c r="AI163">
        <v>6.9895561196445097</v>
      </c>
      <c r="AJ163">
        <v>121.79863013698601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0.22</v>
      </c>
      <c r="AM163" t="s">
        <v>10198</v>
      </c>
      <c r="AN163">
        <v>11.54</v>
      </c>
      <c r="AO163" t="s">
        <v>10198</v>
      </c>
      <c r="AP163">
        <v>9.0385960826064995E-2</v>
      </c>
      <c r="AQ163">
        <f>(Table2[[#This Row],[Sharpe Ratio]]-AVERAGE(Table2[Sharpe Ratio]))/_xlfn.STDEV.P(Table2[Sharpe Ratio])</f>
        <v>0.44488319158032691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5.7120025861276158</v>
      </c>
      <c r="AS163">
        <f>_xlfn.RANK.AVG(Table2[[#This Row],[1Y Return vs Nifty Z-Score]],Table2[1Y Return vs Nifty Z-Score])</f>
        <v>124</v>
      </c>
      <c r="AT163">
        <f>_xlfn.RANK.AVG(Table2[[#This Row],[6M Return vs Nifty Z-Score]],Table2[6M Return vs Nifty Z-Score])</f>
        <v>266</v>
      </c>
      <c r="AU163">
        <f>_xlfn.RANK.AVG(Table2[[#This Row],[Sharpe Ratio Z-Score]],Table2[Sharpe Ratio Z-Score])</f>
        <v>219</v>
      </c>
      <c r="AV163">
        <f>(Table2[[#This Row],[Rank 1Y]]+Table2[[#This Row],[Rank 6M]]+Table2[[#This Row],[Rank Sharpe]])/3</f>
        <v>203</v>
      </c>
    </row>
    <row r="164" spans="1:48" x14ac:dyDescent="0.3">
      <c r="A164" t="s">
        <v>463</v>
      </c>
      <c r="B164" t="s">
        <v>464</v>
      </c>
      <c r="C164" t="s">
        <v>10153</v>
      </c>
      <c r="D164" t="s">
        <v>32</v>
      </c>
      <c r="E164">
        <v>47183.192556656999</v>
      </c>
      <c r="F164">
        <v>66.63</v>
      </c>
      <c r="G164">
        <v>75.181870161547096</v>
      </c>
      <c r="H164">
        <f>(Table2[[#This Row],[1Y Return vs Nifty]]-AVERAGE(Table2[1Y Return vs Nifty]))/_xlfn.STDEV.P(Table2[1Y Return vs Nifty])</f>
        <v>0.4620955629793454</v>
      </c>
      <c r="I164">
        <v>-1.3607161317340399</v>
      </c>
      <c r="J164">
        <f>(Table2[[#This Row],[1M Return vs Nifty]]-AVERAGE(Table2[1M Return vs Nifty]))/_xlfn.STDEV.P(Table2[1M Return vs Nifty])</f>
        <v>-0.14271652681045016</v>
      </c>
      <c r="K164">
        <v>10.474914667129401</v>
      </c>
      <c r="L164">
        <f>(Table2[[#This Row],[6M Return vs Nifty]]-AVERAGE(Table2[6M Return vs Nifty]))/_xlfn.STDEV.P(Table2[6M Return vs Nifty])</f>
        <v>0.1284455346387034</v>
      </c>
      <c r="M164">
        <v>9.6297408631729794E-2</v>
      </c>
      <c r="N164">
        <f>(Table2[[#This Row],[1W Return vs Nifty]]-AVERAGE(Table2[1W Return vs Nifty]))/_xlfn.STDEV.P(Table2[1W Return vs Nifty])</f>
        <v>-0.15111464064452074</v>
      </c>
      <c r="O164">
        <v>65.8</v>
      </c>
      <c r="P164">
        <v>65.391410114762095</v>
      </c>
      <c r="Q164">
        <v>57.228904588727801</v>
      </c>
      <c r="R164">
        <v>54.397415906744001</v>
      </c>
      <c r="S164" s="2">
        <f>(Table2[[#This Row],[Close Price]]-Table2[[#This Row],[20D EMA]])/Table2[[#This Row],[20D EMA]]</f>
        <v>1.2613981762917907E-2</v>
      </c>
      <c r="T164" s="2">
        <f>(Table2[[#This Row],[Close Price]]-Table2[[#This Row],[50D EMA]])/Table2[[#This Row],[50D EMA]]</f>
        <v>1.894117106611054E-2</v>
      </c>
      <c r="U164" s="2">
        <f>(Table2[[#This Row],[Close Price]]-Table2[[#This Row],[200D EMA]])/Table2[[#This Row],[200D EMA]]</f>
        <v>0.16427180423655879</v>
      </c>
      <c r="V164">
        <v>1.2428220071224501</v>
      </c>
      <c r="W164">
        <v>66.22</v>
      </c>
      <c r="X164">
        <v>68.900000000000006</v>
      </c>
      <c r="Y164">
        <v>62.93</v>
      </c>
      <c r="Z164">
        <v>67.83</v>
      </c>
      <c r="AA164">
        <v>62.93</v>
      </c>
      <c r="AB164">
        <v>70.8</v>
      </c>
      <c r="AC164" s="2">
        <f>(Table2[[#This Row],[Close Price]]/Table2[[#This Row],[Day Low]])-1</f>
        <v>6.1914829356688461E-3</v>
      </c>
      <c r="AD164" s="2">
        <f>(Table2[[#This Row],[Day High]]/Table2[[#This Row],[Close Price]])-1</f>
        <v>3.4068737805793337E-2</v>
      </c>
      <c r="AE164" s="2">
        <f>(Table2[[#This Row],[Close Price]]/Table2[[#This Row],[Current Week Low]])-1</f>
        <v>5.8795487049102091E-2</v>
      </c>
      <c r="AF164" s="2">
        <f>(Table2[[#This Row],[Current Week High]]/Table2[[#This Row],[Close Price]])-1</f>
        <v>1.8009905447996521E-2</v>
      </c>
      <c r="AG164" s="2">
        <f>(Table2[[#This Row],[Close Price]]/Table2[[#This Row],[Current Month Low]])-1</f>
        <v>5.8795487049102091E-2</v>
      </c>
      <c r="AH164" s="2">
        <f>(Table2[[#This Row],[Current Month High]]/Table2[[#This Row],[Close Price]])-1</f>
        <v>6.258442143178744E-2</v>
      </c>
      <c r="AI164">
        <v>10.310670868977899</v>
      </c>
      <c r="AJ164">
        <v>103.761467889908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-0.03</v>
      </c>
      <c r="AM164" t="s">
        <v>10197</v>
      </c>
      <c r="AN164">
        <v>5.43</v>
      </c>
      <c r="AO164" t="s">
        <v>10198</v>
      </c>
      <c r="AP164">
        <v>0.115907438870071</v>
      </c>
      <c r="AQ164">
        <f>(Table2[[#This Row],[Sharpe Ratio]]-AVERAGE(Table2[Sharpe Ratio]))/_xlfn.STDEV.P(Table2[Sharpe Ratio])</f>
        <v>0.73907046799160903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1.0357803981546869</v>
      </c>
      <c r="AS164">
        <f>_xlfn.RANK.AVG(Table2[[#This Row],[1Y Return vs Nifty Z-Score]],Table2[1Y Return vs Nifty Z-Score])</f>
        <v>158</v>
      </c>
      <c r="AT164">
        <f>_xlfn.RANK.AVG(Table2[[#This Row],[6M Return vs Nifty Z-Score]],Table2[6M Return vs Nifty Z-Score])</f>
        <v>283</v>
      </c>
      <c r="AU164">
        <f>_xlfn.RANK.AVG(Table2[[#This Row],[Sharpe Ratio Z-Score]],Table2[Sharpe Ratio Z-Score])</f>
        <v>173</v>
      </c>
      <c r="AV164">
        <f>(Table2[[#This Row],[Rank 1Y]]+Table2[[#This Row],[Rank 6M]]+Table2[[#This Row],[Rank Sharpe]])/3</f>
        <v>204.66666666666666</v>
      </c>
    </row>
    <row r="165" spans="1:48" x14ac:dyDescent="0.3">
      <c r="A165" t="s">
        <v>1551</v>
      </c>
      <c r="B165" t="s">
        <v>1552</v>
      </c>
      <c r="C165" t="s">
        <v>10153</v>
      </c>
      <c r="D165" t="s">
        <v>54</v>
      </c>
      <c r="E165">
        <v>6139.0286472799999</v>
      </c>
      <c r="F165">
        <v>68.36</v>
      </c>
      <c r="G165">
        <v>132.981526252447</v>
      </c>
      <c r="H165">
        <f>(Table2[[#This Row],[1Y Return vs Nifty]]-AVERAGE(Table2[1Y Return vs Nifty]))/_xlfn.STDEV.P(Table2[1Y Return vs Nifty])</f>
        <v>1.2459663033503978</v>
      </c>
      <c r="I165">
        <v>-12.6011426740644</v>
      </c>
      <c r="J165">
        <f>(Table2[[#This Row],[1M Return vs Nifty]]-AVERAGE(Table2[1M Return vs Nifty]))/_xlfn.STDEV.P(Table2[1M Return vs Nifty])</f>
        <v>-1.2886415203023869</v>
      </c>
      <c r="K165">
        <v>12.9994475485137</v>
      </c>
      <c r="L165">
        <f>(Table2[[#This Row],[6M Return vs Nifty]]-AVERAGE(Table2[6M Return vs Nifty]))/_xlfn.STDEV.P(Table2[6M Return vs Nifty])</f>
        <v>0.21518564388242867</v>
      </c>
      <c r="M165">
        <v>-3.8747335191087999</v>
      </c>
      <c r="N165">
        <f>(Table2[[#This Row],[1W Return vs Nifty]]-AVERAGE(Table2[1W Return vs Nifty]))/_xlfn.STDEV.P(Table2[1W Return vs Nifty])</f>
        <v>-0.99857169307751115</v>
      </c>
      <c r="O165">
        <v>72.510000000000005</v>
      </c>
      <c r="P165">
        <v>71.539538078981906</v>
      </c>
      <c r="Q165">
        <v>61.611471036243302</v>
      </c>
      <c r="R165">
        <v>30.7405351810186</v>
      </c>
      <c r="S165" s="2">
        <f>(Table2[[#This Row],[Close Price]]-Table2[[#This Row],[20D EMA]])/Table2[[#This Row],[20D EMA]]</f>
        <v>-5.7233485036546759E-2</v>
      </c>
      <c r="T165" s="2">
        <f>(Table2[[#This Row],[Close Price]]-Table2[[#This Row],[50D EMA]])/Table2[[#This Row],[50D EMA]]</f>
        <v>-4.4444487123632193E-2</v>
      </c>
      <c r="U165" s="2">
        <f>(Table2[[#This Row],[Close Price]]-Table2[[#This Row],[200D EMA]])/Table2[[#This Row],[200D EMA]]</f>
        <v>0.10953364446998574</v>
      </c>
      <c r="V165">
        <v>1.2884216695350901</v>
      </c>
      <c r="W165">
        <v>68.5</v>
      </c>
      <c r="X165">
        <v>71.400000000000006</v>
      </c>
      <c r="Y165">
        <v>67.55</v>
      </c>
      <c r="Z165">
        <v>73.010000000000005</v>
      </c>
      <c r="AA165">
        <v>67.55</v>
      </c>
      <c r="AB165">
        <v>82</v>
      </c>
      <c r="AC165" s="2">
        <f>(Table2[[#This Row],[Close Price]]/Table2[[#This Row],[Day Low]])-1</f>
        <v>-2.0437956204379937E-3</v>
      </c>
      <c r="AD165" s="2">
        <f>(Table2[[#This Row],[Day High]]/Table2[[#This Row],[Close Price]])-1</f>
        <v>4.4470450555880614E-2</v>
      </c>
      <c r="AE165" s="2">
        <f>(Table2[[#This Row],[Close Price]]/Table2[[#This Row],[Current Week Low]])-1</f>
        <v>1.1991117690599573E-2</v>
      </c>
      <c r="AF165" s="2">
        <f>(Table2[[#This Row],[Current Week High]]/Table2[[#This Row],[Close Price]])-1</f>
        <v>6.8022235225277949E-2</v>
      </c>
      <c r="AG165" s="2">
        <f>(Table2[[#This Row],[Close Price]]/Table2[[#This Row],[Current Month Low]])-1</f>
        <v>1.1991117690599573E-2</v>
      </c>
      <c r="AH165" s="2">
        <f>(Table2[[#This Row],[Current Month High]]/Table2[[#This Row],[Close Price]])-1</f>
        <v>0.19953188999414873</v>
      </c>
      <c r="AI165">
        <v>45.743124634289003</v>
      </c>
      <c r="AJ165">
        <v>162.166826462128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0.02</v>
      </c>
      <c r="AM165" t="s">
        <v>10198</v>
      </c>
      <c r="AN165">
        <v>-3.43</v>
      </c>
      <c r="AO165" t="s">
        <v>10197</v>
      </c>
      <c r="AP165">
        <v>6.3262289262504004E-2</v>
      </c>
      <c r="AQ165">
        <f>(Table2[[#This Row],[Sharpe Ratio]]-AVERAGE(Table2[Sharpe Ratio]))/_xlfn.STDEV.P(Table2[Sharpe Ratio])</f>
        <v>0.13222735519814643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-0.69383391094892521</v>
      </c>
      <c r="AS165">
        <f>_xlfn.RANK.AVG(Table2[[#This Row],[1Y Return vs Nifty Z-Score]],Table2[1Y Return vs Nifty Z-Score])</f>
        <v>72</v>
      </c>
      <c r="AT165">
        <f>_xlfn.RANK.AVG(Table2[[#This Row],[6M Return vs Nifty Z-Score]],Table2[6M Return vs Nifty Z-Score])</f>
        <v>253</v>
      </c>
      <c r="AU165">
        <f>_xlfn.RANK.AVG(Table2[[#This Row],[Sharpe Ratio Z-Score]],Table2[Sharpe Ratio Z-Score])</f>
        <v>292</v>
      </c>
      <c r="AV165">
        <f>(Table2[[#This Row],[Rank 1Y]]+Table2[[#This Row],[Rank 6M]]+Table2[[#This Row],[Rank Sharpe]])/3</f>
        <v>205.66666666666666</v>
      </c>
    </row>
    <row r="166" spans="1:48" x14ac:dyDescent="0.3">
      <c r="A166" t="s">
        <v>998</v>
      </c>
      <c r="B166" t="s">
        <v>999</v>
      </c>
      <c r="C166" t="s">
        <v>10163</v>
      </c>
      <c r="D166" t="s">
        <v>271</v>
      </c>
      <c r="E166">
        <v>13278.447840000001</v>
      </c>
      <c r="F166">
        <v>4206.3</v>
      </c>
      <c r="G166">
        <v>22.721293492744401</v>
      </c>
      <c r="H166">
        <f>(Table2[[#This Row],[1Y Return vs Nifty]]-AVERAGE(Table2[1Y Return vs Nifty]))/_xlfn.STDEV.P(Table2[1Y Return vs Nifty])</f>
        <v>-0.24936733930842636</v>
      </c>
      <c r="I166">
        <v>-13.010020885350899</v>
      </c>
      <c r="J166">
        <f>(Table2[[#This Row],[1M Return vs Nifty]]-AVERAGE(Table2[1M Return vs Nifty]))/_xlfn.STDEV.P(Table2[1M Return vs Nifty])</f>
        <v>-1.3303253265034225</v>
      </c>
      <c r="K166">
        <v>19.972533709197599</v>
      </c>
      <c r="L166">
        <f>(Table2[[#This Row],[6M Return vs Nifty]]-AVERAGE(Table2[6M Return vs Nifty]))/_xlfn.STDEV.P(Table2[6M Return vs Nifty])</f>
        <v>0.4547730383678471</v>
      </c>
      <c r="M166">
        <v>1.20200795594039</v>
      </c>
      <c r="N166">
        <f>(Table2[[#This Row],[1W Return vs Nifty]]-AVERAGE(Table2[1W Return vs Nifty]))/_xlfn.STDEV.P(Table2[1W Return vs Nifty])</f>
        <v>8.485486408039758E-2</v>
      </c>
      <c r="O166">
        <v>4366.78</v>
      </c>
      <c r="P166">
        <v>4373.8123841406396</v>
      </c>
      <c r="Q166">
        <v>3775.1211481554101</v>
      </c>
      <c r="R166">
        <v>36.195250821094703</v>
      </c>
      <c r="S166" s="2">
        <f>(Table2[[#This Row],[Close Price]]-Table2[[#This Row],[20D EMA]])/Table2[[#This Row],[20D EMA]]</f>
        <v>-3.6750191216411078E-2</v>
      </c>
      <c r="T166" s="2">
        <f>(Table2[[#This Row],[Close Price]]-Table2[[#This Row],[50D EMA]])/Table2[[#This Row],[50D EMA]]</f>
        <v>-3.8298941387617837E-2</v>
      </c>
      <c r="U166" s="2">
        <f>(Table2[[#This Row],[Close Price]]-Table2[[#This Row],[200D EMA]])/Table2[[#This Row],[200D EMA]]</f>
        <v>0.11421589796006192</v>
      </c>
      <c r="V166">
        <v>0.81176454534767195</v>
      </c>
      <c r="W166">
        <v>4201.75</v>
      </c>
      <c r="X166">
        <v>4297</v>
      </c>
      <c r="Y166">
        <v>4050</v>
      </c>
      <c r="Z166">
        <v>4343.55</v>
      </c>
      <c r="AA166">
        <v>4050</v>
      </c>
      <c r="AB166">
        <v>4683.3</v>
      </c>
      <c r="AC166" s="2">
        <f>(Table2[[#This Row],[Close Price]]/Table2[[#This Row],[Day Low]])-1</f>
        <v>1.0828821324448956E-3</v>
      </c>
      <c r="AD166" s="2">
        <f>(Table2[[#This Row],[Day High]]/Table2[[#This Row],[Close Price]])-1</f>
        <v>2.1562893754606183E-2</v>
      </c>
      <c r="AE166" s="2">
        <f>(Table2[[#This Row],[Close Price]]/Table2[[#This Row],[Current Week Low]])-1</f>
        <v>3.8592592592592734E-2</v>
      </c>
      <c r="AF166" s="2">
        <f>(Table2[[#This Row],[Current Week High]]/Table2[[#This Row],[Close Price]])-1</f>
        <v>3.2629626988089244E-2</v>
      </c>
      <c r="AG166" s="2">
        <f>(Table2[[#This Row],[Close Price]]/Table2[[#This Row],[Current Month Low]])-1</f>
        <v>3.8592592592592734E-2</v>
      </c>
      <c r="AH166" s="2">
        <f>(Table2[[#This Row],[Current Month High]]/Table2[[#This Row],[Close Price]])-1</f>
        <v>0.11340132658155633</v>
      </c>
      <c r="AI166">
        <v>18.869315075006501</v>
      </c>
      <c r="AJ166">
        <v>52.402173913043399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-7.0000000000000007E-2</v>
      </c>
      <c r="AM166" t="s">
        <v>10197</v>
      </c>
      <c r="AN166">
        <v>-6.4</v>
      </c>
      <c r="AO166" t="s">
        <v>10197</v>
      </c>
      <c r="AP166">
        <v>0.17216884025613</v>
      </c>
      <c r="AQ166">
        <f>(Table2[[#This Row],[Sharpe Ratio]]-AVERAGE(Table2[Sharpe Ratio]))/_xlfn.STDEV.P(Table2[Sharpe Ratio])</f>
        <v>1.387598284927114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374</v>
      </c>
      <c r="AT166">
        <f>_xlfn.RANK.AVG(Table2[[#This Row],[6M Return vs Nifty Z-Score]],Table2[6M Return vs Nifty Z-Score])</f>
        <v>196</v>
      </c>
      <c r="AU166">
        <f>_xlfn.RANK.AVG(Table2[[#This Row],[Sharpe Ratio Z-Score]],Table2[Sharpe Ratio Z-Score])</f>
        <v>64</v>
      </c>
      <c r="AV166">
        <f>(Table2[[#This Row],[Rank 1Y]]+Table2[[#This Row],[Rank 6M]]+Table2[[#This Row],[Rank Sharpe]])/3</f>
        <v>211.33333333333334</v>
      </c>
    </row>
    <row r="167" spans="1:48" x14ac:dyDescent="0.3">
      <c r="A167" t="s">
        <v>281</v>
      </c>
      <c r="B167" t="s">
        <v>282</v>
      </c>
      <c r="C167" t="s">
        <v>10163</v>
      </c>
      <c r="D167" t="s">
        <v>228</v>
      </c>
      <c r="E167">
        <v>96651.869890824993</v>
      </c>
      <c r="F167">
        <v>6427.45</v>
      </c>
      <c r="G167">
        <v>12.935608308484101</v>
      </c>
      <c r="H167">
        <f>(Table2[[#This Row],[1Y Return vs Nifty]]-AVERAGE(Table2[1Y Return vs Nifty]))/_xlfn.STDEV.P(Table2[1Y Return vs Nifty])</f>
        <v>-0.38207941424466207</v>
      </c>
      <c r="I167">
        <v>-16.397985702989999</v>
      </c>
      <c r="J167">
        <f>(Table2[[#This Row],[1M Return vs Nifty]]-AVERAGE(Table2[1M Return vs Nifty]))/_xlfn.STDEV.P(Table2[1M Return vs Nifty])</f>
        <v>-1.6757173404971468</v>
      </c>
      <c r="K167">
        <v>33.666299283866998</v>
      </c>
      <c r="L167">
        <f>(Table2[[#This Row],[6M Return vs Nifty]]-AVERAGE(Table2[6M Return vs Nifty]))/_xlfn.STDEV.P(Table2[6M Return vs Nifty])</f>
        <v>0.92527541552582315</v>
      </c>
      <c r="M167">
        <v>-2.3546895673946802</v>
      </c>
      <c r="N167">
        <f>(Table2[[#This Row],[1W Return vs Nifty]]-AVERAGE(Table2[1W Return vs Nifty]))/_xlfn.STDEV.P(Table2[1W Return vs Nifty])</f>
        <v>-0.67417936515847432</v>
      </c>
      <c r="O167">
        <v>6539.03</v>
      </c>
      <c r="P167">
        <v>6490.2505528933998</v>
      </c>
      <c r="Q167">
        <v>5580.2787354190104</v>
      </c>
      <c r="R167">
        <v>45.698785174681603</v>
      </c>
      <c r="S167" s="2">
        <f>(Table2[[#This Row],[Close Price]]-Table2[[#This Row],[20D EMA]])/Table2[[#This Row],[20D EMA]]</f>
        <v>-1.7063692933049691E-2</v>
      </c>
      <c r="T167" s="2">
        <f>(Table2[[#This Row],[Close Price]]-Table2[[#This Row],[50D EMA]])/Table2[[#This Row],[50D EMA]]</f>
        <v>-9.6761369043608103E-3</v>
      </c>
      <c r="U167" s="2">
        <f>(Table2[[#This Row],[Close Price]]-Table2[[#This Row],[200D EMA]])/Table2[[#This Row],[200D EMA]]</f>
        <v>0.15181522370985601</v>
      </c>
      <c r="V167">
        <v>1.0125562708432301</v>
      </c>
      <c r="W167">
        <v>6408.55</v>
      </c>
      <c r="X167">
        <v>6564.75</v>
      </c>
      <c r="Y167">
        <v>5930.05</v>
      </c>
      <c r="Z167">
        <v>6457.6</v>
      </c>
      <c r="AA167">
        <v>5930.05</v>
      </c>
      <c r="AB167">
        <v>6786</v>
      </c>
      <c r="AC167" s="2">
        <f>(Table2[[#This Row],[Close Price]]/Table2[[#This Row],[Day Low]])-1</f>
        <v>2.9491850730662961E-3</v>
      </c>
      <c r="AD167" s="2">
        <f>(Table2[[#This Row],[Day High]]/Table2[[#This Row],[Close Price]])-1</f>
        <v>2.1361504173505796E-2</v>
      </c>
      <c r="AE167" s="2">
        <f>(Table2[[#This Row],[Close Price]]/Table2[[#This Row],[Current Week Low]])-1</f>
        <v>8.3877876240503912E-2</v>
      </c>
      <c r="AF167" s="2">
        <f>(Table2[[#This Row],[Current Week High]]/Table2[[#This Row],[Close Price]])-1</f>
        <v>4.6908182871900905E-3</v>
      </c>
      <c r="AG167" s="2">
        <f>(Table2[[#This Row],[Close Price]]/Table2[[#This Row],[Current Month Low]])-1</f>
        <v>8.3877876240503912E-2</v>
      </c>
      <c r="AH167" s="2">
        <f>(Table2[[#This Row],[Current Month High]]/Table2[[#This Row],[Close Price]])-1</f>
        <v>5.578417568398053E-2</v>
      </c>
      <c r="AI167">
        <v>14.0646757267656</v>
      </c>
      <c r="AJ167">
        <v>69.098921336490307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</v>
      </c>
      <c r="AM167" t="s">
        <v>10199</v>
      </c>
      <c r="AN167">
        <v>-1.82</v>
      </c>
      <c r="AO167" t="s">
        <v>10197</v>
      </c>
      <c r="AP167">
        <v>0.14490026859691901</v>
      </c>
      <c r="AQ167">
        <f>(Table2[[#This Row],[Sharpe Ratio]]-AVERAGE(Table2[Sharpe Ratio]))/_xlfn.STDEV.P(Table2[Sharpe Ratio])</f>
        <v>1.0732721783349755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-0.73342852603948461</v>
      </c>
      <c r="AS167">
        <f>_xlfn.RANK.AVG(Table2[[#This Row],[1Y Return vs Nifty Z-Score]],Table2[1Y Return vs Nifty Z-Score])</f>
        <v>425</v>
      </c>
      <c r="AT167">
        <f>_xlfn.RANK.AVG(Table2[[#This Row],[6M Return vs Nifty Z-Score]],Table2[6M Return vs Nifty Z-Score])</f>
        <v>110</v>
      </c>
      <c r="AU167">
        <f>_xlfn.RANK.AVG(Table2[[#This Row],[Sharpe Ratio Z-Score]],Table2[Sharpe Ratio Z-Score])</f>
        <v>104</v>
      </c>
      <c r="AV167">
        <f>(Table2[[#This Row],[Rank 1Y]]+Table2[[#This Row],[Rank 6M]]+Table2[[#This Row],[Rank Sharpe]])/3</f>
        <v>213</v>
      </c>
    </row>
    <row r="168" spans="1:48" x14ac:dyDescent="0.3">
      <c r="A168" t="s">
        <v>1373</v>
      </c>
      <c r="B168" t="s">
        <v>1374</v>
      </c>
      <c r="C168" t="s">
        <v>10167</v>
      </c>
      <c r="D168" t="s">
        <v>373</v>
      </c>
      <c r="E168">
        <v>7708.2061548800002</v>
      </c>
      <c r="F168">
        <v>1691.2</v>
      </c>
      <c r="G168">
        <v>94.236560857930897</v>
      </c>
      <c r="H168">
        <f>(Table2[[#This Row],[1Y Return vs Nifty]]-AVERAGE(Table2[1Y Return vs Nifty]))/_xlfn.STDEV.P(Table2[1Y Return vs Nifty])</f>
        <v>0.72051257639938537</v>
      </c>
      <c r="I168">
        <v>-7.9023641349006996E-2</v>
      </c>
      <c r="J168">
        <f>(Table2[[#This Row],[1M Return vs Nifty]]-AVERAGE(Table2[1M Return vs Nifty]))/_xlfn.STDEV.P(Table2[1M Return vs Nifty])</f>
        <v>-1.2052138482119147E-2</v>
      </c>
      <c r="K168">
        <v>26.732865640829399</v>
      </c>
      <c r="L168">
        <f>(Table2[[#This Row],[6M Return vs Nifty]]-AVERAGE(Table2[6M Return vs Nifty]))/_xlfn.STDEV.P(Table2[6M Return vs Nifty])</f>
        <v>0.68705043693040624</v>
      </c>
      <c r="M168">
        <v>3.2420874987518702</v>
      </c>
      <c r="N168">
        <f>(Table2[[#This Row],[1W Return vs Nifty]]-AVERAGE(Table2[1W Return vs Nifty]))/_xlfn.STDEV.P(Table2[1W Return vs Nifty])</f>
        <v>0.5202279013444443</v>
      </c>
      <c r="O168">
        <v>1675.93</v>
      </c>
      <c r="P168">
        <v>1563.3267185146501</v>
      </c>
      <c r="Q168">
        <v>1237.04914047834</v>
      </c>
      <c r="R168">
        <v>50.2699687138795</v>
      </c>
      <c r="S168" s="2">
        <f>(Table2[[#This Row],[Close Price]]-Table2[[#This Row],[20D EMA]])/Table2[[#This Row],[20D EMA]]</f>
        <v>9.11135906630944E-3</v>
      </c>
      <c r="T168" s="2">
        <f>(Table2[[#This Row],[Close Price]]-Table2[[#This Row],[50D EMA]])/Table2[[#This Row],[50D EMA]]</f>
        <v>8.1795622099291601E-2</v>
      </c>
      <c r="U168" s="2">
        <f>(Table2[[#This Row],[Close Price]]-Table2[[#This Row],[200D EMA]])/Table2[[#This Row],[200D EMA]]</f>
        <v>0.36712434830685048</v>
      </c>
      <c r="V168">
        <v>1.2817457207068399</v>
      </c>
      <c r="W168">
        <v>1670</v>
      </c>
      <c r="X168">
        <v>1731.95</v>
      </c>
      <c r="Y168">
        <v>1631.35</v>
      </c>
      <c r="Z168">
        <v>1823.95</v>
      </c>
      <c r="AA168">
        <v>1603.7</v>
      </c>
      <c r="AB168">
        <v>1823.95</v>
      </c>
      <c r="AC168" s="2">
        <f>(Table2[[#This Row],[Close Price]]/Table2[[#This Row],[Day Low]])-1</f>
        <v>1.2694610778443138E-2</v>
      </c>
      <c r="AD168" s="2">
        <f>(Table2[[#This Row],[Day High]]/Table2[[#This Row],[Close Price]])-1</f>
        <v>2.409531693472089E-2</v>
      </c>
      <c r="AE168" s="2">
        <f>(Table2[[#This Row],[Close Price]]/Table2[[#This Row],[Current Week Low]])-1</f>
        <v>3.6687406136022505E-2</v>
      </c>
      <c r="AF168" s="2">
        <f>(Table2[[#This Row],[Current Week High]]/Table2[[#This Row],[Close Price]])-1</f>
        <v>7.8494560075685893E-2</v>
      </c>
      <c r="AG168" s="2">
        <f>(Table2[[#This Row],[Close Price]]/Table2[[#This Row],[Current Month Low]])-1</f>
        <v>5.4561326931470866E-2</v>
      </c>
      <c r="AH168" s="2">
        <f>(Table2[[#This Row],[Current Month High]]/Table2[[#This Row],[Close Price]])-1</f>
        <v>7.8494560075685893E-2</v>
      </c>
      <c r="AI168">
        <v>7.8494560075685804</v>
      </c>
      <c r="AJ168">
        <v>140.44927845311699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0.17</v>
      </c>
      <c r="AM168" t="s">
        <v>10198</v>
      </c>
      <c r="AN168">
        <v>-4.8600000000000003</v>
      </c>
      <c r="AO168" t="s">
        <v>10197</v>
      </c>
      <c r="AP168">
        <v>4.0761749086279997E-2</v>
      </c>
      <c r="AQ168">
        <f>(Table2[[#This Row],[Sharpe Ratio]]-AVERAGE(Table2[Sharpe Ratio]))/_xlfn.STDEV.P(Table2[Sharpe Ratio])</f>
        <v>-0.12713742848767162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1.7886013477044451</v>
      </c>
      <c r="AS168">
        <f>_xlfn.RANK.AVG(Table2[[#This Row],[1Y Return vs Nifty Z-Score]],Table2[1Y Return vs Nifty Z-Score])</f>
        <v>118</v>
      </c>
      <c r="AT168">
        <f>_xlfn.RANK.AVG(Table2[[#This Row],[6M Return vs Nifty Z-Score]],Table2[6M Return vs Nifty Z-Score])</f>
        <v>149</v>
      </c>
      <c r="AU168">
        <f>_xlfn.RANK.AVG(Table2[[#This Row],[Sharpe Ratio Z-Score]],Table2[Sharpe Ratio Z-Score])</f>
        <v>372</v>
      </c>
      <c r="AV168">
        <f>(Table2[[#This Row],[Rank 1Y]]+Table2[[#This Row],[Rank 6M]]+Table2[[#This Row],[Rank Sharpe]])/3</f>
        <v>213</v>
      </c>
    </row>
    <row r="169" spans="1:48" x14ac:dyDescent="0.3">
      <c r="A169" t="s">
        <v>1682</v>
      </c>
      <c r="B169" t="s">
        <v>1683</v>
      </c>
      <c r="C169" t="s">
        <v>622</v>
      </c>
      <c r="D169" t="s">
        <v>622</v>
      </c>
      <c r="E169">
        <v>4845.3087539999997</v>
      </c>
      <c r="F169">
        <v>234.6</v>
      </c>
      <c r="G169">
        <v>83.141362930234195</v>
      </c>
      <c r="H169">
        <f>(Table2[[#This Row],[1Y Return vs Nifty]]-AVERAGE(Table2[1Y Return vs Nifty]))/_xlfn.STDEV.P(Table2[1Y Return vs Nifty])</f>
        <v>0.57004107531520709</v>
      </c>
      <c r="I169">
        <v>13.5547553398217</v>
      </c>
      <c r="J169">
        <f>(Table2[[#This Row],[1M Return vs Nifty]]-AVERAGE(Table2[1M Return vs Nifty]))/_xlfn.STDEV.P(Table2[1M Return vs Nifty])</f>
        <v>1.377867366034258</v>
      </c>
      <c r="K169">
        <v>14.636154790511901</v>
      </c>
      <c r="L169">
        <f>(Table2[[#This Row],[6M Return vs Nifty]]-AVERAGE(Table2[6M Return vs Nifty]))/_xlfn.STDEV.P(Table2[6M Return vs Nifty])</f>
        <v>0.27142106312286796</v>
      </c>
      <c r="M169">
        <v>5.3033910291544597</v>
      </c>
      <c r="N169">
        <f>(Table2[[#This Row],[1W Return vs Nifty]]-AVERAGE(Table2[1W Return vs Nifty]))/_xlfn.STDEV.P(Table2[1W Return vs Nifty])</f>
        <v>0.96013034628426297</v>
      </c>
      <c r="O169">
        <v>214</v>
      </c>
      <c r="P169">
        <v>198.291446748357</v>
      </c>
      <c r="Q169">
        <v>168.99841789948701</v>
      </c>
      <c r="R169">
        <v>70.708369477046503</v>
      </c>
      <c r="S169" s="2">
        <f>(Table2[[#This Row],[Close Price]]-Table2[[#This Row],[20D EMA]])/Table2[[#This Row],[20D EMA]]</f>
        <v>9.6261682242990629E-2</v>
      </c>
      <c r="T169" s="2">
        <f>(Table2[[#This Row],[Close Price]]-Table2[[#This Row],[50D EMA]])/Table2[[#This Row],[50D EMA]]</f>
        <v>0.18310700661597668</v>
      </c>
      <c r="U169" s="2">
        <f>(Table2[[#This Row],[Close Price]]-Table2[[#This Row],[200D EMA]])/Table2[[#This Row],[200D EMA]]</f>
        <v>0.38817867596565303</v>
      </c>
      <c r="V169">
        <v>1.0375455226228101</v>
      </c>
      <c r="W169">
        <v>229.43</v>
      </c>
      <c r="X169">
        <v>238.45</v>
      </c>
      <c r="Y169">
        <v>195.3</v>
      </c>
      <c r="Z169">
        <v>243.2</v>
      </c>
      <c r="AA169">
        <v>195.3</v>
      </c>
      <c r="AB169">
        <v>243.2</v>
      </c>
      <c r="AC169" s="2">
        <f>(Table2[[#This Row],[Close Price]]/Table2[[#This Row],[Day Low]])-1</f>
        <v>2.2534106263348175E-2</v>
      </c>
      <c r="AD169" s="2">
        <f>(Table2[[#This Row],[Day High]]/Table2[[#This Row],[Close Price]])-1</f>
        <v>1.6410912190963245E-2</v>
      </c>
      <c r="AE169" s="2">
        <f>(Table2[[#This Row],[Close Price]]/Table2[[#This Row],[Current Week Low]])-1</f>
        <v>0.20122887864823347</v>
      </c>
      <c r="AF169" s="2">
        <f>(Table2[[#This Row],[Current Week High]]/Table2[[#This Row],[Close Price]])-1</f>
        <v>3.6658141517476484E-2</v>
      </c>
      <c r="AG169" s="2">
        <f>(Table2[[#This Row],[Close Price]]/Table2[[#This Row],[Current Month Low]])-1</f>
        <v>0.20122887864823347</v>
      </c>
      <c r="AH169" s="2">
        <f>(Table2[[#This Row],[Current Month High]]/Table2[[#This Row],[Close Price]])-1</f>
        <v>3.6658141517476484E-2</v>
      </c>
      <c r="AI169">
        <v>3.6658141517476399</v>
      </c>
      <c r="AJ169">
        <v>116.620498614958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0.25</v>
      </c>
      <c r="AM169" t="s">
        <v>10198</v>
      </c>
      <c r="AN169">
        <v>11.35</v>
      </c>
      <c r="AO169" t="s">
        <v>10198</v>
      </c>
      <c r="AP169">
        <v>7.3337345888568994E-2</v>
      </c>
      <c r="AQ169">
        <f>(Table2[[#This Row],[Sharpe Ratio]]-AVERAGE(Table2[Sharpe Ratio]))/_xlfn.STDEV.P(Table2[Sharpe Ratio])</f>
        <v>0.24836300625255778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3.4278228570091538</v>
      </c>
      <c r="AS169">
        <f>_xlfn.RANK.AVG(Table2[[#This Row],[1Y Return vs Nifty Z-Score]],Table2[1Y Return vs Nifty Z-Score])</f>
        <v>137</v>
      </c>
      <c r="AT169">
        <f>_xlfn.RANK.AVG(Table2[[#This Row],[6M Return vs Nifty Z-Score]],Table2[6M Return vs Nifty Z-Score])</f>
        <v>243</v>
      </c>
      <c r="AU169">
        <f>_xlfn.RANK.AVG(Table2[[#This Row],[Sharpe Ratio Z-Score]],Table2[Sharpe Ratio Z-Score])</f>
        <v>260</v>
      </c>
      <c r="AV169">
        <f>(Table2[[#This Row],[Rank 1Y]]+Table2[[#This Row],[Rank 6M]]+Table2[[#This Row],[Rank Sharpe]])/3</f>
        <v>213.33333333333334</v>
      </c>
    </row>
    <row r="170" spans="1:48" x14ac:dyDescent="0.3">
      <c r="A170" t="s">
        <v>329</v>
      </c>
      <c r="B170" t="s">
        <v>330</v>
      </c>
      <c r="C170" t="s">
        <v>10153</v>
      </c>
      <c r="D170" t="s">
        <v>32</v>
      </c>
      <c r="E170">
        <v>76460.410381465001</v>
      </c>
      <c r="F170">
        <v>567.65</v>
      </c>
      <c r="G170">
        <v>48.448410080580302</v>
      </c>
      <c r="H170">
        <f>(Table2[[#This Row],[1Y Return vs Nifty]]-AVERAGE(Table2[1Y Return vs Nifty]))/_xlfn.STDEV.P(Table2[1Y Return vs Nifty])</f>
        <v>9.9540167954309866E-2</v>
      </c>
      <c r="I170">
        <v>2.0118539057829299</v>
      </c>
      <c r="J170">
        <f>(Table2[[#This Row],[1M Return vs Nifty]]-AVERAGE(Table2[1M Return vs Nifty]))/_xlfn.STDEV.P(Table2[1M Return vs Nifty])</f>
        <v>0.20110603932959814</v>
      </c>
      <c r="K170">
        <v>8.9410579975192093</v>
      </c>
      <c r="L170">
        <f>(Table2[[#This Row],[6M Return vs Nifty]]-AVERAGE(Table2[6M Return vs Nifty]))/_xlfn.STDEV.P(Table2[6M Return vs Nifty])</f>
        <v>7.5743945339834848E-2</v>
      </c>
      <c r="M170">
        <v>-1.3973354147381101</v>
      </c>
      <c r="N170">
        <f>(Table2[[#This Row],[1W Return vs Nifty]]-AVERAGE(Table2[1W Return vs Nifty]))/_xlfn.STDEV.P(Table2[1W Return vs Nifty])</f>
        <v>-0.46987057403897287</v>
      </c>
      <c r="O170">
        <v>557.08000000000004</v>
      </c>
      <c r="P170">
        <v>548.27206345166098</v>
      </c>
      <c r="Q170">
        <v>491.29170187047998</v>
      </c>
      <c r="R170">
        <v>55.760000859665404</v>
      </c>
      <c r="S170" s="2">
        <f>(Table2[[#This Row],[Close Price]]-Table2[[#This Row],[20D EMA]])/Table2[[#This Row],[20D EMA]]</f>
        <v>1.8973935520930452E-2</v>
      </c>
      <c r="T170" s="2">
        <f>(Table2[[#This Row],[Close Price]]-Table2[[#This Row],[50D EMA]])/Table2[[#This Row],[50D EMA]]</f>
        <v>3.5343651154400774E-2</v>
      </c>
      <c r="U170" s="2">
        <f>(Table2[[#This Row],[Close Price]]-Table2[[#This Row],[200D EMA]])/Table2[[#This Row],[200D EMA]]</f>
        <v>0.15542354539839237</v>
      </c>
      <c r="V170">
        <v>0.78688264353021797</v>
      </c>
      <c r="W170">
        <v>567.25</v>
      </c>
      <c r="X170">
        <v>585</v>
      </c>
      <c r="Y170">
        <v>546.75</v>
      </c>
      <c r="Z170">
        <v>578.75</v>
      </c>
      <c r="AA170">
        <v>524.79999999999995</v>
      </c>
      <c r="AB170">
        <v>597</v>
      </c>
      <c r="AC170" s="2">
        <f>(Table2[[#This Row],[Close Price]]/Table2[[#This Row],[Day Low]])-1</f>
        <v>7.0515645658875137E-4</v>
      </c>
      <c r="AD170" s="2">
        <f>(Table2[[#This Row],[Day High]]/Table2[[#This Row],[Close Price]])-1</f>
        <v>3.0564608473531374E-2</v>
      </c>
      <c r="AE170" s="2">
        <f>(Table2[[#This Row],[Close Price]]/Table2[[#This Row],[Current Week Low]])-1</f>
        <v>3.8225880201188778E-2</v>
      </c>
      <c r="AF170" s="2">
        <f>(Table2[[#This Row],[Current Week High]]/Table2[[#This Row],[Close Price]])-1</f>
        <v>1.9554302827446524E-2</v>
      </c>
      <c r="AG170" s="2">
        <f>(Table2[[#This Row],[Close Price]]/Table2[[#This Row],[Current Month Low]])-1</f>
        <v>8.1650152439024515E-2</v>
      </c>
      <c r="AH170" s="2">
        <f>(Table2[[#This Row],[Current Month High]]/Table2[[#This Row],[Close Price]])-1</f>
        <v>5.170439531401394E-2</v>
      </c>
      <c r="AI170">
        <v>11.459526116445</v>
      </c>
      <c r="AJ170">
        <v>74.607812980621304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0.04</v>
      </c>
      <c r="AM170" t="s">
        <v>10198</v>
      </c>
      <c r="AN170">
        <v>7.82</v>
      </c>
      <c r="AO170" t="s">
        <v>10198</v>
      </c>
      <c r="AP170">
        <v>0.154505973052459</v>
      </c>
      <c r="AQ170">
        <f>(Table2[[#This Row],[Sharpe Ratio]]-AVERAGE(Table2[Sharpe Ratio]))/_xlfn.STDEV.P(Table2[Sharpe Ratio])</f>
        <v>1.1839975848695987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1.0905171634543684</v>
      </c>
      <c r="AS170">
        <f>_xlfn.RANK.AVG(Table2[[#This Row],[1Y Return vs Nifty Z-Score]],Table2[1Y Return vs Nifty Z-Score])</f>
        <v>259</v>
      </c>
      <c r="AT170">
        <f>_xlfn.RANK.AVG(Table2[[#This Row],[6M Return vs Nifty Z-Score]],Table2[6M Return vs Nifty Z-Score])</f>
        <v>297</v>
      </c>
      <c r="AU170">
        <f>_xlfn.RANK.AVG(Table2[[#This Row],[Sharpe Ratio Z-Score]],Table2[Sharpe Ratio Z-Score])</f>
        <v>89</v>
      </c>
      <c r="AV170">
        <f>(Table2[[#This Row],[Rank 1Y]]+Table2[[#This Row],[Rank 6M]]+Table2[[#This Row],[Rank Sharpe]])/3</f>
        <v>215</v>
      </c>
    </row>
    <row r="171" spans="1:48" x14ac:dyDescent="0.3">
      <c r="A171" t="s">
        <v>930</v>
      </c>
      <c r="B171" t="s">
        <v>931</v>
      </c>
      <c r="C171" t="s">
        <v>10154</v>
      </c>
      <c r="D171" t="s">
        <v>932</v>
      </c>
      <c r="E171">
        <v>15807.821236784999</v>
      </c>
      <c r="F171">
        <v>492.55</v>
      </c>
      <c r="G171">
        <v>170.57636562360199</v>
      </c>
      <c r="H171">
        <f>(Table2[[#This Row],[1Y Return vs Nifty]]-AVERAGE(Table2[1Y Return vs Nifty]))/_xlfn.STDEV.P(Table2[1Y Return vs Nifty])</f>
        <v>1.7558221842513533</v>
      </c>
      <c r="I171">
        <v>-1.4432479372223701</v>
      </c>
      <c r="J171">
        <f>(Table2[[#This Row],[1M Return vs Nifty]]-AVERAGE(Table2[1M Return vs Nifty]))/_xlfn.STDEV.P(Table2[1M Return vs Nifty])</f>
        <v>-0.15113037643714639</v>
      </c>
      <c r="K171">
        <v>-1.78180540935974</v>
      </c>
      <c r="L171">
        <f>(Table2[[#This Row],[6M Return vs Nifty]]-AVERAGE(Table2[6M Return vs Nifty]))/_xlfn.STDEV.P(Table2[6M Return vs Nifty])</f>
        <v>-0.29268157614048462</v>
      </c>
      <c r="M171">
        <v>-7.6712331646232501</v>
      </c>
      <c r="N171">
        <f>(Table2[[#This Row],[1W Return vs Nifty]]-AVERAGE(Table2[1W Return vs Nifty]))/_xlfn.STDEV.P(Table2[1W Return vs Nifty])</f>
        <v>-1.8087820534841512</v>
      </c>
      <c r="O171">
        <v>505.76</v>
      </c>
      <c r="P171">
        <v>468.77093827147797</v>
      </c>
      <c r="Q171">
        <v>372.08651862847603</v>
      </c>
      <c r="R171">
        <v>41.782703236800103</v>
      </c>
      <c r="S171" s="2">
        <f>(Table2[[#This Row],[Close Price]]-Table2[[#This Row],[20D EMA]])/Table2[[#This Row],[20D EMA]]</f>
        <v>-2.6119107877253994E-2</v>
      </c>
      <c r="T171" s="2">
        <f>(Table2[[#This Row],[Close Price]]-Table2[[#This Row],[50D EMA]])/Table2[[#This Row],[50D EMA]]</f>
        <v>5.0726399158198106E-2</v>
      </c>
      <c r="U171" s="2">
        <f>(Table2[[#This Row],[Close Price]]-Table2[[#This Row],[200D EMA]])/Table2[[#This Row],[200D EMA]]</f>
        <v>0.32375126574205537</v>
      </c>
      <c r="V171">
        <v>2.0373388976062001</v>
      </c>
      <c r="W171">
        <v>483.75</v>
      </c>
      <c r="X171">
        <v>502</v>
      </c>
      <c r="Y171">
        <v>450.75</v>
      </c>
      <c r="Z171">
        <v>549.5</v>
      </c>
      <c r="AA171">
        <v>450.75</v>
      </c>
      <c r="AB171">
        <v>617.79999999999995</v>
      </c>
      <c r="AC171" s="2">
        <f>(Table2[[#This Row],[Close Price]]/Table2[[#This Row],[Day Low]])-1</f>
        <v>1.8191214470284267E-2</v>
      </c>
      <c r="AD171" s="2">
        <f>(Table2[[#This Row],[Day High]]/Table2[[#This Row],[Close Price]])-1</f>
        <v>1.9185869454877658E-2</v>
      </c>
      <c r="AE171" s="2">
        <f>(Table2[[#This Row],[Close Price]]/Table2[[#This Row],[Current Week Low]])-1</f>
        <v>9.2734331669439785E-2</v>
      </c>
      <c r="AF171" s="2">
        <f>(Table2[[#This Row],[Current Week High]]/Table2[[#This Row],[Close Price]])-1</f>
        <v>0.1156227794132576</v>
      </c>
      <c r="AG171" s="2">
        <f>(Table2[[#This Row],[Close Price]]/Table2[[#This Row],[Current Month Low]])-1</f>
        <v>9.2734331669439785E-2</v>
      </c>
      <c r="AH171" s="2">
        <f>(Table2[[#This Row],[Current Month High]]/Table2[[#This Row],[Close Price]])-1</f>
        <v>0.25428890467972787</v>
      </c>
      <c r="AI171">
        <v>25.4288904679727</v>
      </c>
      <c r="AJ171">
        <v>214.42706670922399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0.23</v>
      </c>
      <c r="AM171" t="s">
        <v>10198</v>
      </c>
      <c r="AN171">
        <v>-7.95</v>
      </c>
      <c r="AO171" t="s">
        <v>10197</v>
      </c>
      <c r="AP171">
        <v>0.10907542805286501</v>
      </c>
      <c r="AQ171">
        <f>(Table2[[#This Row],[Sharpe Ratio]]-AVERAGE(Table2[Sharpe Ratio]))/_xlfn.STDEV.P(Table2[Sharpe Ratio])</f>
        <v>0.66031755833407879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0.16354573652364968</v>
      </c>
      <c r="AS171">
        <f>_xlfn.RANK.AVG(Table2[[#This Row],[1Y Return vs Nifty Z-Score]],Table2[1Y Return vs Nifty Z-Score])</f>
        <v>39</v>
      </c>
      <c r="AT171">
        <f>_xlfn.RANK.AVG(Table2[[#This Row],[6M Return vs Nifty Z-Score]],Table2[6M Return vs Nifty Z-Score])</f>
        <v>420</v>
      </c>
      <c r="AU171">
        <f>_xlfn.RANK.AVG(Table2[[#This Row],[Sharpe Ratio Z-Score]],Table2[Sharpe Ratio Z-Score])</f>
        <v>187</v>
      </c>
      <c r="AV171">
        <f>(Table2[[#This Row],[Rank 1Y]]+Table2[[#This Row],[Rank 6M]]+Table2[[#This Row],[Rank Sharpe]])/3</f>
        <v>215.33333333333334</v>
      </c>
    </row>
    <row r="172" spans="1:48" x14ac:dyDescent="0.3">
      <c r="A172" t="s">
        <v>371</v>
      </c>
      <c r="B172" t="s">
        <v>372</v>
      </c>
      <c r="C172" t="s">
        <v>10167</v>
      </c>
      <c r="D172" t="s">
        <v>373</v>
      </c>
      <c r="E172">
        <v>65215.14889959</v>
      </c>
      <c r="F172">
        <v>1007.85</v>
      </c>
      <c r="G172">
        <v>86.968739418290298</v>
      </c>
      <c r="H172">
        <f>(Table2[[#This Row],[1Y Return vs Nifty]]-AVERAGE(Table2[1Y Return vs Nifty]))/_xlfn.STDEV.P(Table2[1Y Return vs Nifty])</f>
        <v>0.62194741255453279</v>
      </c>
      <c r="I172">
        <v>-1.9228593205892901</v>
      </c>
      <c r="J172">
        <f>(Table2[[#This Row],[1M Return vs Nifty]]-AVERAGE(Table2[1M Return vs Nifty]))/_xlfn.STDEV.P(Table2[1M Return vs Nifty])</f>
        <v>-0.2000251998936817</v>
      </c>
      <c r="K172">
        <v>-0.65657077592015101</v>
      </c>
      <c r="L172">
        <f>(Table2[[#This Row],[6M Return vs Nifty]]-AVERAGE(Table2[6M Return vs Nifty]))/_xlfn.STDEV.P(Table2[6M Return vs Nifty])</f>
        <v>-0.25401978023000571</v>
      </c>
      <c r="M172">
        <v>-5.9273547862649396</v>
      </c>
      <c r="N172">
        <f>(Table2[[#This Row],[1W Return vs Nifty]]-AVERAGE(Table2[1W Return vs Nifty]))/_xlfn.STDEV.P(Table2[1W Return vs Nifty])</f>
        <v>-1.4366212576562416</v>
      </c>
      <c r="O172">
        <v>1021.9</v>
      </c>
      <c r="P172">
        <v>926.01620986122202</v>
      </c>
      <c r="Q172">
        <v>749.32445912133505</v>
      </c>
      <c r="R172">
        <v>43.659323312103901</v>
      </c>
      <c r="S172" s="2">
        <f>(Table2[[#This Row],[Close Price]]-Table2[[#This Row],[20D EMA]])/Table2[[#This Row],[20D EMA]]</f>
        <v>-1.3748899109501864E-2</v>
      </c>
      <c r="T172" s="2">
        <f>(Table2[[#This Row],[Close Price]]-Table2[[#This Row],[50D EMA]])/Table2[[#This Row],[50D EMA]]</f>
        <v>8.8371876504237515E-2</v>
      </c>
      <c r="U172" s="2">
        <f>(Table2[[#This Row],[Close Price]]-Table2[[#This Row],[200D EMA]])/Table2[[#This Row],[200D EMA]]</f>
        <v>0.34501148031630313</v>
      </c>
      <c r="V172">
        <v>0.72464139905025604</v>
      </c>
      <c r="W172">
        <v>1005.1</v>
      </c>
      <c r="X172">
        <v>1037.8499999999999</v>
      </c>
      <c r="Y172">
        <v>981</v>
      </c>
      <c r="Z172">
        <v>1115</v>
      </c>
      <c r="AA172">
        <v>981</v>
      </c>
      <c r="AB172">
        <v>1171</v>
      </c>
      <c r="AC172" s="2">
        <f>(Table2[[#This Row],[Close Price]]/Table2[[#This Row],[Day Low]])-1</f>
        <v>2.7360461645606904E-3</v>
      </c>
      <c r="AD172" s="2">
        <f>(Table2[[#This Row],[Day High]]/Table2[[#This Row],[Close Price]])-1</f>
        <v>2.9766334275933781E-2</v>
      </c>
      <c r="AE172" s="2">
        <f>(Table2[[#This Row],[Close Price]]/Table2[[#This Row],[Current Week Low]])-1</f>
        <v>2.7370030581039817E-2</v>
      </c>
      <c r="AF172" s="2">
        <f>(Table2[[#This Row],[Current Week High]]/Table2[[#This Row],[Close Price]])-1</f>
        <v>0.10631542392221061</v>
      </c>
      <c r="AG172" s="2">
        <f>(Table2[[#This Row],[Close Price]]/Table2[[#This Row],[Current Month Low]])-1</f>
        <v>2.7370030581039817E-2</v>
      </c>
      <c r="AH172" s="2">
        <f>(Table2[[#This Row],[Current Month High]]/Table2[[#This Row],[Close Price]])-1</f>
        <v>0.16187924790395392</v>
      </c>
      <c r="AI172">
        <v>17.7754626184452</v>
      </c>
      <c r="AJ172">
        <v>143.94287788938601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0.36</v>
      </c>
      <c r="AM172" t="s">
        <v>10198</v>
      </c>
      <c r="AN172">
        <v>-9.2899999999999991</v>
      </c>
      <c r="AO172" t="s">
        <v>10197</v>
      </c>
      <c r="AP172">
        <v>0.13893401946585299</v>
      </c>
      <c r="AQ172">
        <f>(Table2[[#This Row],[Sharpe Ratio]]-AVERAGE(Table2[Sharpe Ratio]))/_xlfn.STDEV.P(Table2[Sharpe Ratio])</f>
        <v>1.00449894430703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-0.26421988091836623</v>
      </c>
      <c r="AS172">
        <f>_xlfn.RANK.AVG(Table2[[#This Row],[1Y Return vs Nifty Z-Score]],Table2[1Y Return vs Nifty Z-Score])</f>
        <v>129</v>
      </c>
      <c r="AT172">
        <f>_xlfn.RANK.AVG(Table2[[#This Row],[6M Return vs Nifty Z-Score]],Table2[6M Return vs Nifty Z-Score])</f>
        <v>400</v>
      </c>
      <c r="AU172">
        <f>_xlfn.RANK.AVG(Table2[[#This Row],[Sharpe Ratio Z-Score]],Table2[Sharpe Ratio Z-Score])</f>
        <v>119</v>
      </c>
      <c r="AV172">
        <f>(Table2[[#This Row],[Rank 1Y]]+Table2[[#This Row],[Rank 6M]]+Table2[[#This Row],[Rank Sharpe]])/3</f>
        <v>216</v>
      </c>
    </row>
    <row r="173" spans="1:48" x14ac:dyDescent="0.3">
      <c r="A173" t="s">
        <v>84</v>
      </c>
      <c r="B173" t="s">
        <v>85</v>
      </c>
      <c r="C173" t="s">
        <v>10164</v>
      </c>
      <c r="D173" t="s">
        <v>86</v>
      </c>
      <c r="E173">
        <v>321212.66112150002</v>
      </c>
      <c r="F173">
        <v>1487</v>
      </c>
      <c r="G173">
        <v>74.454176847904606</v>
      </c>
      <c r="H173">
        <f>(Table2[[#This Row],[1Y Return vs Nifty]]-AVERAGE(Table2[1Y Return vs Nifty]))/_xlfn.STDEV.P(Table2[1Y Return vs Nifty])</f>
        <v>0.45222668944087796</v>
      </c>
      <c r="I173">
        <v>-1.5387801023336201</v>
      </c>
      <c r="J173">
        <f>(Table2[[#This Row],[1M Return vs Nifty]]-AVERAGE(Table2[1M Return vs Nifty]))/_xlfn.STDEV.P(Table2[1M Return vs Nifty])</f>
        <v>-0.16086957052120682</v>
      </c>
      <c r="K173">
        <v>15.421347106820599</v>
      </c>
      <c r="L173">
        <f>(Table2[[#This Row],[6M Return vs Nifty]]-AVERAGE(Table2[6M Return vs Nifty]))/_xlfn.STDEV.P(Table2[6M Return vs Nifty])</f>
        <v>0.29839938762645063</v>
      </c>
      <c r="M173">
        <v>0.83638221163431603</v>
      </c>
      <c r="N173">
        <f>(Table2[[#This Row],[1W Return vs Nifty]]-AVERAGE(Table2[1W Return vs Nifty]))/_xlfn.STDEV.P(Table2[1W Return vs Nifty])</f>
        <v>6.8267345589924444E-3</v>
      </c>
      <c r="O173">
        <v>1478.83</v>
      </c>
      <c r="P173">
        <v>1439.3488872153</v>
      </c>
      <c r="Q173">
        <v>1233.75256901732</v>
      </c>
      <c r="R173">
        <v>51.506337731337702</v>
      </c>
      <c r="S173" s="2">
        <f>(Table2[[#This Row],[Close Price]]-Table2[[#This Row],[20D EMA]])/Table2[[#This Row],[20D EMA]]</f>
        <v>5.5246377203600639E-3</v>
      </c>
      <c r="T173" s="2">
        <f>(Table2[[#This Row],[Close Price]]-Table2[[#This Row],[50D EMA]])/Table2[[#This Row],[50D EMA]]</f>
        <v>3.3106019817676254E-2</v>
      </c>
      <c r="U173" s="2">
        <f>(Table2[[#This Row],[Close Price]]-Table2[[#This Row],[200D EMA]])/Table2[[#This Row],[200D EMA]]</f>
        <v>0.20526598066935806</v>
      </c>
      <c r="V173">
        <v>0.44456147266499901</v>
      </c>
      <c r="W173">
        <v>1490</v>
      </c>
      <c r="X173">
        <v>1547.9</v>
      </c>
      <c r="Y173">
        <v>1419</v>
      </c>
      <c r="Z173">
        <v>1517</v>
      </c>
      <c r="AA173">
        <v>1419</v>
      </c>
      <c r="AB173">
        <v>1520</v>
      </c>
      <c r="AC173" s="2">
        <f>(Table2[[#This Row],[Close Price]]/Table2[[#This Row],[Day Low]])-1</f>
        <v>-2.0134228187919101E-3</v>
      </c>
      <c r="AD173" s="2">
        <f>(Table2[[#This Row],[Day High]]/Table2[[#This Row],[Close Price]])-1</f>
        <v>4.0954942837928776E-2</v>
      </c>
      <c r="AE173" s="2">
        <f>(Table2[[#This Row],[Close Price]]/Table2[[#This Row],[Current Week Low]])-1</f>
        <v>4.7921071176885155E-2</v>
      </c>
      <c r="AF173" s="2">
        <f>(Table2[[#This Row],[Current Week High]]/Table2[[#This Row],[Close Price]])-1</f>
        <v>2.0174848688634839E-2</v>
      </c>
      <c r="AG173" s="2">
        <f>(Table2[[#This Row],[Close Price]]/Table2[[#This Row],[Current Month Low]])-1</f>
        <v>4.7921071176885155E-2</v>
      </c>
      <c r="AH173" s="2">
        <f>(Table2[[#This Row],[Current Month High]]/Table2[[#This Row],[Close Price]])-1</f>
        <v>2.2192333557498278E-2</v>
      </c>
      <c r="AI173">
        <v>9.0383322125084007</v>
      </c>
      <c r="AJ173">
        <v>102.82343313101001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0.05</v>
      </c>
      <c r="AM173" t="s">
        <v>10198</v>
      </c>
      <c r="AN173">
        <v>0.79</v>
      </c>
      <c r="AO173" t="s">
        <v>10198</v>
      </c>
      <c r="AP173">
        <v>7.5675873901556001E-2</v>
      </c>
      <c r="AQ173">
        <f>(Table2[[#This Row],[Sharpe Ratio]]-AVERAGE(Table2[Sharpe Ratio]))/_xlfn.STDEV.P(Table2[Sharpe Ratio])</f>
        <v>0.27531932852221219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0.87190256962732626</v>
      </c>
      <c r="AS173">
        <f>_xlfn.RANK.AVG(Table2[[#This Row],[1Y Return vs Nifty Z-Score]],Table2[1Y Return vs Nifty Z-Score])</f>
        <v>159</v>
      </c>
      <c r="AT173">
        <f>_xlfn.RANK.AVG(Table2[[#This Row],[6M Return vs Nifty Z-Score]],Table2[6M Return vs Nifty Z-Score])</f>
        <v>238</v>
      </c>
      <c r="AU173">
        <f>_xlfn.RANK.AVG(Table2[[#This Row],[Sharpe Ratio Z-Score]],Table2[Sharpe Ratio Z-Score])</f>
        <v>254</v>
      </c>
      <c r="AV173">
        <f>(Table2[[#This Row],[Rank 1Y]]+Table2[[#This Row],[Rank 6M]]+Table2[[#This Row],[Rank Sharpe]])/3</f>
        <v>217</v>
      </c>
    </row>
    <row r="174" spans="1:48" x14ac:dyDescent="0.3">
      <c r="A174" t="s">
        <v>362</v>
      </c>
      <c r="B174" t="s">
        <v>363</v>
      </c>
      <c r="C174" t="s">
        <v>10153</v>
      </c>
      <c r="D174" t="s">
        <v>143</v>
      </c>
      <c r="E174">
        <v>66941.545940330005</v>
      </c>
      <c r="F174">
        <v>1476.05</v>
      </c>
      <c r="G174">
        <v>81.423978939488194</v>
      </c>
      <c r="H174">
        <f>(Table2[[#This Row],[1Y Return vs Nifty]]-AVERAGE(Table2[1Y Return vs Nifty]))/_xlfn.STDEV.P(Table2[1Y Return vs Nifty])</f>
        <v>0.54675015714416608</v>
      </c>
      <c r="I174">
        <v>13.3258990923627</v>
      </c>
      <c r="J174">
        <f>(Table2[[#This Row],[1M Return vs Nifty]]-AVERAGE(Table2[1M Return vs Nifty]))/_xlfn.STDEV.P(Table2[1M Return vs Nifty])</f>
        <v>1.3545362145968614</v>
      </c>
      <c r="K174">
        <v>51.893407342536598</v>
      </c>
      <c r="L174">
        <f>(Table2[[#This Row],[6M Return vs Nifty]]-AVERAGE(Table2[6M Return vs Nifty]))/_xlfn.STDEV.P(Table2[6M Return vs Nifty])</f>
        <v>1.5515383395956617</v>
      </c>
      <c r="M174">
        <v>7.6083135414738896</v>
      </c>
      <c r="N174">
        <f>(Table2[[#This Row],[1W Return vs Nifty]]-AVERAGE(Table2[1W Return vs Nifty]))/_xlfn.STDEV.P(Table2[1W Return vs Nifty])</f>
        <v>1.4520234777961056</v>
      </c>
      <c r="O174">
        <v>1431.46</v>
      </c>
      <c r="P174">
        <v>1364.8172435422</v>
      </c>
      <c r="Q174">
        <v>1110.79476055137</v>
      </c>
      <c r="R174">
        <v>57.517074875247403</v>
      </c>
      <c r="S174" s="2">
        <f>(Table2[[#This Row],[Close Price]]-Table2[[#This Row],[20D EMA]])/Table2[[#This Row],[20D EMA]]</f>
        <v>3.1150014670336523E-2</v>
      </c>
      <c r="T174" s="2">
        <f>(Table2[[#This Row],[Close Price]]-Table2[[#This Row],[50D EMA]])/Table2[[#This Row],[50D EMA]]</f>
        <v>8.1500110717468849E-2</v>
      </c>
      <c r="U174" s="2">
        <f>(Table2[[#This Row],[Close Price]]-Table2[[#This Row],[200D EMA]])/Table2[[#This Row],[200D EMA]]</f>
        <v>0.32882333660569896</v>
      </c>
      <c r="V174">
        <v>0.33174738853431202</v>
      </c>
      <c r="W174">
        <v>1466</v>
      </c>
      <c r="X174">
        <v>1512</v>
      </c>
      <c r="Y174">
        <v>1394.15</v>
      </c>
      <c r="Z174">
        <v>1510.2</v>
      </c>
      <c r="AA174">
        <v>1362.55</v>
      </c>
      <c r="AB174">
        <v>1543</v>
      </c>
      <c r="AC174" s="2">
        <f>(Table2[[#This Row],[Close Price]]/Table2[[#This Row],[Day Low]])-1</f>
        <v>6.8553888130968854E-3</v>
      </c>
      <c r="AD174" s="2">
        <f>(Table2[[#This Row],[Day High]]/Table2[[#This Row],[Close Price]])-1</f>
        <v>2.4355543511398681E-2</v>
      </c>
      <c r="AE174" s="2">
        <f>(Table2[[#This Row],[Close Price]]/Table2[[#This Row],[Current Week Low]])-1</f>
        <v>5.8745472151489952E-2</v>
      </c>
      <c r="AF174" s="2">
        <f>(Table2[[#This Row],[Current Week High]]/Table2[[#This Row],[Close Price]])-1</f>
        <v>2.3136072626266158E-2</v>
      </c>
      <c r="AG174" s="2">
        <f>(Table2[[#This Row],[Close Price]]/Table2[[#This Row],[Current Month Low]])-1</f>
        <v>8.3299695424021047E-2</v>
      </c>
      <c r="AH174" s="2">
        <f>(Table2[[#This Row],[Current Month High]]/Table2[[#This Row],[Close Price]])-1</f>
        <v>4.5357542088682701E-2</v>
      </c>
      <c r="AI174">
        <v>4.5357542088682701</v>
      </c>
      <c r="AJ174">
        <v>123.20429457129801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-0.01</v>
      </c>
      <c r="AM174" t="s">
        <v>10197</v>
      </c>
      <c r="AN174">
        <v>4.62</v>
      </c>
      <c r="AO174" t="s">
        <v>10198</v>
      </c>
      <c r="AP174">
        <v>1.0015633602565001E-2</v>
      </c>
      <c r="AQ174">
        <f>(Table2[[#This Row],[Sharpe Ratio]]-AVERAGE(Table2[Sharpe Ratio]))/_xlfn.STDEV.P(Table2[Sharpe Ratio])</f>
        <v>-0.48154934611973882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4.4232988430130558</v>
      </c>
      <c r="AS174">
        <f>_xlfn.RANK.AVG(Table2[[#This Row],[1Y Return vs Nifty Z-Score]],Table2[1Y Return vs Nifty Z-Score])</f>
        <v>139</v>
      </c>
      <c r="AT174">
        <f>_xlfn.RANK.AVG(Table2[[#This Row],[6M Return vs Nifty Z-Score]],Table2[6M Return vs Nifty Z-Score])</f>
        <v>50</v>
      </c>
      <c r="AU174">
        <f>_xlfn.RANK.AVG(Table2[[#This Row],[Sharpe Ratio Z-Score]],Table2[Sharpe Ratio Z-Score])</f>
        <v>466</v>
      </c>
      <c r="AV174">
        <f>(Table2[[#This Row],[Rank 1Y]]+Table2[[#This Row],[Rank 6M]]+Table2[[#This Row],[Rank Sharpe]])/3</f>
        <v>218.33333333333334</v>
      </c>
    </row>
    <row r="175" spans="1:48" x14ac:dyDescent="0.3">
      <c r="A175" t="s">
        <v>196</v>
      </c>
      <c r="B175" t="s">
        <v>197</v>
      </c>
      <c r="C175" t="s">
        <v>10157</v>
      </c>
      <c r="D175" t="s">
        <v>198</v>
      </c>
      <c r="E175">
        <v>129687.152102508</v>
      </c>
      <c r="F175">
        <v>191.38</v>
      </c>
      <c r="G175">
        <v>70.777849120686298</v>
      </c>
      <c r="H175">
        <f>(Table2[[#This Row],[1Y Return vs Nifty]]-AVERAGE(Table2[1Y Return vs Nifty]))/_xlfn.STDEV.P(Table2[1Y Return vs Nifty])</f>
        <v>0.40236885407851575</v>
      </c>
      <c r="I175">
        <v>-2.30949587073802</v>
      </c>
      <c r="J175">
        <f>(Table2[[#This Row],[1M Return vs Nifty]]-AVERAGE(Table2[1M Return vs Nifty]))/_xlfn.STDEV.P(Table2[1M Return vs Nifty])</f>
        <v>-0.23944154095017278</v>
      </c>
      <c r="K175">
        <v>51.540188360974</v>
      </c>
      <c r="L175">
        <f>(Table2[[#This Row],[6M Return vs Nifty]]-AVERAGE(Table2[6M Return vs Nifty]))/_xlfn.STDEV.P(Table2[6M Return vs Nifty])</f>
        <v>1.5394021328250465</v>
      </c>
      <c r="M175">
        <v>-3.7003551979944298</v>
      </c>
      <c r="N175">
        <f>(Table2[[#This Row],[1W Return vs Nifty]]-AVERAGE(Table2[1W Return vs Nifty]))/_xlfn.STDEV.P(Table2[1W Return vs Nifty])</f>
        <v>-0.96135764445667049</v>
      </c>
      <c r="O175">
        <v>193.14</v>
      </c>
      <c r="P175">
        <v>176.799019413921</v>
      </c>
      <c r="Q175">
        <v>134.583461249789</v>
      </c>
      <c r="R175">
        <v>41.9061258562596</v>
      </c>
      <c r="S175" s="2">
        <f>(Table2[[#This Row],[Close Price]]-Table2[[#This Row],[20D EMA]])/Table2[[#This Row],[20D EMA]]</f>
        <v>-9.1125608366987212E-3</v>
      </c>
      <c r="T175" s="2">
        <f>(Table2[[#This Row],[Close Price]]-Table2[[#This Row],[50D EMA]])/Table2[[#This Row],[50D EMA]]</f>
        <v>8.2472067064705112E-2</v>
      </c>
      <c r="U175" s="2">
        <f>(Table2[[#This Row],[Close Price]]-Table2[[#This Row],[200D EMA]])/Table2[[#This Row],[200D EMA]]</f>
        <v>0.42201722427688004</v>
      </c>
      <c r="V175">
        <v>0.72956692982412397</v>
      </c>
      <c r="W175">
        <v>191.39</v>
      </c>
      <c r="X175">
        <v>196.65</v>
      </c>
      <c r="Y175">
        <v>181.11</v>
      </c>
      <c r="Z175">
        <v>193.52</v>
      </c>
      <c r="AA175">
        <v>181.11</v>
      </c>
      <c r="AB175">
        <v>208.88</v>
      </c>
      <c r="AC175" s="2">
        <f>(Table2[[#This Row],[Close Price]]/Table2[[#This Row],[Day Low]])-1</f>
        <v>-5.2249333820975075E-5</v>
      </c>
      <c r="AD175" s="2">
        <f>(Table2[[#This Row],[Day High]]/Table2[[#This Row],[Close Price]])-1</f>
        <v>2.7536837705089301E-2</v>
      </c>
      <c r="AE175" s="2">
        <f>(Table2[[#This Row],[Close Price]]/Table2[[#This Row],[Current Week Low]])-1</f>
        <v>5.6705869361161509E-2</v>
      </c>
      <c r="AF175" s="2">
        <f>(Table2[[#This Row],[Current Week High]]/Table2[[#This Row],[Close Price]])-1</f>
        <v>1.1181941686696728E-2</v>
      </c>
      <c r="AG175" s="2">
        <f>(Table2[[#This Row],[Close Price]]/Table2[[#This Row],[Current Month Low]])-1</f>
        <v>5.6705869361161509E-2</v>
      </c>
      <c r="AH175" s="2">
        <f>(Table2[[#This Row],[Current Month High]]/Table2[[#This Row],[Close Price]])-1</f>
        <v>9.1441111923920904E-2</v>
      </c>
      <c r="AI175">
        <v>9.1441111923920904</v>
      </c>
      <c r="AJ175">
        <v>120.483870967741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0.32</v>
      </c>
      <c r="AM175" t="s">
        <v>10198</v>
      </c>
      <c r="AN175">
        <v>-4.99</v>
      </c>
      <c r="AO175" t="s">
        <v>10197</v>
      </c>
      <c r="AP175">
        <v>1.7871503146943E-2</v>
      </c>
      <c r="AQ175">
        <f>(Table2[[#This Row],[Sharpe Ratio]]-AVERAGE(Table2[Sharpe Ratio]))/_xlfn.STDEV.P(Table2[Sharpe Ratio])</f>
        <v>-0.39099436881325439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0.3499774326834646</v>
      </c>
      <c r="AS175">
        <f>_xlfn.RANK.AVG(Table2[[#This Row],[1Y Return vs Nifty Z-Score]],Table2[1Y Return vs Nifty Z-Score])</f>
        <v>171</v>
      </c>
      <c r="AT175">
        <f>_xlfn.RANK.AVG(Table2[[#This Row],[6M Return vs Nifty Z-Score]],Table2[6M Return vs Nifty Z-Score])</f>
        <v>51</v>
      </c>
      <c r="AU175">
        <f>_xlfn.RANK.AVG(Table2[[#This Row],[Sharpe Ratio Z-Score]],Table2[Sharpe Ratio Z-Score])</f>
        <v>439</v>
      </c>
      <c r="AV175">
        <f>(Table2[[#This Row],[Rank 1Y]]+Table2[[#This Row],[Rank 6M]]+Table2[[#This Row],[Rank Sharpe]])/3</f>
        <v>220.33333333333334</v>
      </c>
    </row>
    <row r="176" spans="1:48" x14ac:dyDescent="0.3">
      <c r="A176" t="s">
        <v>1262</v>
      </c>
      <c r="B176" t="s">
        <v>1263</v>
      </c>
      <c r="C176" t="s">
        <v>10164</v>
      </c>
      <c r="D176" t="s">
        <v>285</v>
      </c>
      <c r="E176">
        <v>8920.1873582549997</v>
      </c>
      <c r="F176">
        <v>548.04999999999995</v>
      </c>
      <c r="G176">
        <v>25.0371821177017</v>
      </c>
      <c r="H176">
        <f>(Table2[[#This Row],[1Y Return vs Nifty]]-AVERAGE(Table2[1Y Return vs Nifty]))/_xlfn.STDEV.P(Table2[1Y Return vs Nifty])</f>
        <v>-0.21795958615143152</v>
      </c>
      <c r="I176">
        <v>14.953320386362901</v>
      </c>
      <c r="J176">
        <f>(Table2[[#This Row],[1M Return vs Nifty]]-AVERAGE(Table2[1M Return vs Nifty]))/_xlfn.STDEV.P(Table2[1M Return vs Nifty])</f>
        <v>1.5204465320312375</v>
      </c>
      <c r="K176">
        <v>26.405667144376199</v>
      </c>
      <c r="L176">
        <f>(Table2[[#This Row],[6M Return vs Nifty]]-AVERAGE(Table2[6M Return vs Nifty]))/_xlfn.STDEV.P(Table2[6M Return vs Nifty])</f>
        <v>0.67580826475035094</v>
      </c>
      <c r="M176">
        <v>7.4021058577270997</v>
      </c>
      <c r="N176">
        <f>(Table2[[#This Row],[1W Return vs Nifty]]-AVERAGE(Table2[1W Return vs Nifty]))/_xlfn.STDEV.P(Table2[1W Return vs Nifty])</f>
        <v>1.408016730168854</v>
      </c>
      <c r="O176">
        <v>520.45000000000005</v>
      </c>
      <c r="P176">
        <v>486.29742038060999</v>
      </c>
      <c r="Q176">
        <v>418.46664287992297</v>
      </c>
      <c r="R176">
        <v>66.986780416746299</v>
      </c>
      <c r="S176" s="2">
        <f>(Table2[[#This Row],[Close Price]]-Table2[[#This Row],[20D EMA]])/Table2[[#This Row],[20D EMA]]</f>
        <v>5.3031030838697105E-2</v>
      </c>
      <c r="T176" s="2">
        <f>(Table2[[#This Row],[Close Price]]-Table2[[#This Row],[50D EMA]])/Table2[[#This Row],[50D EMA]]</f>
        <v>0.12698520911556166</v>
      </c>
      <c r="U176" s="2">
        <f>(Table2[[#This Row],[Close Price]]-Table2[[#This Row],[200D EMA]])/Table2[[#This Row],[200D EMA]]</f>
        <v>0.30966233348558758</v>
      </c>
      <c r="V176">
        <v>0.74441536247303397</v>
      </c>
      <c r="W176">
        <v>542.85</v>
      </c>
      <c r="X176">
        <v>561</v>
      </c>
      <c r="Y176">
        <v>518.29999999999995</v>
      </c>
      <c r="Z176">
        <v>563.75</v>
      </c>
      <c r="AA176">
        <v>496</v>
      </c>
      <c r="AB176">
        <v>563.75</v>
      </c>
      <c r="AC176" s="2">
        <f>(Table2[[#This Row],[Close Price]]/Table2[[#This Row],[Day Low]])-1</f>
        <v>9.57907340886055E-3</v>
      </c>
      <c r="AD176" s="2">
        <f>(Table2[[#This Row],[Day High]]/Table2[[#This Row],[Close Price]])-1</f>
        <v>2.3629230909588683E-2</v>
      </c>
      <c r="AE176" s="2">
        <f>(Table2[[#This Row],[Close Price]]/Table2[[#This Row],[Current Week Low]])-1</f>
        <v>5.7399189658498884E-2</v>
      </c>
      <c r="AF176" s="2">
        <f>(Table2[[#This Row],[Current Week High]]/Table2[[#This Row],[Close Price]])-1</f>
        <v>2.8647021257184546E-2</v>
      </c>
      <c r="AG176" s="2">
        <f>(Table2[[#This Row],[Close Price]]/Table2[[#This Row],[Current Month Low]])-1</f>
        <v>0.10493951612903207</v>
      </c>
      <c r="AH176" s="2">
        <f>(Table2[[#This Row],[Current Month High]]/Table2[[#This Row],[Close Price]])-1</f>
        <v>2.8647021257184546E-2</v>
      </c>
      <c r="AI176">
        <v>2.8647021257184502</v>
      </c>
      <c r="AJ176">
        <v>60.577204805156697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0.14000000000000001</v>
      </c>
      <c r="AM176" t="s">
        <v>10198</v>
      </c>
      <c r="AN176">
        <v>7.03</v>
      </c>
      <c r="AO176" t="s">
        <v>10198</v>
      </c>
      <c r="AP176">
        <v>0.12608199292511699</v>
      </c>
      <c r="AQ176">
        <f>(Table2[[#This Row],[Sharpe Ratio]]-AVERAGE(Table2[Sharpe Ratio]))/_xlfn.STDEV.P(Table2[Sharpe Ratio])</f>
        <v>0.8563530305842697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4.2426649713832809</v>
      </c>
      <c r="AS176">
        <f>_xlfn.RANK.AVG(Table2[[#This Row],[1Y Return vs Nifty Z-Score]],Table2[1Y Return vs Nifty Z-Score])</f>
        <v>362</v>
      </c>
      <c r="AT176">
        <f>_xlfn.RANK.AVG(Table2[[#This Row],[6M Return vs Nifty Z-Score]],Table2[6M Return vs Nifty Z-Score])</f>
        <v>152</v>
      </c>
      <c r="AU176">
        <f>_xlfn.RANK.AVG(Table2[[#This Row],[Sharpe Ratio Z-Score]],Table2[Sharpe Ratio Z-Score])</f>
        <v>149</v>
      </c>
      <c r="AV176">
        <f>(Table2[[#This Row],[Rank 1Y]]+Table2[[#This Row],[Rank 6M]]+Table2[[#This Row],[Rank Sharpe]])/3</f>
        <v>221</v>
      </c>
    </row>
    <row r="177" spans="1:48" x14ac:dyDescent="0.3">
      <c r="A177" t="s">
        <v>1882</v>
      </c>
      <c r="B177" t="s">
        <v>1883</v>
      </c>
      <c r="C177" t="s">
        <v>10152</v>
      </c>
      <c r="D177" t="s">
        <v>285</v>
      </c>
      <c r="E177">
        <v>3704.4848983799998</v>
      </c>
      <c r="F177">
        <v>1356.95</v>
      </c>
      <c r="G177">
        <v>50.269805388509603</v>
      </c>
      <c r="H177">
        <f>(Table2[[#This Row],[1Y Return vs Nifty]]-AVERAGE(Table2[1Y Return vs Nifty]))/_xlfn.STDEV.P(Table2[1Y Return vs Nifty])</f>
        <v>0.12424167286100926</v>
      </c>
      <c r="I177">
        <v>-2.7134188255302698</v>
      </c>
      <c r="J177">
        <f>(Table2[[#This Row],[1M Return vs Nifty]]-AVERAGE(Table2[1M Return vs Nifty]))/_xlfn.STDEV.P(Table2[1M Return vs Nifty])</f>
        <v>-0.28062017483906004</v>
      </c>
      <c r="K177">
        <v>23.3771905864348</v>
      </c>
      <c r="L177">
        <f>(Table2[[#This Row],[6M Return vs Nifty]]-AVERAGE(Table2[6M Return vs Nifty]))/_xlfn.STDEV.P(Table2[6M Return vs Nifty])</f>
        <v>0.57175321780881339</v>
      </c>
      <c r="M177">
        <v>1.76142101485971</v>
      </c>
      <c r="N177">
        <f>(Table2[[#This Row],[1W Return vs Nifty]]-AVERAGE(Table2[1W Return vs Nifty]))/_xlfn.STDEV.P(Table2[1W Return vs Nifty])</f>
        <v>0.20423911230987055</v>
      </c>
      <c r="O177">
        <v>1354.47</v>
      </c>
      <c r="P177">
        <v>1335.4872747408101</v>
      </c>
      <c r="Q177">
        <v>1173.09545792579</v>
      </c>
      <c r="R177">
        <v>52.756889759880202</v>
      </c>
      <c r="S177" s="2">
        <f>(Table2[[#This Row],[Close Price]]-Table2[[#This Row],[20D EMA]])/Table2[[#This Row],[20D EMA]]</f>
        <v>1.830974477101758E-3</v>
      </c>
      <c r="T177" s="2">
        <f>(Table2[[#This Row],[Close Price]]-Table2[[#This Row],[50D EMA]])/Table2[[#This Row],[50D EMA]]</f>
        <v>1.6071081817949483E-2</v>
      </c>
      <c r="U177" s="2">
        <f>(Table2[[#This Row],[Close Price]]-Table2[[#This Row],[200D EMA]])/Table2[[#This Row],[200D EMA]]</f>
        <v>0.15672598579427852</v>
      </c>
      <c r="V177">
        <v>0.46736934195327701</v>
      </c>
      <c r="W177">
        <v>1355</v>
      </c>
      <c r="X177">
        <v>1378</v>
      </c>
      <c r="Y177">
        <v>1332</v>
      </c>
      <c r="Z177">
        <v>1364</v>
      </c>
      <c r="AA177">
        <v>1332</v>
      </c>
      <c r="AB177">
        <v>1415</v>
      </c>
      <c r="AC177" s="2">
        <f>(Table2[[#This Row],[Close Price]]/Table2[[#This Row],[Day Low]])-1</f>
        <v>1.4391143911438586E-3</v>
      </c>
      <c r="AD177" s="2">
        <f>(Table2[[#This Row],[Day High]]/Table2[[#This Row],[Close Price]])-1</f>
        <v>1.5512730756475968E-2</v>
      </c>
      <c r="AE177" s="2">
        <f>(Table2[[#This Row],[Close Price]]/Table2[[#This Row],[Current Week Low]])-1</f>
        <v>1.8731231231231327E-2</v>
      </c>
      <c r="AF177" s="2">
        <f>(Table2[[#This Row],[Current Week High]]/Table2[[#This Row],[Close Price]])-1</f>
        <v>5.1954751464682314E-3</v>
      </c>
      <c r="AG177" s="2">
        <f>(Table2[[#This Row],[Close Price]]/Table2[[#This Row],[Current Month Low]])-1</f>
        <v>1.8731231231231327E-2</v>
      </c>
      <c r="AH177" s="2">
        <f>(Table2[[#This Row],[Current Month High]]/Table2[[#This Row],[Close Price]])-1</f>
        <v>4.2779763440067731E-2</v>
      </c>
      <c r="AI177">
        <v>4.2779763440067704</v>
      </c>
      <c r="AJ177">
        <v>79.0053426554976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-0.13</v>
      </c>
      <c r="AM177" t="s">
        <v>10197</v>
      </c>
      <c r="AN177">
        <v>-1.06</v>
      </c>
      <c r="AO177" t="s">
        <v>10197</v>
      </c>
      <c r="AP177">
        <v>8.1922738404135997E-2</v>
      </c>
      <c r="AQ177">
        <f>(Table2[[#This Row],[Sharpe Ratio]]-AVERAGE(Table2[Sharpe Ratio]))/_xlfn.STDEV.P(Table2[Sharpe Ratio])</f>
        <v>0.34732722912089808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0.96694105726153134</v>
      </c>
      <c r="AS177">
        <f>_xlfn.RANK.AVG(Table2[[#This Row],[1Y Return vs Nifty Z-Score]],Table2[1Y Return vs Nifty Z-Score])</f>
        <v>252</v>
      </c>
      <c r="AT177">
        <f>_xlfn.RANK.AVG(Table2[[#This Row],[6M Return vs Nifty Z-Score]],Table2[6M Return vs Nifty Z-Score])</f>
        <v>174</v>
      </c>
      <c r="AU177">
        <f>_xlfn.RANK.AVG(Table2[[#This Row],[Sharpe Ratio Z-Score]],Table2[Sharpe Ratio Z-Score])</f>
        <v>241</v>
      </c>
      <c r="AV177">
        <f>(Table2[[#This Row],[Rank 1Y]]+Table2[[#This Row],[Rank 6M]]+Table2[[#This Row],[Rank Sharpe]])/3</f>
        <v>222.33333333333334</v>
      </c>
    </row>
    <row r="178" spans="1:48" x14ac:dyDescent="0.3">
      <c r="A178" t="s">
        <v>994</v>
      </c>
      <c r="B178" t="s">
        <v>995</v>
      </c>
      <c r="C178" t="s">
        <v>10152</v>
      </c>
      <c r="D178" t="s">
        <v>21</v>
      </c>
      <c r="E178">
        <v>13360.059884079999</v>
      </c>
      <c r="F178">
        <v>2370.1999999999998</v>
      </c>
      <c r="G178">
        <v>136.33614522518599</v>
      </c>
      <c r="H178">
        <f>(Table2[[#This Row],[1Y Return vs Nifty]]-AVERAGE(Table2[1Y Return vs Nifty]))/_xlfn.STDEV.P(Table2[1Y Return vs Nifty])</f>
        <v>1.2914611702002665</v>
      </c>
      <c r="I178">
        <v>-9.5001027601263104</v>
      </c>
      <c r="J178">
        <f>(Table2[[#This Row],[1M Return vs Nifty]]-AVERAGE(Table2[1M Return vs Nifty]))/_xlfn.STDEV.P(Table2[1M Return vs Nifty])</f>
        <v>-0.97250056872769519</v>
      </c>
      <c r="K178">
        <v>43.681370754189103</v>
      </c>
      <c r="L178">
        <f>(Table2[[#This Row],[6M Return vs Nifty]]-AVERAGE(Table2[6M Return vs Nifty]))/_xlfn.STDEV.P(Table2[6M Return vs Nifty])</f>
        <v>1.2693820024612681</v>
      </c>
      <c r="M178">
        <v>9.4734307259449702E-2</v>
      </c>
      <c r="N178">
        <f>(Table2[[#This Row],[1W Return vs Nifty]]-AVERAGE(Table2[1W Return vs Nifty]))/_xlfn.STDEV.P(Table2[1W Return vs Nifty])</f>
        <v>-0.15144822184942971</v>
      </c>
      <c r="O178">
        <v>2474.7800000000002</v>
      </c>
      <c r="P178">
        <v>2368.45788972635</v>
      </c>
      <c r="Q178">
        <v>1679.6056301808001</v>
      </c>
      <c r="R178">
        <v>35.147889994033598</v>
      </c>
      <c r="S178" s="2">
        <f>(Table2[[#This Row],[Close Price]]-Table2[[#This Row],[20D EMA]])/Table2[[#This Row],[20D EMA]]</f>
        <v>-4.225830174803432E-2</v>
      </c>
      <c r="T178" s="2">
        <f>(Table2[[#This Row],[Close Price]]-Table2[[#This Row],[50D EMA]])/Table2[[#This Row],[50D EMA]]</f>
        <v>7.3554623082240926E-4</v>
      </c>
      <c r="U178" s="2">
        <f>(Table2[[#This Row],[Close Price]]-Table2[[#This Row],[200D EMA]])/Table2[[#This Row],[200D EMA]]</f>
        <v>0.41116459567050939</v>
      </c>
      <c r="V178">
        <v>0.853506767185088</v>
      </c>
      <c r="W178">
        <v>2342.0500000000002</v>
      </c>
      <c r="X178">
        <v>2400</v>
      </c>
      <c r="Y178">
        <v>2291.15</v>
      </c>
      <c r="Z178">
        <v>2489.8000000000002</v>
      </c>
      <c r="AA178">
        <v>2291.15</v>
      </c>
      <c r="AB178">
        <v>2771.95</v>
      </c>
      <c r="AC178" s="2">
        <f>(Table2[[#This Row],[Close Price]]/Table2[[#This Row],[Day Low]])-1</f>
        <v>1.2019384727055105E-2</v>
      </c>
      <c r="AD178" s="2">
        <f>(Table2[[#This Row],[Day High]]/Table2[[#This Row],[Close Price]])-1</f>
        <v>1.2572778668466844E-2</v>
      </c>
      <c r="AE178" s="2">
        <f>(Table2[[#This Row],[Close Price]]/Table2[[#This Row],[Current Week Low]])-1</f>
        <v>3.4502324160355924E-2</v>
      </c>
      <c r="AF178" s="2">
        <f>(Table2[[#This Row],[Current Week High]]/Table2[[#This Row],[Close Price]])-1</f>
        <v>5.0459876803645498E-2</v>
      </c>
      <c r="AG178" s="2">
        <f>(Table2[[#This Row],[Close Price]]/Table2[[#This Row],[Current Month Low]])-1</f>
        <v>3.4502324160355924E-2</v>
      </c>
      <c r="AH178" s="2">
        <f>(Table2[[#This Row],[Current Month High]]/Table2[[#This Row],[Close Price]])-1</f>
        <v>0.16950046409585684</v>
      </c>
      <c r="AI178">
        <v>16.9500464095856</v>
      </c>
      <c r="AJ178">
        <v>220.90441375575401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</v>
      </c>
      <c r="AM178" t="s">
        <v>10198</v>
      </c>
      <c r="AN178">
        <v>-11.75</v>
      </c>
      <c r="AO178" t="s">
        <v>10197</v>
      </c>
      <c r="AQ178">
        <f>(Table2[[#This Row],[Sharpe Ratio]]-AVERAGE(Table2[Sharpe Ratio]))/_xlfn.STDEV.P(Table2[Sharpe Ratio])</f>
        <v>-0.59700002519057449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0.83989435689383518</v>
      </c>
      <c r="AS178">
        <f>_xlfn.RANK.AVG(Table2[[#This Row],[1Y Return vs Nifty Z-Score]],Table2[1Y Return vs Nifty Z-Score])</f>
        <v>71</v>
      </c>
      <c r="AT178">
        <f>_xlfn.RANK.AVG(Table2[[#This Row],[6M Return vs Nifty Z-Score]],Table2[6M Return vs Nifty Z-Score])</f>
        <v>80</v>
      </c>
      <c r="AU178">
        <f>_xlfn.RANK.AVG(Table2[[#This Row],[Sharpe Ratio Z-Score]],Table2[Sharpe Ratio Z-Score])</f>
        <v>517.5</v>
      </c>
      <c r="AV178">
        <f>(Table2[[#This Row],[Rank 1Y]]+Table2[[#This Row],[Rank 6M]]+Table2[[#This Row],[Rank Sharpe]])/3</f>
        <v>222.83333333333334</v>
      </c>
    </row>
    <row r="179" spans="1:48" x14ac:dyDescent="0.3">
      <c r="A179" t="s">
        <v>25</v>
      </c>
      <c r="B179" t="s">
        <v>26</v>
      </c>
      <c r="C179" t="s">
        <v>10154</v>
      </c>
      <c r="D179" t="s">
        <v>27</v>
      </c>
      <c r="E179">
        <v>865431.23184076499</v>
      </c>
      <c r="F179">
        <v>1449.15</v>
      </c>
      <c r="G179">
        <v>39.984971038235997</v>
      </c>
      <c r="H179">
        <f>(Table2[[#This Row],[1Y Return vs Nifty]]-AVERAGE(Table2[1Y Return vs Nifty]))/_xlfn.STDEV.P(Table2[1Y Return vs Nifty])</f>
        <v>-1.523979228929807E-2</v>
      </c>
      <c r="I179">
        <v>-1.1139437171309201</v>
      </c>
      <c r="J179">
        <f>(Table2[[#This Row],[1M Return vs Nifty]]-AVERAGE(Table2[1M Return vs Nifty]))/_xlfn.STDEV.P(Table2[1M Return vs Nifty])</f>
        <v>-0.11755888029827045</v>
      </c>
      <c r="K179">
        <v>10.567153478735101</v>
      </c>
      <c r="L179">
        <f>(Table2[[#This Row],[6M Return vs Nifty]]-AVERAGE(Table2[6M Return vs Nifty]))/_xlfn.STDEV.P(Table2[6M Return vs Nifty])</f>
        <v>0.13161475641996326</v>
      </c>
      <c r="M179">
        <v>0.66238088669761697</v>
      </c>
      <c r="N179">
        <f>(Table2[[#This Row],[1W Return vs Nifty]]-AVERAGE(Table2[1W Return vs Nifty]))/_xlfn.STDEV.P(Table2[1W Return vs Nifty])</f>
        <v>-3.0306859370025939E-2</v>
      </c>
      <c r="O179">
        <v>1444.76</v>
      </c>
      <c r="P179">
        <v>1403.6610313517299</v>
      </c>
      <c r="Q179">
        <v>1210.19418047262</v>
      </c>
      <c r="R179">
        <v>48.645287789765398</v>
      </c>
      <c r="S179" s="2">
        <f>(Table2[[#This Row],[Close Price]]-Table2[[#This Row],[20D EMA]])/Table2[[#This Row],[20D EMA]]</f>
        <v>3.0385669592182091E-3</v>
      </c>
      <c r="T179" s="2">
        <f>(Table2[[#This Row],[Close Price]]-Table2[[#This Row],[50D EMA]])/Table2[[#This Row],[50D EMA]]</f>
        <v>3.2407374453121481E-2</v>
      </c>
      <c r="U179" s="2">
        <f>(Table2[[#This Row],[Close Price]]-Table2[[#This Row],[200D EMA]])/Table2[[#This Row],[200D EMA]]</f>
        <v>0.19745246125217697</v>
      </c>
      <c r="V179">
        <v>0.60284726823497503</v>
      </c>
      <c r="W179">
        <v>1449.15</v>
      </c>
      <c r="X179">
        <v>1520</v>
      </c>
      <c r="Y179">
        <v>1428.45</v>
      </c>
      <c r="Z179">
        <v>1475.6</v>
      </c>
      <c r="AA179">
        <v>1408.45</v>
      </c>
      <c r="AB179">
        <v>1485.95</v>
      </c>
      <c r="AC179" s="2">
        <f>(Table2[[#This Row],[Close Price]]/Table2[[#This Row],[Day Low]])-1</f>
        <v>0</v>
      </c>
      <c r="AD179" s="2">
        <f>(Table2[[#This Row],[Day High]]/Table2[[#This Row],[Close Price]])-1</f>
        <v>4.8890729048062687E-2</v>
      </c>
      <c r="AE179" s="2">
        <f>(Table2[[#This Row],[Close Price]]/Table2[[#This Row],[Current Week Low]])-1</f>
        <v>1.4491231754699241E-2</v>
      </c>
      <c r="AF179" s="2">
        <f>(Table2[[#This Row],[Current Week High]]/Table2[[#This Row],[Close Price]])-1</f>
        <v>1.8252078804816385E-2</v>
      </c>
      <c r="AG179" s="2">
        <f>(Table2[[#This Row],[Close Price]]/Table2[[#This Row],[Current Month Low]])-1</f>
        <v>2.889701444850723E-2</v>
      </c>
      <c r="AH179" s="2">
        <f>(Table2[[#This Row],[Current Month High]]/Table2[[#This Row],[Close Price]])-1</f>
        <v>2.5394196598005792E-2</v>
      </c>
      <c r="AI179">
        <v>6.0104199013214501</v>
      </c>
      <c r="AJ179">
        <v>71.081990437400407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0.03</v>
      </c>
      <c r="AM179" t="s">
        <v>10198</v>
      </c>
      <c r="AN179">
        <v>0.98</v>
      </c>
      <c r="AO179" t="s">
        <v>10198</v>
      </c>
      <c r="AP179">
        <v>0.1521270457601</v>
      </c>
      <c r="AQ179">
        <f>(Table2[[#This Row],[Sharpe Ratio]]-AVERAGE(Table2[Sharpe Ratio]))/_xlfn.STDEV.P(Table2[Sharpe Ratio])</f>
        <v>1.1565755782086669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1.1250848026710354</v>
      </c>
      <c r="AS179">
        <f>_xlfn.RANK.AVG(Table2[[#This Row],[1Y Return vs Nifty Z-Score]],Table2[1Y Return vs Nifty Z-Score])</f>
        <v>289</v>
      </c>
      <c r="AT179">
        <f>_xlfn.RANK.AVG(Table2[[#This Row],[6M Return vs Nifty Z-Score]],Table2[6M Return vs Nifty Z-Score])</f>
        <v>282</v>
      </c>
      <c r="AU179">
        <f>_xlfn.RANK.AVG(Table2[[#This Row],[Sharpe Ratio Z-Score]],Table2[Sharpe Ratio Z-Score])</f>
        <v>98</v>
      </c>
      <c r="AV179">
        <f>(Table2[[#This Row],[Rank 1Y]]+Table2[[#This Row],[Rank 6M]]+Table2[[#This Row],[Rank Sharpe]])/3</f>
        <v>223</v>
      </c>
    </row>
    <row r="180" spans="1:48" x14ac:dyDescent="0.3">
      <c r="A180" t="s">
        <v>447</v>
      </c>
      <c r="B180" t="s">
        <v>448</v>
      </c>
      <c r="C180" t="s">
        <v>10153</v>
      </c>
      <c r="D180" t="s">
        <v>24</v>
      </c>
      <c r="E180">
        <v>50117.199545607997</v>
      </c>
      <c r="F180">
        <v>204.67</v>
      </c>
      <c r="G180">
        <v>30.340477930284099</v>
      </c>
      <c r="H180">
        <f>(Table2[[#This Row],[1Y Return vs Nifty]]-AVERAGE(Table2[1Y Return vs Nifty]))/_xlfn.STDEV.P(Table2[1Y Return vs Nifty])</f>
        <v>-0.14603704030655809</v>
      </c>
      <c r="I180">
        <v>10.7061433224679</v>
      </c>
      <c r="J180">
        <f>(Table2[[#This Row],[1M Return vs Nifty]]-AVERAGE(Table2[1M Return vs Nifty]))/_xlfn.STDEV.P(Table2[1M Return vs Nifty])</f>
        <v>1.0874606189989757</v>
      </c>
      <c r="K180">
        <v>30.036728267547801</v>
      </c>
      <c r="L180">
        <f>(Table2[[#This Row],[6M Return vs Nifty]]-AVERAGE(Table2[6M Return vs Nifty]))/_xlfn.STDEV.P(Table2[6M Return vs Nifty])</f>
        <v>0.80056743933549013</v>
      </c>
      <c r="M180">
        <v>4.4384543353309098</v>
      </c>
      <c r="N180">
        <f>(Table2[[#This Row],[1W Return vs Nifty]]-AVERAGE(Table2[1W Return vs Nifty]))/_xlfn.STDEV.P(Table2[1W Return vs Nifty])</f>
        <v>0.77554434974408792</v>
      </c>
      <c r="O180">
        <v>190.39</v>
      </c>
      <c r="P180">
        <v>179.31700666578999</v>
      </c>
      <c r="Q180">
        <v>159.68466941679301</v>
      </c>
      <c r="R180">
        <v>81.197160433917006</v>
      </c>
      <c r="S180" s="2">
        <f>(Table2[[#This Row],[Close Price]]-Table2[[#This Row],[20D EMA]])/Table2[[#This Row],[20D EMA]]</f>
        <v>7.5003939282525356E-2</v>
      </c>
      <c r="T180" s="2">
        <f>(Table2[[#This Row],[Close Price]]-Table2[[#This Row],[50D EMA]])/Table2[[#This Row],[50D EMA]]</f>
        <v>0.14138644072652162</v>
      </c>
      <c r="U180" s="2">
        <f>(Table2[[#This Row],[Close Price]]-Table2[[#This Row],[200D EMA]])/Table2[[#This Row],[200D EMA]]</f>
        <v>0.28171352170189079</v>
      </c>
      <c r="V180">
        <v>1.3831512717209999</v>
      </c>
      <c r="W180">
        <v>192.96</v>
      </c>
      <c r="X180">
        <v>199.39</v>
      </c>
      <c r="Y180">
        <v>190.1</v>
      </c>
      <c r="Z180">
        <v>205.15</v>
      </c>
      <c r="AA180">
        <v>173.91</v>
      </c>
      <c r="AB180">
        <v>205.15</v>
      </c>
      <c r="AC180" s="2">
        <f>(Table2[[#This Row],[Close Price]]/Table2[[#This Row],[Day Low]])-1</f>
        <v>6.0686152570480711E-2</v>
      </c>
      <c r="AD180" s="2">
        <f>(Table2[[#This Row],[Day High]]/Table2[[#This Row],[Close Price]])-1</f>
        <v>-2.5797625445839634E-2</v>
      </c>
      <c r="AE180" s="2">
        <f>(Table2[[#This Row],[Close Price]]/Table2[[#This Row],[Current Week Low]])-1</f>
        <v>7.6643871646501882E-2</v>
      </c>
      <c r="AF180" s="2">
        <f>(Table2[[#This Row],[Current Week High]]/Table2[[#This Row],[Close Price]])-1</f>
        <v>2.3452386768945122E-3</v>
      </c>
      <c r="AG180" s="2">
        <f>(Table2[[#This Row],[Close Price]]/Table2[[#This Row],[Current Month Low]])-1</f>
        <v>0.17687309527916728</v>
      </c>
      <c r="AH180" s="2">
        <f>(Table2[[#This Row],[Current Month High]]/Table2[[#This Row],[Close Price]])-1</f>
        <v>2.3452386768945122E-3</v>
      </c>
      <c r="AI180">
        <v>0.23452386768945099</v>
      </c>
      <c r="AJ180">
        <v>56.835249042145499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0.22</v>
      </c>
      <c r="AM180" t="s">
        <v>10198</v>
      </c>
      <c r="AN180">
        <v>8.83</v>
      </c>
      <c r="AO180" t="s">
        <v>10198</v>
      </c>
      <c r="AP180">
        <v>9.6544732152232998E-2</v>
      </c>
      <c r="AQ180">
        <f>(Table2[[#This Row],[Sharpe Ratio]]-AVERAGE(Table2[Sharpe Ratio]))/_xlfn.STDEV.P(Table2[Sharpe Ratio])</f>
        <v>0.51587563799589775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3.0334110057678934</v>
      </c>
      <c r="AS180">
        <f>_xlfn.RANK.AVG(Table2[[#This Row],[1Y Return vs Nifty Z-Score]],Table2[1Y Return vs Nifty Z-Score])</f>
        <v>336</v>
      </c>
      <c r="AT180">
        <f>_xlfn.RANK.AVG(Table2[[#This Row],[6M Return vs Nifty Z-Score]],Table2[6M Return vs Nifty Z-Score])</f>
        <v>127</v>
      </c>
      <c r="AU180">
        <f>_xlfn.RANK.AVG(Table2[[#This Row],[Sharpe Ratio Z-Score]],Table2[Sharpe Ratio Z-Score])</f>
        <v>208</v>
      </c>
      <c r="AV180">
        <f>(Table2[[#This Row],[Rank 1Y]]+Table2[[#This Row],[Rank 6M]]+Table2[[#This Row],[Rank Sharpe]])/3</f>
        <v>223.66666666666666</v>
      </c>
    </row>
    <row r="181" spans="1:48" x14ac:dyDescent="0.3">
      <c r="A181" t="s">
        <v>1440</v>
      </c>
      <c r="B181" t="s">
        <v>1441</v>
      </c>
      <c r="C181" t="s">
        <v>10165</v>
      </c>
      <c r="D181" t="s">
        <v>198</v>
      </c>
      <c r="E181">
        <v>7056.14572942</v>
      </c>
      <c r="F181">
        <v>1741.45</v>
      </c>
      <c r="G181">
        <v>78.742566996115499</v>
      </c>
      <c r="H181">
        <f>(Table2[[#This Row],[1Y Return vs Nifty]]-AVERAGE(Table2[1Y Return vs Nifty]))/_xlfn.STDEV.P(Table2[1Y Return vs Nifty])</f>
        <v>0.510385228571135</v>
      </c>
      <c r="I181">
        <v>-0.54147925872513503</v>
      </c>
      <c r="J181">
        <f>(Table2[[#This Row],[1M Return vs Nifty]]-AVERAGE(Table2[1M Return vs Nifty]))/_xlfn.STDEV.P(Table2[1M Return vs Nifty])</f>
        <v>-5.9197987292780231E-2</v>
      </c>
      <c r="K181">
        <v>26.009024252884199</v>
      </c>
      <c r="L181">
        <f>(Table2[[#This Row],[6M Return vs Nifty]]-AVERAGE(Table2[6M Return vs Nifty]))/_xlfn.STDEV.P(Table2[6M Return vs Nifty])</f>
        <v>0.66218006129439222</v>
      </c>
      <c r="M181">
        <v>7.9938824922423901</v>
      </c>
      <c r="N181">
        <f>(Table2[[#This Row],[1W Return vs Nifty]]-AVERAGE(Table2[1W Return vs Nifty]))/_xlfn.STDEV.P(Table2[1W Return vs Nifty])</f>
        <v>1.5343076837047895</v>
      </c>
      <c r="O181">
        <v>1631.87</v>
      </c>
      <c r="P181">
        <v>1563.2013141001401</v>
      </c>
      <c r="Q181">
        <v>1323.3179380439899</v>
      </c>
      <c r="R181">
        <v>68.058017075826001</v>
      </c>
      <c r="S181" s="2">
        <f>(Table2[[#This Row],[Close Price]]-Table2[[#This Row],[20D EMA]])/Table2[[#This Row],[20D EMA]]</f>
        <v>6.7149956798029348E-2</v>
      </c>
      <c r="T181" s="2">
        <f>(Table2[[#This Row],[Close Price]]-Table2[[#This Row],[50D EMA]])/Table2[[#This Row],[50D EMA]]</f>
        <v>0.11402797854124708</v>
      </c>
      <c r="U181" s="2">
        <f>(Table2[[#This Row],[Close Price]]-Table2[[#This Row],[200D EMA]])/Table2[[#This Row],[200D EMA]]</f>
        <v>0.31597248849664616</v>
      </c>
      <c r="V181">
        <v>0.54040472471169598</v>
      </c>
      <c r="W181">
        <v>1716.8</v>
      </c>
      <c r="X181">
        <v>1865</v>
      </c>
      <c r="Y181">
        <v>1480</v>
      </c>
      <c r="Z181">
        <v>1765</v>
      </c>
      <c r="AA181">
        <v>1480</v>
      </c>
      <c r="AB181">
        <v>1765</v>
      </c>
      <c r="AC181" s="2">
        <f>(Table2[[#This Row],[Close Price]]/Table2[[#This Row],[Day Low]])-1</f>
        <v>1.4358108108108114E-2</v>
      </c>
      <c r="AD181" s="2">
        <f>(Table2[[#This Row],[Day High]]/Table2[[#This Row],[Close Price]])-1</f>
        <v>7.0946624938987624E-2</v>
      </c>
      <c r="AE181" s="2">
        <f>(Table2[[#This Row],[Close Price]]/Table2[[#This Row],[Current Week Low]])-1</f>
        <v>0.17665540540540547</v>
      </c>
      <c r="AF181" s="2">
        <f>(Table2[[#This Row],[Current Week High]]/Table2[[#This Row],[Close Price]])-1</f>
        <v>1.3523213414109003E-2</v>
      </c>
      <c r="AG181" s="2">
        <f>(Table2[[#This Row],[Close Price]]/Table2[[#This Row],[Current Month Low]])-1</f>
        <v>0.17665540540540547</v>
      </c>
      <c r="AH181" s="2">
        <f>(Table2[[#This Row],[Current Month High]]/Table2[[#This Row],[Close Price]])-1</f>
        <v>1.3523213414109003E-2</v>
      </c>
      <c r="AI181">
        <v>1.3523213414109001</v>
      </c>
      <c r="AJ181">
        <v>112.891198044009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0.11</v>
      </c>
      <c r="AM181" t="s">
        <v>10198</v>
      </c>
      <c r="AN181">
        <v>4.6399999999999997</v>
      </c>
      <c r="AO181" t="s">
        <v>10198</v>
      </c>
      <c r="AP181">
        <v>4.0949740161420001E-2</v>
      </c>
      <c r="AQ181">
        <f>(Table2[[#This Row],[Sharpe Ratio]]-AVERAGE(Table2[Sharpe Ratio]))/_xlfn.STDEV.P(Table2[Sharpe Ratio])</f>
        <v>-0.12497044653271956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2.5227045397448169</v>
      </c>
      <c r="AS181">
        <f>_xlfn.RANK.AVG(Table2[[#This Row],[1Y Return vs Nifty Z-Score]],Table2[1Y Return vs Nifty Z-Score])</f>
        <v>150</v>
      </c>
      <c r="AT181">
        <f>_xlfn.RANK.AVG(Table2[[#This Row],[6M Return vs Nifty Z-Score]],Table2[6M Return vs Nifty Z-Score])</f>
        <v>153</v>
      </c>
      <c r="AU181">
        <f>_xlfn.RANK.AVG(Table2[[#This Row],[Sharpe Ratio Z-Score]],Table2[Sharpe Ratio Z-Score])</f>
        <v>369</v>
      </c>
      <c r="AV181">
        <f>(Table2[[#This Row],[Rank 1Y]]+Table2[[#This Row],[Rank 6M]]+Table2[[#This Row],[Rank Sharpe]])/3</f>
        <v>224</v>
      </c>
    </row>
    <row r="182" spans="1:48" x14ac:dyDescent="0.3">
      <c r="A182" t="s">
        <v>191</v>
      </c>
      <c r="B182" t="s">
        <v>192</v>
      </c>
      <c r="C182" t="s">
        <v>10159</v>
      </c>
      <c r="D182" t="s">
        <v>89</v>
      </c>
      <c r="E182">
        <v>135274.69972224499</v>
      </c>
      <c r="F182">
        <v>423.35</v>
      </c>
      <c r="G182">
        <v>68.903148489858793</v>
      </c>
      <c r="H182">
        <f>(Table2[[#This Row],[1Y Return vs Nifty]]-AVERAGE(Table2[1Y Return vs Nifty]))/_xlfn.STDEV.P(Table2[1Y Return vs Nifty])</f>
        <v>0.37694442994094374</v>
      </c>
      <c r="I182">
        <v>-6.7114304167809298</v>
      </c>
      <c r="J182">
        <f>(Table2[[#This Row],[1M Return vs Nifty]]-AVERAGE(Table2[1M Return vs Nifty]))/_xlfn.STDEV.P(Table2[1M Return vs Nifty])</f>
        <v>-0.68820447686099939</v>
      </c>
      <c r="K182">
        <v>1.6541667729092999</v>
      </c>
      <c r="L182">
        <f>(Table2[[#This Row],[6M Return vs Nifty]]-AVERAGE(Table2[6M Return vs Nifty]))/_xlfn.STDEV.P(Table2[6M Return vs Nifty])</f>
        <v>-0.17462543805406266</v>
      </c>
      <c r="M182">
        <v>-2.74772842743196</v>
      </c>
      <c r="N182">
        <f>(Table2[[#This Row],[1W Return vs Nifty]]-AVERAGE(Table2[1W Return vs Nifty]))/_xlfn.STDEV.P(Table2[1W Return vs Nifty])</f>
        <v>-0.75805772316671494</v>
      </c>
      <c r="O182">
        <v>430.18</v>
      </c>
      <c r="P182">
        <v>431.253463116533</v>
      </c>
      <c r="Q182">
        <v>377.448711594646</v>
      </c>
      <c r="R182">
        <v>43.858043761275901</v>
      </c>
      <c r="S182" s="2">
        <f>(Table2[[#This Row],[Close Price]]-Table2[[#This Row],[20D EMA]])/Table2[[#This Row],[20D EMA]]</f>
        <v>-1.5877074712910836E-2</v>
      </c>
      <c r="T182" s="2">
        <f>(Table2[[#This Row],[Close Price]]-Table2[[#This Row],[50D EMA]])/Table2[[#This Row],[50D EMA]]</f>
        <v>-1.832672382365845E-2</v>
      </c>
      <c r="U182" s="2">
        <f>(Table2[[#This Row],[Close Price]]-Table2[[#This Row],[200D EMA]])/Table2[[#This Row],[200D EMA]]</f>
        <v>0.12160933921705595</v>
      </c>
      <c r="V182">
        <v>0.83485788176083098</v>
      </c>
      <c r="W182">
        <v>430.15</v>
      </c>
      <c r="X182">
        <v>446.2</v>
      </c>
      <c r="Y182">
        <v>400</v>
      </c>
      <c r="Z182">
        <v>428.65</v>
      </c>
      <c r="AA182">
        <v>400</v>
      </c>
      <c r="AB182">
        <v>445.25</v>
      </c>
      <c r="AC182" s="2">
        <f>(Table2[[#This Row],[Close Price]]/Table2[[#This Row],[Day Low]])-1</f>
        <v>-1.5808438916656842E-2</v>
      </c>
      <c r="AD182" s="2">
        <f>(Table2[[#This Row],[Day High]]/Table2[[#This Row],[Close Price]])-1</f>
        <v>5.3974252982166071E-2</v>
      </c>
      <c r="AE182" s="2">
        <f>(Table2[[#This Row],[Close Price]]/Table2[[#This Row],[Current Week Low]])-1</f>
        <v>5.8375000000000066E-2</v>
      </c>
      <c r="AF182" s="2">
        <f>(Table2[[#This Row],[Current Week High]]/Table2[[#This Row],[Close Price]])-1</f>
        <v>1.2519192157788961E-2</v>
      </c>
      <c r="AG182" s="2">
        <f>(Table2[[#This Row],[Close Price]]/Table2[[#This Row],[Current Month Low]])-1</f>
        <v>5.8375000000000066E-2</v>
      </c>
      <c r="AH182" s="2">
        <f>(Table2[[#This Row],[Current Month High]]/Table2[[#This Row],[Close Price]])-1</f>
        <v>5.1730246840675509E-2</v>
      </c>
      <c r="AI182">
        <v>9.6492264084091008</v>
      </c>
      <c r="AJ182">
        <v>94.643678160919507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-0.11</v>
      </c>
      <c r="AM182" t="s">
        <v>10197</v>
      </c>
      <c r="AN182">
        <v>-2.33</v>
      </c>
      <c r="AO182" t="s">
        <v>10197</v>
      </c>
      <c r="AP182">
        <v>0.14253864891798901</v>
      </c>
      <c r="AQ182">
        <f>(Table2[[#This Row],[Sharpe Ratio]]-AVERAGE(Table2[Sharpe Ratio]))/_xlfn.STDEV.P(Table2[Sharpe Ratio])</f>
        <v>1.0460496773471506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182</v>
      </c>
      <c r="AT182">
        <f>_xlfn.RANK.AVG(Table2[[#This Row],[6M Return vs Nifty Z-Score]],Table2[6M Return vs Nifty Z-Score])</f>
        <v>381</v>
      </c>
      <c r="AU182">
        <f>_xlfn.RANK.AVG(Table2[[#This Row],[Sharpe Ratio Z-Score]],Table2[Sharpe Ratio Z-Score])</f>
        <v>111</v>
      </c>
      <c r="AV182">
        <f>(Table2[[#This Row],[Rank 1Y]]+Table2[[#This Row],[Rank 6M]]+Table2[[#This Row],[Rank Sharpe]])/3</f>
        <v>224.66666666666666</v>
      </c>
    </row>
    <row r="183" spans="1:48" x14ac:dyDescent="0.3">
      <c r="A183" t="s">
        <v>678</v>
      </c>
      <c r="B183" t="s">
        <v>679</v>
      </c>
      <c r="C183" t="s">
        <v>10153</v>
      </c>
      <c r="D183" t="s">
        <v>568</v>
      </c>
      <c r="E183">
        <v>25245.11</v>
      </c>
      <c r="F183">
        <v>2415.8000000000002</v>
      </c>
      <c r="G183">
        <v>79.897042517259706</v>
      </c>
      <c r="H183">
        <f>(Table2[[#This Row],[1Y Return vs Nifty]]-AVERAGE(Table2[1Y Return vs Nifty]))/_xlfn.STDEV.P(Table2[1Y Return vs Nifty])</f>
        <v>0.52604206189340186</v>
      </c>
      <c r="I183">
        <v>14.0422575852298</v>
      </c>
      <c r="J183">
        <f>(Table2[[#This Row],[1M Return vs Nifty]]-AVERAGE(Table2[1M Return vs Nifty]))/_xlfn.STDEV.P(Table2[1M Return vs Nifty])</f>
        <v>1.4275666372578895</v>
      </c>
      <c r="K183">
        <v>22.170089084036501</v>
      </c>
      <c r="L183">
        <f>(Table2[[#This Row],[6M Return vs Nifty]]-AVERAGE(Table2[6M Return vs Nifty]))/_xlfn.STDEV.P(Table2[6M Return vs Nifty])</f>
        <v>0.53027856839609522</v>
      </c>
      <c r="M183">
        <v>1.3238968906644999</v>
      </c>
      <c r="N183">
        <f>(Table2[[#This Row],[1W Return vs Nifty]]-AVERAGE(Table2[1W Return vs Nifty]))/_xlfn.STDEV.P(Table2[1W Return vs Nifty])</f>
        <v>0.11086716144728445</v>
      </c>
      <c r="O183">
        <v>2310.59</v>
      </c>
      <c r="P183">
        <v>2206.5119555004198</v>
      </c>
      <c r="Q183">
        <v>1898.2052022098701</v>
      </c>
      <c r="R183">
        <v>66.308335687840099</v>
      </c>
      <c r="S183" s="2">
        <f>(Table2[[#This Row],[Close Price]]-Table2[[#This Row],[20D EMA]])/Table2[[#This Row],[20D EMA]]</f>
        <v>4.5533824694125757E-2</v>
      </c>
      <c r="T183" s="2">
        <f>(Table2[[#This Row],[Close Price]]-Table2[[#This Row],[50D EMA]])/Table2[[#This Row],[50D EMA]]</f>
        <v>9.4850174719363994E-2</v>
      </c>
      <c r="U183" s="2">
        <f>(Table2[[#This Row],[Close Price]]-Table2[[#This Row],[200D EMA]])/Table2[[#This Row],[200D EMA]]</f>
        <v>0.27267589256817532</v>
      </c>
      <c r="V183">
        <v>0.88684289822124895</v>
      </c>
      <c r="W183">
        <v>2417.1</v>
      </c>
      <c r="X183">
        <v>2469.5</v>
      </c>
      <c r="Y183">
        <v>2171</v>
      </c>
      <c r="Z183">
        <v>2425</v>
      </c>
      <c r="AA183">
        <v>2171</v>
      </c>
      <c r="AB183">
        <v>2538.65</v>
      </c>
      <c r="AC183" s="2">
        <f>(Table2[[#This Row],[Close Price]]/Table2[[#This Row],[Day Low]])-1</f>
        <v>-5.3783459517597887E-4</v>
      </c>
      <c r="AD183" s="2">
        <f>(Table2[[#This Row],[Day High]]/Table2[[#This Row],[Close Price]])-1</f>
        <v>2.222866131302248E-2</v>
      </c>
      <c r="AE183" s="2">
        <f>(Table2[[#This Row],[Close Price]]/Table2[[#This Row],[Current Week Low]])-1</f>
        <v>0.11275909719023502</v>
      </c>
      <c r="AF183" s="2">
        <f>(Table2[[#This Row],[Current Week High]]/Table2[[#This Row],[Close Price]])-1</f>
        <v>3.8082622733668359E-3</v>
      </c>
      <c r="AG183" s="2">
        <f>(Table2[[#This Row],[Close Price]]/Table2[[#This Row],[Current Month Low]])-1</f>
        <v>0.11275909719023502</v>
      </c>
      <c r="AH183" s="2">
        <f>(Table2[[#This Row],[Current Month High]]/Table2[[#This Row],[Close Price]])-1</f>
        <v>5.0852719595992912E-2</v>
      </c>
      <c r="AI183">
        <v>5.0852719595992903</v>
      </c>
      <c r="AJ183">
        <v>118.16047320178799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7.0000000000000007E-2</v>
      </c>
      <c r="AM183" t="s">
        <v>10198</v>
      </c>
      <c r="AN183">
        <v>4.62</v>
      </c>
      <c r="AO183" t="s">
        <v>10198</v>
      </c>
      <c r="AP183">
        <v>4.8472282429912E-2</v>
      </c>
      <c r="AQ183">
        <f>(Table2[[#This Row],[Sharpe Ratio]]-AVERAGE(Table2[Sharpe Ratio]))/_xlfn.STDEV.P(Table2[Sharpe Ratio])</f>
        <v>-3.8257748395075244E-2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2.5564966805995955</v>
      </c>
      <c r="AS183">
        <f>_xlfn.RANK.AVG(Table2[[#This Row],[1Y Return vs Nifty Z-Score]],Table2[1Y Return vs Nifty Z-Score])</f>
        <v>146</v>
      </c>
      <c r="AT183">
        <f>_xlfn.RANK.AVG(Table2[[#This Row],[6M Return vs Nifty Z-Score]],Table2[6M Return vs Nifty Z-Score])</f>
        <v>183</v>
      </c>
      <c r="AU183">
        <f>_xlfn.RANK.AVG(Table2[[#This Row],[Sharpe Ratio Z-Score]],Table2[Sharpe Ratio Z-Score])</f>
        <v>346</v>
      </c>
      <c r="AV183">
        <f>(Table2[[#This Row],[Rank 1Y]]+Table2[[#This Row],[Rank 6M]]+Table2[[#This Row],[Rank Sharpe]])/3</f>
        <v>225</v>
      </c>
    </row>
    <row r="184" spans="1:48" x14ac:dyDescent="0.3">
      <c r="A184" t="s">
        <v>727</v>
      </c>
      <c r="B184" t="s">
        <v>728</v>
      </c>
      <c r="C184" t="s">
        <v>10159</v>
      </c>
      <c r="D184" t="s">
        <v>65</v>
      </c>
      <c r="E184">
        <v>22227.164970239999</v>
      </c>
      <c r="F184">
        <v>167.68</v>
      </c>
      <c r="G184">
        <v>99.711526703875805</v>
      </c>
      <c r="H184">
        <f>(Table2[[#This Row],[1Y Return vs Nifty]]-AVERAGE(Table2[1Y Return vs Nifty]))/_xlfn.STDEV.P(Table2[1Y Return vs Nifty])</f>
        <v>0.79476328689526932</v>
      </c>
      <c r="I184">
        <v>7.6315256341002398</v>
      </c>
      <c r="J184">
        <f>(Table2[[#This Row],[1M Return vs Nifty]]-AVERAGE(Table2[1M Return vs Nifty]))/_xlfn.STDEV.P(Table2[1M Return vs Nifty])</f>
        <v>0.77401332754036689</v>
      </c>
      <c r="K184">
        <v>11.491081630218501</v>
      </c>
      <c r="L184">
        <f>(Table2[[#This Row],[6M Return vs Nifty]]-AVERAGE(Table2[6M Return vs Nifty]))/_xlfn.STDEV.P(Table2[6M Return vs Nifty])</f>
        <v>0.1633598881169917</v>
      </c>
      <c r="M184">
        <v>-4.1170151192360303</v>
      </c>
      <c r="N184">
        <f>(Table2[[#This Row],[1W Return vs Nifty]]-AVERAGE(Table2[1W Return vs Nifty]))/_xlfn.STDEV.P(Table2[1W Return vs Nifty])</f>
        <v>-1.0502769692233702</v>
      </c>
      <c r="O184">
        <v>169.18</v>
      </c>
      <c r="P184">
        <v>159.764637812952</v>
      </c>
      <c r="Q184">
        <v>132.84975495463499</v>
      </c>
      <c r="R184">
        <v>43.1581423479725</v>
      </c>
      <c r="S184" s="2">
        <f>(Table2[[#This Row],[Close Price]]-Table2[[#This Row],[20D EMA]])/Table2[[#This Row],[20D EMA]]</f>
        <v>-8.8662962525121163E-3</v>
      </c>
      <c r="T184" s="2">
        <f>(Table2[[#This Row],[Close Price]]-Table2[[#This Row],[50D EMA]])/Table2[[#This Row],[50D EMA]]</f>
        <v>4.9543893413479208E-2</v>
      </c>
      <c r="U184" s="2">
        <f>(Table2[[#This Row],[Close Price]]-Table2[[#This Row],[200D EMA]])/Table2[[#This Row],[200D EMA]]</f>
        <v>0.26217771389385486</v>
      </c>
      <c r="V184">
        <v>0.92159488363449105</v>
      </c>
      <c r="W184">
        <v>166.25</v>
      </c>
      <c r="X184">
        <v>169.93</v>
      </c>
      <c r="Y184">
        <v>153.62</v>
      </c>
      <c r="Z184">
        <v>174.25</v>
      </c>
      <c r="AA184">
        <v>153.62</v>
      </c>
      <c r="AB184">
        <v>192.7</v>
      </c>
      <c r="AC184" s="2">
        <f>(Table2[[#This Row],[Close Price]]/Table2[[#This Row],[Day Low]])-1</f>
        <v>8.6015037593984989E-3</v>
      </c>
      <c r="AD184" s="2">
        <f>(Table2[[#This Row],[Day High]]/Table2[[#This Row],[Close Price]])-1</f>
        <v>1.3418416030534397E-2</v>
      </c>
      <c r="AE184" s="2">
        <f>(Table2[[#This Row],[Close Price]]/Table2[[#This Row],[Current Week Low]])-1</f>
        <v>9.1524541075380883E-2</v>
      </c>
      <c r="AF184" s="2">
        <f>(Table2[[#This Row],[Current Week High]]/Table2[[#This Row],[Close Price]])-1</f>
        <v>3.9181774809160297E-2</v>
      </c>
      <c r="AG184" s="2">
        <f>(Table2[[#This Row],[Close Price]]/Table2[[#This Row],[Current Month Low]])-1</f>
        <v>9.1524541075380883E-2</v>
      </c>
      <c r="AH184" s="2">
        <f>(Table2[[#This Row],[Current Month High]]/Table2[[#This Row],[Close Price]])-1</f>
        <v>0.14921278625954182</v>
      </c>
      <c r="AI184">
        <v>14.9212786259541</v>
      </c>
      <c r="AJ184">
        <v>124.021376085504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0.08</v>
      </c>
      <c r="AM184" t="s">
        <v>10198</v>
      </c>
      <c r="AN184">
        <v>-2.5499999999999998</v>
      </c>
      <c r="AO184" t="s">
        <v>10197</v>
      </c>
      <c r="AP184">
        <v>6.1804905945592001E-2</v>
      </c>
      <c r="AQ184">
        <f>(Table2[[#This Row],[Sharpe Ratio]]-AVERAGE(Table2[Sharpe Ratio]))/_xlfn.STDEV.P(Table2[Sharpe Ratio])</f>
        <v>0.11542802923629142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0.79728756256554911</v>
      </c>
      <c r="AS184">
        <f>_xlfn.RANK.AVG(Table2[[#This Row],[1Y Return vs Nifty Z-Score]],Table2[1Y Return vs Nifty Z-Score])</f>
        <v>110</v>
      </c>
      <c r="AT184">
        <f>_xlfn.RANK.AVG(Table2[[#This Row],[6M Return vs Nifty Z-Score]],Table2[6M Return vs Nifty Z-Score])</f>
        <v>268</v>
      </c>
      <c r="AU184">
        <f>_xlfn.RANK.AVG(Table2[[#This Row],[Sharpe Ratio Z-Score]],Table2[Sharpe Ratio Z-Score])</f>
        <v>297</v>
      </c>
      <c r="AV184">
        <f>(Table2[[#This Row],[Rank 1Y]]+Table2[[#This Row],[Rank 6M]]+Table2[[#This Row],[Rank Sharpe]])/3</f>
        <v>225</v>
      </c>
    </row>
    <row r="185" spans="1:48" x14ac:dyDescent="0.3">
      <c r="A185" t="s">
        <v>339</v>
      </c>
      <c r="B185" t="s">
        <v>340</v>
      </c>
      <c r="C185" t="s">
        <v>10164</v>
      </c>
      <c r="D185" t="s">
        <v>86</v>
      </c>
      <c r="E185">
        <v>71913.115141115006</v>
      </c>
      <c r="F185">
        <v>348.35</v>
      </c>
      <c r="G185">
        <v>97.444861959801898</v>
      </c>
      <c r="H185">
        <f>(Table2[[#This Row],[1Y Return vs Nifty]]-AVERAGE(Table2[1Y Return vs Nifty]))/_xlfn.STDEV.P(Table2[1Y Return vs Nifty])</f>
        <v>0.76402310103125837</v>
      </c>
      <c r="I185">
        <v>0.81684674392494905</v>
      </c>
      <c r="J185">
        <f>(Table2[[#This Row],[1M Return vs Nifty]]-AVERAGE(Table2[1M Return vs Nifty]))/_xlfn.STDEV.P(Table2[1M Return vs Nifty])</f>
        <v>7.9278938817180802E-2</v>
      </c>
      <c r="K185">
        <v>54.106692023027001</v>
      </c>
      <c r="L185">
        <f>(Table2[[#This Row],[6M Return vs Nifty]]-AVERAGE(Table2[6M Return vs Nifty]))/_xlfn.STDEV.P(Table2[6M Return vs Nifty])</f>
        <v>1.6275843108677535</v>
      </c>
      <c r="M185">
        <v>1.01941225948237</v>
      </c>
      <c r="N185">
        <f>(Table2[[#This Row],[1W Return vs Nifty]]-AVERAGE(Table2[1W Return vs Nifty]))/_xlfn.STDEV.P(Table2[1W Return vs Nifty])</f>
        <v>4.5887146748790436E-2</v>
      </c>
      <c r="O185">
        <v>332.22</v>
      </c>
      <c r="P185">
        <v>311.60471850229698</v>
      </c>
      <c r="Q185">
        <v>243.42129085258699</v>
      </c>
      <c r="R185">
        <v>63.927248160321497</v>
      </c>
      <c r="S185" s="2">
        <f>(Table2[[#This Row],[Close Price]]-Table2[[#This Row],[20D EMA]])/Table2[[#This Row],[20D EMA]]</f>
        <v>4.8552164228523251E-2</v>
      </c>
      <c r="T185" s="2">
        <f>(Table2[[#This Row],[Close Price]]-Table2[[#This Row],[50D EMA]])/Table2[[#This Row],[50D EMA]]</f>
        <v>0.11792273773746524</v>
      </c>
      <c r="U185" s="2">
        <f>(Table2[[#This Row],[Close Price]]-Table2[[#This Row],[200D EMA]])/Table2[[#This Row],[200D EMA]]</f>
        <v>0.43105805897215704</v>
      </c>
      <c r="V185">
        <v>0.63616407407887998</v>
      </c>
      <c r="W185">
        <v>341.8</v>
      </c>
      <c r="X185">
        <v>354.5</v>
      </c>
      <c r="Y185">
        <v>308.05</v>
      </c>
      <c r="Z185">
        <v>350</v>
      </c>
      <c r="AA185">
        <v>308.05</v>
      </c>
      <c r="AB185">
        <v>360.95</v>
      </c>
      <c r="AC185" s="2">
        <f>(Table2[[#This Row],[Close Price]]/Table2[[#This Row],[Day Low]])-1</f>
        <v>1.9163253364540722E-2</v>
      </c>
      <c r="AD185" s="2">
        <f>(Table2[[#This Row],[Day High]]/Table2[[#This Row],[Close Price]])-1</f>
        <v>1.7654657671881679E-2</v>
      </c>
      <c r="AE185" s="2">
        <f>(Table2[[#This Row],[Close Price]]/Table2[[#This Row],[Current Week Low]])-1</f>
        <v>0.13082291835740945</v>
      </c>
      <c r="AF185" s="2">
        <f>(Table2[[#This Row],[Current Week High]]/Table2[[#This Row],[Close Price]])-1</f>
        <v>4.7366154729437948E-3</v>
      </c>
      <c r="AG185" s="2">
        <f>(Table2[[#This Row],[Close Price]]/Table2[[#This Row],[Current Month Low]])-1</f>
        <v>0.13082291835740945</v>
      </c>
      <c r="AH185" s="2">
        <f>(Table2[[#This Row],[Current Month High]]/Table2[[#This Row],[Close Price]])-1</f>
        <v>3.6170518157025988E-2</v>
      </c>
      <c r="AI185">
        <v>3.6170518157025899</v>
      </c>
      <c r="AJ185">
        <v>144.971870604782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0.3</v>
      </c>
      <c r="AM185" t="s">
        <v>10198</v>
      </c>
      <c r="AN185">
        <v>-0.59</v>
      </c>
      <c r="AO185" t="s">
        <v>10197</v>
      </c>
      <c r="AQ185">
        <f>(Table2[[#This Row],[Sharpe Ratio]]-AVERAGE(Table2[Sharpe Ratio]))/_xlfn.STDEV.P(Table2[Sharpe Ratio])</f>
        <v>-0.59700002519057449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1.9197734722744086</v>
      </c>
      <c r="AS185">
        <f>_xlfn.RANK.AVG(Table2[[#This Row],[1Y Return vs Nifty Z-Score]],Table2[1Y Return vs Nifty Z-Score])</f>
        <v>114</v>
      </c>
      <c r="AT185">
        <f>_xlfn.RANK.AVG(Table2[[#This Row],[6M Return vs Nifty Z-Score]],Table2[6M Return vs Nifty Z-Score])</f>
        <v>44</v>
      </c>
      <c r="AU185">
        <f>_xlfn.RANK.AVG(Table2[[#This Row],[Sharpe Ratio Z-Score]],Table2[Sharpe Ratio Z-Score])</f>
        <v>517.5</v>
      </c>
      <c r="AV185">
        <f>(Table2[[#This Row],[Rank 1Y]]+Table2[[#This Row],[Rank 6M]]+Table2[[#This Row],[Rank Sharpe]])/3</f>
        <v>225.16666666666666</v>
      </c>
    </row>
    <row r="186" spans="1:48" x14ac:dyDescent="0.3">
      <c r="A186" t="s">
        <v>1347</v>
      </c>
      <c r="B186" t="s">
        <v>1348</v>
      </c>
      <c r="C186" t="s">
        <v>622</v>
      </c>
      <c r="D186" t="s">
        <v>622</v>
      </c>
      <c r="E186">
        <v>8020.2104982999999</v>
      </c>
      <c r="F186">
        <v>404.95</v>
      </c>
      <c r="G186">
        <v>73.766822827217297</v>
      </c>
      <c r="H186">
        <f>(Table2[[#This Row],[1Y Return vs Nifty]]-AVERAGE(Table2[1Y Return vs Nifty]))/_xlfn.STDEV.P(Table2[1Y Return vs Nifty])</f>
        <v>0.44290489167367619</v>
      </c>
      <c r="I186">
        <v>3.1676470004843602</v>
      </c>
      <c r="J186">
        <f>(Table2[[#This Row],[1M Return vs Nifty]]-AVERAGE(Table2[1M Return vs Nifty]))/_xlfn.STDEV.P(Table2[1M Return vs Nifty])</f>
        <v>0.31893539300545759</v>
      </c>
      <c r="K186">
        <v>32.128850908010698</v>
      </c>
      <c r="L186">
        <f>(Table2[[#This Row],[6M Return vs Nifty]]-AVERAGE(Table2[6M Return vs Nifty]))/_xlfn.STDEV.P(Table2[6M Return vs Nifty])</f>
        <v>0.87245041924166389</v>
      </c>
      <c r="M186">
        <v>-0.24728688534054499</v>
      </c>
      <c r="N186">
        <f>(Table2[[#This Row],[1W Return vs Nifty]]-AVERAGE(Table2[1W Return vs Nifty]))/_xlfn.STDEV.P(Table2[1W Return vs Nifty])</f>
        <v>-0.22443890790166046</v>
      </c>
      <c r="O186">
        <v>393.06</v>
      </c>
      <c r="P186">
        <v>383.59385793045101</v>
      </c>
      <c r="Q186">
        <v>328.19133888502802</v>
      </c>
      <c r="R186">
        <v>59.754257222054903</v>
      </c>
      <c r="S186" s="2">
        <f>(Table2[[#This Row],[Close Price]]-Table2[[#This Row],[20D EMA]])/Table2[[#This Row],[20D EMA]]</f>
        <v>3.0249834630845129E-2</v>
      </c>
      <c r="T186" s="2">
        <f>(Table2[[#This Row],[Close Price]]-Table2[[#This Row],[50D EMA]])/Table2[[#This Row],[50D EMA]]</f>
        <v>5.5673837388243684E-2</v>
      </c>
      <c r="U186" s="2">
        <f>(Table2[[#This Row],[Close Price]]-Table2[[#This Row],[200D EMA]])/Table2[[#This Row],[200D EMA]]</f>
        <v>0.23388387205995728</v>
      </c>
      <c r="V186">
        <v>0.79181316294158799</v>
      </c>
      <c r="W186">
        <v>399</v>
      </c>
      <c r="X186">
        <v>412.65</v>
      </c>
      <c r="Y186">
        <v>364.2</v>
      </c>
      <c r="Z186">
        <v>412.3</v>
      </c>
      <c r="AA186">
        <v>364.2</v>
      </c>
      <c r="AB186">
        <v>450.65</v>
      </c>
      <c r="AC186" s="2">
        <f>(Table2[[#This Row],[Close Price]]/Table2[[#This Row],[Day Low]])-1</f>
        <v>1.4912280701754321E-2</v>
      </c>
      <c r="AD186" s="2">
        <f>(Table2[[#This Row],[Day High]]/Table2[[#This Row],[Close Price]])-1</f>
        <v>1.9014693171996555E-2</v>
      </c>
      <c r="AE186" s="2">
        <f>(Table2[[#This Row],[Close Price]]/Table2[[#This Row],[Current Week Low]])-1</f>
        <v>0.11188907193849529</v>
      </c>
      <c r="AF186" s="2">
        <f>(Table2[[#This Row],[Current Week High]]/Table2[[#This Row],[Close Price]])-1</f>
        <v>1.8150388936905903E-2</v>
      </c>
      <c r="AG186" s="2">
        <f>(Table2[[#This Row],[Close Price]]/Table2[[#This Row],[Current Month Low]])-1</f>
        <v>0.11188907193849529</v>
      </c>
      <c r="AH186" s="2">
        <f>(Table2[[#This Row],[Current Month High]]/Table2[[#This Row],[Close Price]])-1</f>
        <v>0.11285343869613529</v>
      </c>
      <c r="AI186">
        <v>11.2853438696135</v>
      </c>
      <c r="AJ186">
        <v>100.024697456162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-0.05</v>
      </c>
      <c r="AM186" t="s">
        <v>10197</v>
      </c>
      <c r="AN186">
        <v>-1.28</v>
      </c>
      <c r="AO186" t="s">
        <v>10197</v>
      </c>
      <c r="AP186">
        <v>3.0688148901919E-2</v>
      </c>
      <c r="AQ186">
        <f>(Table2[[#This Row],[Sharpe Ratio]]-AVERAGE(Table2[Sharpe Ratio]))/_xlfn.STDEV.P(Table2[Sharpe Ratio])</f>
        <v>-0.24325629107013746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1.1665955049489998</v>
      </c>
      <c r="AS186">
        <f>_xlfn.RANK.AVG(Table2[[#This Row],[1Y Return vs Nifty Z-Score]],Table2[1Y Return vs Nifty Z-Score])</f>
        <v>163</v>
      </c>
      <c r="AT186">
        <f>_xlfn.RANK.AVG(Table2[[#This Row],[6M Return vs Nifty Z-Score]],Table2[6M Return vs Nifty Z-Score])</f>
        <v>117</v>
      </c>
      <c r="AU186">
        <f>_xlfn.RANK.AVG(Table2[[#This Row],[Sharpe Ratio Z-Score]],Table2[Sharpe Ratio Z-Score])</f>
        <v>401</v>
      </c>
      <c r="AV186">
        <f>(Table2[[#This Row],[Rank 1Y]]+Table2[[#This Row],[Rank 6M]]+Table2[[#This Row],[Rank Sharpe]])/3</f>
        <v>227</v>
      </c>
    </row>
    <row r="187" spans="1:48" x14ac:dyDescent="0.3">
      <c r="A187" t="s">
        <v>1826</v>
      </c>
      <c r="B187" t="s">
        <v>1827</v>
      </c>
      <c r="C187" t="s">
        <v>10160</v>
      </c>
      <c r="D187" t="s">
        <v>133</v>
      </c>
      <c r="E187">
        <v>3951.8684939699901</v>
      </c>
      <c r="F187">
        <v>732.45</v>
      </c>
      <c r="G187">
        <v>82.545728636579895</v>
      </c>
      <c r="H187">
        <f>(Table2[[#This Row],[1Y Return vs Nifty]]-AVERAGE(Table2[1Y Return vs Nifty]))/_xlfn.STDEV.P(Table2[1Y Return vs Nifty])</f>
        <v>0.5619631674808957</v>
      </c>
      <c r="I187">
        <v>-11.180907157256099</v>
      </c>
      <c r="J187">
        <f>(Table2[[#This Row],[1M Return vs Nifty]]-AVERAGE(Table2[1M Return vs Nifty]))/_xlfn.STDEV.P(Table2[1M Return vs Nifty])</f>
        <v>-1.1438531202157332</v>
      </c>
      <c r="K187">
        <v>26.949272183063499</v>
      </c>
      <c r="L187">
        <f>(Table2[[#This Row],[6M Return vs Nifty]]-AVERAGE(Table2[6M Return vs Nifty]))/_xlfn.STDEV.P(Table2[6M Return vs Nifty])</f>
        <v>0.69448592222467953</v>
      </c>
      <c r="M187">
        <v>0.88128549717926996</v>
      </c>
      <c r="N187">
        <f>(Table2[[#This Row],[1W Return vs Nifty]]-AVERAGE(Table2[1W Return vs Nifty]))/_xlfn.STDEV.P(Table2[1W Return vs Nifty])</f>
        <v>1.6409537288291663E-2</v>
      </c>
      <c r="O187">
        <v>730.75</v>
      </c>
      <c r="P187">
        <v>727.69131123985301</v>
      </c>
      <c r="Q187">
        <v>617.62330730462202</v>
      </c>
      <c r="R187">
        <v>54.090243813445397</v>
      </c>
      <c r="S187" s="2">
        <f>(Table2[[#This Row],[Close Price]]-Table2[[#This Row],[20D EMA]])/Table2[[#This Row],[20D EMA]]</f>
        <v>2.3263770099213759E-3</v>
      </c>
      <c r="T187" s="2">
        <f>(Table2[[#This Row],[Close Price]]-Table2[[#This Row],[50D EMA]])/Table2[[#This Row],[50D EMA]]</f>
        <v>6.5394332550695183E-3</v>
      </c>
      <c r="U187" s="2">
        <f>(Table2[[#This Row],[Close Price]]-Table2[[#This Row],[200D EMA]])/Table2[[#This Row],[200D EMA]]</f>
        <v>0.18591703282134009</v>
      </c>
      <c r="V187">
        <v>0.36360137598115</v>
      </c>
      <c r="W187">
        <v>732.45</v>
      </c>
      <c r="X187">
        <v>754.3</v>
      </c>
      <c r="Y187">
        <v>670.05</v>
      </c>
      <c r="Z187">
        <v>745</v>
      </c>
      <c r="AA187">
        <v>670.05</v>
      </c>
      <c r="AB187">
        <v>760</v>
      </c>
      <c r="AC187" s="2">
        <f>(Table2[[#This Row],[Close Price]]/Table2[[#This Row],[Day Low]])-1</f>
        <v>0</v>
      </c>
      <c r="AD187" s="2">
        <f>(Table2[[#This Row],[Day High]]/Table2[[#This Row],[Close Price]])-1</f>
        <v>2.9831387808041399E-2</v>
      </c>
      <c r="AE187" s="2">
        <f>(Table2[[#This Row],[Close Price]]/Table2[[#This Row],[Current Week Low]])-1</f>
        <v>9.3127378553839346E-2</v>
      </c>
      <c r="AF187" s="2">
        <f>(Table2[[#This Row],[Current Week High]]/Table2[[#This Row],[Close Price]])-1</f>
        <v>1.7134275377158836E-2</v>
      </c>
      <c r="AG187" s="2">
        <f>(Table2[[#This Row],[Close Price]]/Table2[[#This Row],[Current Month Low]])-1</f>
        <v>9.3127378553839346E-2</v>
      </c>
      <c r="AH187" s="2">
        <f>(Table2[[#This Row],[Current Month High]]/Table2[[#This Row],[Close Price]])-1</f>
        <v>3.7613488975356546E-2</v>
      </c>
      <c r="AI187">
        <v>20.144719776093901</v>
      </c>
      <c r="AJ187">
        <v>122.764598540145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0.03</v>
      </c>
      <c r="AM187" t="s">
        <v>10198</v>
      </c>
      <c r="AN187">
        <v>-0.37</v>
      </c>
      <c r="AO187" t="s">
        <v>10197</v>
      </c>
      <c r="AP187">
        <v>3.2053018374481997E-2</v>
      </c>
      <c r="AQ187">
        <f>(Table2[[#This Row],[Sharpe Ratio]]-AVERAGE(Table2[Sharpe Ratio]))/_xlfn.STDEV.P(Table2[Sharpe Ratio])</f>
        <v>-0.22752337653839017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-9.8517869760256421E-2</v>
      </c>
      <c r="AS187">
        <f>_xlfn.RANK.AVG(Table2[[#This Row],[1Y Return vs Nifty Z-Score]],Table2[1Y Return vs Nifty Z-Score])</f>
        <v>138</v>
      </c>
      <c r="AT187">
        <f>_xlfn.RANK.AVG(Table2[[#This Row],[6M Return vs Nifty Z-Score]],Table2[6M Return vs Nifty Z-Score])</f>
        <v>147</v>
      </c>
      <c r="AU187">
        <f>_xlfn.RANK.AVG(Table2[[#This Row],[Sharpe Ratio Z-Score]],Table2[Sharpe Ratio Z-Score])</f>
        <v>397</v>
      </c>
      <c r="AV187">
        <f>(Table2[[#This Row],[Rank 1Y]]+Table2[[#This Row],[Rank 6M]]+Table2[[#This Row],[Rank Sharpe]])/3</f>
        <v>227.33333333333334</v>
      </c>
    </row>
    <row r="188" spans="1:48" x14ac:dyDescent="0.3">
      <c r="A188" t="s">
        <v>893</v>
      </c>
      <c r="B188" t="s">
        <v>894</v>
      </c>
      <c r="C188" t="s">
        <v>10163</v>
      </c>
      <c r="D188" t="s">
        <v>133</v>
      </c>
      <c r="E188">
        <v>16717.66399017</v>
      </c>
      <c r="F188">
        <v>637.65</v>
      </c>
      <c r="G188">
        <v>88.608244032274797</v>
      </c>
      <c r="H188">
        <f>(Table2[[#This Row],[1Y Return vs Nifty]]-AVERAGE(Table2[1Y Return vs Nifty]))/_xlfn.STDEV.P(Table2[1Y Return vs Nifty])</f>
        <v>0.64418214166061338</v>
      </c>
      <c r="I188">
        <v>26.2444171714953</v>
      </c>
      <c r="J188">
        <f>(Table2[[#This Row],[1M Return vs Nifty]]-AVERAGE(Table2[1M Return vs Nifty]))/_xlfn.STDEV.P(Table2[1M Return vs Nifty])</f>
        <v>2.6715371922738531</v>
      </c>
      <c r="K188">
        <v>-4.1327781184090098</v>
      </c>
      <c r="L188">
        <f>(Table2[[#This Row],[6M Return vs Nifty]]-AVERAGE(Table2[6M Return vs Nifty]))/_xlfn.STDEV.P(Table2[6M Return vs Nifty])</f>
        <v>-0.37345835314967579</v>
      </c>
      <c r="M188">
        <v>5.32927236955193</v>
      </c>
      <c r="N188">
        <f>(Table2[[#This Row],[1W Return vs Nifty]]-AVERAGE(Table2[1W Return vs Nifty]))/_xlfn.STDEV.P(Table2[1W Return vs Nifty])</f>
        <v>0.9656536788508856</v>
      </c>
      <c r="O188">
        <v>624.78</v>
      </c>
      <c r="P188">
        <v>596.23902383078303</v>
      </c>
      <c r="Q188">
        <v>524.541551203273</v>
      </c>
      <c r="R188">
        <v>50.849231536841501</v>
      </c>
      <c r="S188" s="2">
        <f>(Table2[[#This Row],[Close Price]]-Table2[[#This Row],[20D EMA]])/Table2[[#This Row],[20D EMA]]</f>
        <v>2.0599250936329597E-2</v>
      </c>
      <c r="T188" s="2">
        <f>(Table2[[#This Row],[Close Price]]-Table2[[#This Row],[50D EMA]])/Table2[[#This Row],[50D EMA]]</f>
        <v>6.9453649482979316E-2</v>
      </c>
      <c r="U188" s="2">
        <f>(Table2[[#This Row],[Close Price]]-Table2[[#This Row],[200D EMA]])/Table2[[#This Row],[200D EMA]]</f>
        <v>0.21563296279820285</v>
      </c>
      <c r="V188">
        <v>0.70011760204535201</v>
      </c>
      <c r="W188">
        <v>638.6</v>
      </c>
      <c r="X188">
        <v>654.75</v>
      </c>
      <c r="Y188">
        <v>620.15</v>
      </c>
      <c r="Z188">
        <v>678.5</v>
      </c>
      <c r="AA188">
        <v>544.85</v>
      </c>
      <c r="AB188">
        <v>678.5</v>
      </c>
      <c r="AC188" s="2">
        <f>(Table2[[#This Row],[Close Price]]/Table2[[#This Row],[Day Low]])-1</f>
        <v>-1.4876291888507032E-3</v>
      </c>
      <c r="AD188" s="2">
        <f>(Table2[[#This Row],[Day High]]/Table2[[#This Row],[Close Price]])-1</f>
        <v>2.6817219477770049E-2</v>
      </c>
      <c r="AE188" s="2">
        <f>(Table2[[#This Row],[Close Price]]/Table2[[#This Row],[Current Week Low]])-1</f>
        <v>2.8218979279206691E-2</v>
      </c>
      <c r="AF188" s="2">
        <f>(Table2[[#This Row],[Current Week High]]/Table2[[#This Row],[Close Price]])-1</f>
        <v>6.4063357641339413E-2</v>
      </c>
      <c r="AG188" s="2">
        <f>(Table2[[#This Row],[Close Price]]/Table2[[#This Row],[Current Month Low]])-1</f>
        <v>0.17032210700192696</v>
      </c>
      <c r="AH188" s="2">
        <f>(Table2[[#This Row],[Current Month High]]/Table2[[#This Row],[Close Price]])-1</f>
        <v>6.4063357641339413E-2</v>
      </c>
      <c r="AI188">
        <v>6.4063357641339396</v>
      </c>
      <c r="AJ188">
        <v>105.693548387096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0.08</v>
      </c>
      <c r="AM188" t="s">
        <v>10198</v>
      </c>
      <c r="AN188">
        <v>4.18</v>
      </c>
      <c r="AO188" t="s">
        <v>10198</v>
      </c>
      <c r="AP188">
        <v>0.13934655535451901</v>
      </c>
      <c r="AQ188">
        <f>(Table2[[#This Row],[Sharpe Ratio]]-AVERAGE(Table2[Sharpe Ratio]))/_xlfn.STDEV.P(Table2[Sharpe Ratio])</f>
        <v>1.009254264876603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4.9171689245122794</v>
      </c>
      <c r="AS188">
        <f>_xlfn.RANK.AVG(Table2[[#This Row],[1Y Return vs Nifty Z-Score]],Table2[1Y Return vs Nifty Z-Score])</f>
        <v>125</v>
      </c>
      <c r="AT188">
        <f>_xlfn.RANK.AVG(Table2[[#This Row],[6M Return vs Nifty Z-Score]],Table2[6M Return vs Nifty Z-Score])</f>
        <v>440</v>
      </c>
      <c r="AU188">
        <f>_xlfn.RANK.AVG(Table2[[#This Row],[Sharpe Ratio Z-Score]],Table2[Sharpe Ratio Z-Score])</f>
        <v>118</v>
      </c>
      <c r="AV188">
        <f>(Table2[[#This Row],[Rank 1Y]]+Table2[[#This Row],[Rank 6M]]+Table2[[#This Row],[Rank Sharpe]])/3</f>
        <v>227.66666666666666</v>
      </c>
    </row>
    <row r="189" spans="1:48" x14ac:dyDescent="0.3">
      <c r="A189" t="s">
        <v>333</v>
      </c>
      <c r="B189" t="s">
        <v>334</v>
      </c>
      <c r="C189" t="s">
        <v>10157</v>
      </c>
      <c r="D189" t="s">
        <v>133</v>
      </c>
      <c r="E189">
        <v>74140.333759679997</v>
      </c>
      <c r="F189">
        <v>1592.4</v>
      </c>
      <c r="G189">
        <v>59.540425373340199</v>
      </c>
      <c r="H189">
        <f>(Table2[[#This Row],[1Y Return vs Nifty]]-AVERAGE(Table2[1Y Return vs Nifty]))/_xlfn.STDEV.P(Table2[1Y Return vs Nifty])</f>
        <v>0.2499685065947477</v>
      </c>
      <c r="I189">
        <v>-12.109243997660901</v>
      </c>
      <c r="J189">
        <f>(Table2[[#This Row],[1M Return vs Nifty]]-AVERAGE(Table2[1M Return vs Nifty]))/_xlfn.STDEV.P(Table2[1M Return vs Nifty])</f>
        <v>-1.2384940472119652</v>
      </c>
      <c r="K189">
        <v>18.3719936932686</v>
      </c>
      <c r="L189">
        <f>(Table2[[#This Row],[6M Return vs Nifty]]-AVERAGE(Table2[6M Return vs Nifty]))/_xlfn.STDEV.P(Table2[6M Return vs Nifty])</f>
        <v>0.39978028432040968</v>
      </c>
      <c r="M189">
        <v>-2.6712569039772198</v>
      </c>
      <c r="N189">
        <f>(Table2[[#This Row],[1W Return vs Nifty]]-AVERAGE(Table2[1W Return vs Nifty]))/_xlfn.STDEV.P(Table2[1W Return vs Nifty])</f>
        <v>-0.74173794801480275</v>
      </c>
      <c r="O189">
        <v>1627.78</v>
      </c>
      <c r="P189">
        <v>1576.12837756162</v>
      </c>
      <c r="Q189">
        <v>1318.3215503236599</v>
      </c>
      <c r="R189">
        <v>38.029829595578001</v>
      </c>
      <c r="S189" s="2">
        <f>(Table2[[#This Row],[Close Price]]-Table2[[#This Row],[20D EMA]])/Table2[[#This Row],[20D EMA]]</f>
        <v>-2.1735123911093564E-2</v>
      </c>
      <c r="T189" s="2">
        <f>(Table2[[#This Row],[Close Price]]-Table2[[#This Row],[50D EMA]])/Table2[[#This Row],[50D EMA]]</f>
        <v>1.0323792573009435E-2</v>
      </c>
      <c r="U189" s="2">
        <f>(Table2[[#This Row],[Close Price]]-Table2[[#This Row],[200D EMA]])/Table2[[#This Row],[200D EMA]]</f>
        <v>0.2078995443934383</v>
      </c>
      <c r="V189">
        <v>0.64226011442778996</v>
      </c>
      <c r="W189">
        <v>1604.6</v>
      </c>
      <c r="X189">
        <v>1694.3</v>
      </c>
      <c r="Y189">
        <v>1500</v>
      </c>
      <c r="Z189">
        <v>1646.3</v>
      </c>
      <c r="AA189">
        <v>1500</v>
      </c>
      <c r="AB189">
        <v>1696.8</v>
      </c>
      <c r="AC189" s="2">
        <f>(Table2[[#This Row],[Close Price]]/Table2[[#This Row],[Day Low]])-1</f>
        <v>-7.6031409697119301E-3</v>
      </c>
      <c r="AD189" s="2">
        <f>(Table2[[#This Row],[Day High]]/Table2[[#This Row],[Close Price]])-1</f>
        <v>6.3991459432303444E-2</v>
      </c>
      <c r="AE189" s="2">
        <f>(Table2[[#This Row],[Close Price]]/Table2[[#This Row],[Current Week Low]])-1</f>
        <v>6.1600000000000099E-2</v>
      </c>
      <c r="AF189" s="2">
        <f>(Table2[[#This Row],[Current Week High]]/Table2[[#This Row],[Close Price]])-1</f>
        <v>3.3848279326802233E-2</v>
      </c>
      <c r="AG189" s="2">
        <f>(Table2[[#This Row],[Close Price]]/Table2[[#This Row],[Current Month Low]])-1</f>
        <v>6.1600000000000099E-2</v>
      </c>
      <c r="AH189" s="2">
        <f>(Table2[[#This Row],[Current Month High]]/Table2[[#This Row],[Close Price]])-1</f>
        <v>6.5561416729464916E-2</v>
      </c>
      <c r="AI189">
        <v>13.319517709118299</v>
      </c>
      <c r="AJ189">
        <v>86.463700234192004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0.11</v>
      </c>
      <c r="AM189" t="s">
        <v>10198</v>
      </c>
      <c r="AN189">
        <v>-4.88</v>
      </c>
      <c r="AO189" t="s">
        <v>10197</v>
      </c>
      <c r="AP189">
        <v>7.3844952660921004E-2</v>
      </c>
      <c r="AQ189">
        <f>(Table2[[#This Row],[Sharpe Ratio]]-AVERAGE(Table2[Sharpe Ratio]))/_xlfn.STDEV.P(Table2[Sharpe Ratio])</f>
        <v>0.25421421336480537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-1.0762689909468053</v>
      </c>
      <c r="AS189">
        <f>_xlfn.RANK.AVG(Table2[[#This Row],[1Y Return vs Nifty Z-Score]],Table2[1Y Return vs Nifty Z-Score])</f>
        <v>219</v>
      </c>
      <c r="AT189">
        <f>_xlfn.RANK.AVG(Table2[[#This Row],[6M Return vs Nifty Z-Score]],Table2[6M Return vs Nifty Z-Score])</f>
        <v>208</v>
      </c>
      <c r="AU189">
        <f>_xlfn.RANK.AVG(Table2[[#This Row],[Sharpe Ratio Z-Score]],Table2[Sharpe Ratio Z-Score])</f>
        <v>258</v>
      </c>
      <c r="AV189">
        <f>(Table2[[#This Row],[Rank 1Y]]+Table2[[#This Row],[Rank 6M]]+Table2[[#This Row],[Rank Sharpe]])/3</f>
        <v>228.33333333333334</v>
      </c>
    </row>
    <row r="190" spans="1:48" x14ac:dyDescent="0.3">
      <c r="A190" t="s">
        <v>1593</v>
      </c>
      <c r="B190" t="s">
        <v>1594</v>
      </c>
      <c r="C190" t="s">
        <v>10155</v>
      </c>
      <c r="D190" t="s">
        <v>1595</v>
      </c>
      <c r="E190">
        <v>5576.2555378199904</v>
      </c>
      <c r="F190">
        <v>1090.45</v>
      </c>
      <c r="G190">
        <v>69.416982965182299</v>
      </c>
      <c r="H190">
        <f>(Table2[[#This Row],[1Y Return vs Nifty]]-AVERAGE(Table2[1Y Return vs Nifty]))/_xlfn.STDEV.P(Table2[1Y Return vs Nifty])</f>
        <v>0.38391298023761966</v>
      </c>
      <c r="I190">
        <v>2.77286526244345</v>
      </c>
      <c r="J190">
        <f>(Table2[[#This Row],[1M Return vs Nifty]]-AVERAGE(Table2[1M Return vs Nifty]))/_xlfn.STDEV.P(Table2[1M Return vs Nifty])</f>
        <v>0.27868867648704015</v>
      </c>
      <c r="K190">
        <v>49.0996487528937</v>
      </c>
      <c r="L190">
        <f>(Table2[[#This Row],[6M Return vs Nifty]]-AVERAGE(Table2[6M Return vs Nifty]))/_xlfn.STDEV.P(Table2[6M Return vs Nifty])</f>
        <v>1.4555479379442713</v>
      </c>
      <c r="M190">
        <v>8.0328146362514499</v>
      </c>
      <c r="N190">
        <f>(Table2[[#This Row],[1W Return vs Nifty]]-AVERAGE(Table2[1W Return vs Nifty]))/_xlfn.STDEV.P(Table2[1W Return vs Nifty])</f>
        <v>1.5426161861081158</v>
      </c>
      <c r="O190">
        <v>985.96</v>
      </c>
      <c r="P190">
        <v>931.07211071263703</v>
      </c>
      <c r="Q190">
        <v>766.33719104997897</v>
      </c>
      <c r="R190">
        <v>84.791478339054606</v>
      </c>
      <c r="S190" s="2">
        <f>(Table2[[#This Row],[Close Price]]-Table2[[#This Row],[20D EMA]])/Table2[[#This Row],[20D EMA]]</f>
        <v>0.10597793013915373</v>
      </c>
      <c r="T190" s="2">
        <f>(Table2[[#This Row],[Close Price]]-Table2[[#This Row],[50D EMA]])/Table2[[#This Row],[50D EMA]]</f>
        <v>0.17117674072030375</v>
      </c>
      <c r="U190" s="2">
        <f>(Table2[[#This Row],[Close Price]]-Table2[[#This Row],[200D EMA]])/Table2[[#This Row],[200D EMA]]</f>
        <v>0.42293759553277782</v>
      </c>
      <c r="V190">
        <v>2.0620942777650102</v>
      </c>
      <c r="W190">
        <v>1055</v>
      </c>
      <c r="X190">
        <v>1106.25</v>
      </c>
      <c r="Y190">
        <v>951</v>
      </c>
      <c r="Z190">
        <v>1115.9000000000001</v>
      </c>
      <c r="AA190">
        <v>921.45</v>
      </c>
      <c r="AB190">
        <v>1115.9000000000001</v>
      </c>
      <c r="AC190" s="2">
        <f>(Table2[[#This Row],[Close Price]]/Table2[[#This Row],[Day Low]])-1</f>
        <v>3.3601895734597154E-2</v>
      </c>
      <c r="AD190" s="2">
        <f>(Table2[[#This Row],[Day High]]/Table2[[#This Row],[Close Price]])-1</f>
        <v>1.4489430968866124E-2</v>
      </c>
      <c r="AE190" s="2">
        <f>(Table2[[#This Row],[Close Price]]/Table2[[#This Row],[Current Week Low]])-1</f>
        <v>0.14663512092534181</v>
      </c>
      <c r="AF190" s="2">
        <f>(Table2[[#This Row],[Current Week High]]/Table2[[#This Row],[Close Price]])-1</f>
        <v>2.3338988490990031E-2</v>
      </c>
      <c r="AG190" s="2">
        <f>(Table2[[#This Row],[Close Price]]/Table2[[#This Row],[Current Month Low]])-1</f>
        <v>0.18340658744370275</v>
      </c>
      <c r="AH190" s="2">
        <f>(Table2[[#This Row],[Current Month High]]/Table2[[#This Row],[Close Price]])-1</f>
        <v>2.3338988490990031E-2</v>
      </c>
      <c r="AI190">
        <v>2.333898849099</v>
      </c>
      <c r="AJ190">
        <v>103.822429906542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0.17</v>
      </c>
      <c r="AM190" t="s">
        <v>10198</v>
      </c>
      <c r="AN190">
        <v>11.19</v>
      </c>
      <c r="AO190" t="s">
        <v>10198</v>
      </c>
      <c r="AP190">
        <v>1.5800847284751E-2</v>
      </c>
      <c r="AQ190">
        <f>(Table2[[#This Row],[Sharpe Ratio]]-AVERAGE(Table2[Sharpe Ratio]))/_xlfn.STDEV.P(Table2[Sharpe Ratio])</f>
        <v>-0.41486291621607174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3.2459028645609749</v>
      </c>
      <c r="AS190">
        <f>_xlfn.RANK.AVG(Table2[[#This Row],[1Y Return vs Nifty Z-Score]],Table2[1Y Return vs Nifty Z-Score])</f>
        <v>181</v>
      </c>
      <c r="AT190">
        <f>_xlfn.RANK.AVG(Table2[[#This Row],[6M Return vs Nifty Z-Score]],Table2[6M Return vs Nifty Z-Score])</f>
        <v>60</v>
      </c>
      <c r="AU190">
        <f>_xlfn.RANK.AVG(Table2[[#This Row],[Sharpe Ratio Z-Score]],Table2[Sharpe Ratio Z-Score])</f>
        <v>444</v>
      </c>
      <c r="AV190">
        <f>(Table2[[#This Row],[Rank 1Y]]+Table2[[#This Row],[Rank 6M]]+Table2[[#This Row],[Rank Sharpe]])/3</f>
        <v>228.33333333333334</v>
      </c>
    </row>
    <row r="191" spans="1:48" x14ac:dyDescent="0.3">
      <c r="A191" t="s">
        <v>705</v>
      </c>
      <c r="B191" t="s">
        <v>706</v>
      </c>
      <c r="C191" t="s">
        <v>10163</v>
      </c>
      <c r="D191" t="s">
        <v>527</v>
      </c>
      <c r="E191">
        <v>23421.895990025001</v>
      </c>
      <c r="F191">
        <v>1531.45</v>
      </c>
      <c r="G191">
        <v>31.0490359368996</v>
      </c>
      <c r="H191">
        <f>(Table2[[#This Row],[1Y Return vs Nifty]]-AVERAGE(Table2[1Y Return vs Nifty]))/_xlfn.STDEV.P(Table2[1Y Return vs Nifty])</f>
        <v>-0.13642767708875556</v>
      </c>
      <c r="I191">
        <v>-8.0780211977404903</v>
      </c>
      <c r="J191">
        <f>(Table2[[#This Row],[1M Return vs Nifty]]-AVERAGE(Table2[1M Return vs Nifty]))/_xlfn.STDEV.P(Table2[1M Return vs Nifty])</f>
        <v>-0.82752397028767488</v>
      </c>
      <c r="K191">
        <v>24.066999145918299</v>
      </c>
      <c r="L191">
        <f>(Table2[[#This Row],[6M Return vs Nifty]]-AVERAGE(Table2[6M Return vs Nifty]))/_xlfn.STDEV.P(Table2[6M Return vs Nifty])</f>
        <v>0.59545426375203225</v>
      </c>
      <c r="M191">
        <v>-4.7650136199031996</v>
      </c>
      <c r="N191">
        <f>(Table2[[#This Row],[1W Return vs Nifty]]-AVERAGE(Table2[1W Return vs Nifty]))/_xlfn.STDEV.P(Table2[1W Return vs Nifty])</f>
        <v>-1.1885662219008497</v>
      </c>
      <c r="O191">
        <v>1566.55</v>
      </c>
      <c r="P191">
        <v>1470.9417271821601</v>
      </c>
      <c r="Q191">
        <v>1178.56669445693</v>
      </c>
      <c r="R191">
        <v>40.818153226402401</v>
      </c>
      <c r="S191" s="2">
        <f>(Table2[[#This Row],[Close Price]]-Table2[[#This Row],[20D EMA]])/Table2[[#This Row],[20D EMA]]</f>
        <v>-2.2405923845392684E-2</v>
      </c>
      <c r="T191" s="2">
        <f>(Table2[[#This Row],[Close Price]]-Table2[[#This Row],[50D EMA]])/Table2[[#This Row],[50D EMA]]</f>
        <v>4.1135737534452758E-2</v>
      </c>
      <c r="U191" s="2">
        <f>(Table2[[#This Row],[Close Price]]-Table2[[#This Row],[200D EMA]])/Table2[[#This Row],[200D EMA]]</f>
        <v>0.29941734074343124</v>
      </c>
      <c r="V191">
        <v>0.31769145260744203</v>
      </c>
      <c r="W191">
        <v>1530.4</v>
      </c>
      <c r="X191">
        <v>1569.8</v>
      </c>
      <c r="Y191">
        <v>1441.15</v>
      </c>
      <c r="Z191">
        <v>1565.4</v>
      </c>
      <c r="AA191">
        <v>1441.15</v>
      </c>
      <c r="AB191">
        <v>1697.95</v>
      </c>
      <c r="AC191" s="2">
        <f>(Table2[[#This Row],[Close Price]]/Table2[[#This Row],[Day Low]])-1</f>
        <v>6.8609513852591064E-4</v>
      </c>
      <c r="AD191" s="2">
        <f>(Table2[[#This Row],[Day High]]/Table2[[#This Row],[Close Price]])-1</f>
        <v>2.5041627216036977E-2</v>
      </c>
      <c r="AE191" s="2">
        <f>(Table2[[#This Row],[Close Price]]/Table2[[#This Row],[Current Week Low]])-1</f>
        <v>6.2658293723762304E-2</v>
      </c>
      <c r="AF191" s="2">
        <f>(Table2[[#This Row],[Current Week High]]/Table2[[#This Row],[Close Price]])-1</f>
        <v>2.2168533089555575E-2</v>
      </c>
      <c r="AG191" s="2">
        <f>(Table2[[#This Row],[Close Price]]/Table2[[#This Row],[Current Month Low]])-1</f>
        <v>6.2658293723762304E-2</v>
      </c>
      <c r="AH191" s="2">
        <f>(Table2[[#This Row],[Current Month High]]/Table2[[#This Row],[Close Price]])-1</f>
        <v>0.10872049364980896</v>
      </c>
      <c r="AI191">
        <v>11.0059094322374</v>
      </c>
      <c r="AJ191">
        <v>84.234586466165396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0.3</v>
      </c>
      <c r="AM191" t="s">
        <v>10198</v>
      </c>
      <c r="AN191">
        <v>-6.37</v>
      </c>
      <c r="AO191" t="s">
        <v>10197</v>
      </c>
      <c r="AP191">
        <v>0.10977285141835701</v>
      </c>
      <c r="AQ191">
        <f>(Table2[[#This Row],[Sharpe Ratio]]-AVERAGE(Table2[Sharpe Ratio]))/_xlfn.STDEV.P(Table2[Sharpe Ratio])</f>
        <v>0.66835679023302708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-0.88870681529222084</v>
      </c>
      <c r="AS191">
        <f>_xlfn.RANK.AVG(Table2[[#This Row],[1Y Return vs Nifty Z-Score]],Table2[1Y Return vs Nifty Z-Score])</f>
        <v>333</v>
      </c>
      <c r="AT191">
        <f>_xlfn.RANK.AVG(Table2[[#This Row],[6M Return vs Nifty Z-Score]],Table2[6M Return vs Nifty Z-Score])</f>
        <v>168</v>
      </c>
      <c r="AU191">
        <f>_xlfn.RANK.AVG(Table2[[#This Row],[Sharpe Ratio Z-Score]],Table2[Sharpe Ratio Z-Score])</f>
        <v>185</v>
      </c>
      <c r="AV191">
        <f>(Table2[[#This Row],[Rank 1Y]]+Table2[[#This Row],[Rank 6M]]+Table2[[#This Row],[Rank Sharpe]])/3</f>
        <v>228.66666666666666</v>
      </c>
    </row>
    <row r="192" spans="1:48" x14ac:dyDescent="0.3">
      <c r="A192" t="s">
        <v>935</v>
      </c>
      <c r="B192" t="s">
        <v>936</v>
      </c>
      <c r="C192" t="s">
        <v>10155</v>
      </c>
      <c r="D192" t="s">
        <v>219</v>
      </c>
      <c r="E192">
        <v>15773.333433</v>
      </c>
      <c r="F192">
        <v>2260.6999999999998</v>
      </c>
      <c r="G192">
        <v>78.615199033485396</v>
      </c>
      <c r="H192">
        <f>(Table2[[#This Row],[1Y Return vs Nifty]]-AVERAGE(Table2[1Y Return vs Nifty]))/_xlfn.STDEV.P(Table2[1Y Return vs Nifty])</f>
        <v>0.50865788232171449</v>
      </c>
      <c r="I192">
        <v>7.89008539611096</v>
      </c>
      <c r="J192">
        <f>(Table2[[#This Row],[1M Return vs Nifty]]-AVERAGE(Table2[1M Return vs Nifty]))/_xlfn.STDEV.P(Table2[1M Return vs Nifty])</f>
        <v>0.80037265585265216</v>
      </c>
      <c r="K192">
        <v>21.665231891786998</v>
      </c>
      <c r="L192">
        <f>(Table2[[#This Row],[6M Return vs Nifty]]-AVERAGE(Table2[6M Return vs Nifty]))/_xlfn.STDEV.P(Table2[6M Return vs Nifty])</f>
        <v>0.51293224332696408</v>
      </c>
      <c r="M192">
        <v>-0.186098460335028</v>
      </c>
      <c r="N192">
        <f>(Table2[[#This Row],[1W Return vs Nifty]]-AVERAGE(Table2[1W Return vs Nifty]))/_xlfn.STDEV.P(Table2[1W Return vs Nifty])</f>
        <v>-0.21138069625794073</v>
      </c>
      <c r="O192">
        <v>2123.86</v>
      </c>
      <c r="P192">
        <v>1926.1700866163901</v>
      </c>
      <c r="Q192">
        <v>1610.4038480121501</v>
      </c>
      <c r="R192">
        <v>62.184584926146201</v>
      </c>
      <c r="S192" s="2">
        <f>(Table2[[#This Row],[Close Price]]-Table2[[#This Row],[20D EMA]])/Table2[[#This Row],[20D EMA]]</f>
        <v>6.4429858841919749E-2</v>
      </c>
      <c r="T192" s="2">
        <f>(Table2[[#This Row],[Close Price]]-Table2[[#This Row],[50D EMA]])/Table2[[#This Row],[50D EMA]]</f>
        <v>0.17367620632675396</v>
      </c>
      <c r="U192" s="2">
        <f>(Table2[[#This Row],[Close Price]]-Table2[[#This Row],[200D EMA]])/Table2[[#This Row],[200D EMA]]</f>
        <v>0.40380936296852626</v>
      </c>
      <c r="V192">
        <v>0.43409676468564001</v>
      </c>
      <c r="W192">
        <v>2250</v>
      </c>
      <c r="X192">
        <v>2335</v>
      </c>
      <c r="Y192">
        <v>1900</v>
      </c>
      <c r="Z192">
        <v>2299</v>
      </c>
      <c r="AA192">
        <v>1900</v>
      </c>
      <c r="AB192">
        <v>2408</v>
      </c>
      <c r="AC192" s="2">
        <f>(Table2[[#This Row],[Close Price]]/Table2[[#This Row],[Day Low]])-1</f>
        <v>4.7555555555554019E-3</v>
      </c>
      <c r="AD192" s="2">
        <f>(Table2[[#This Row],[Day High]]/Table2[[#This Row],[Close Price]])-1</f>
        <v>3.2865926482947838E-2</v>
      </c>
      <c r="AE192" s="2">
        <f>(Table2[[#This Row],[Close Price]]/Table2[[#This Row],[Current Week Low]])-1</f>
        <v>0.18984210526315781</v>
      </c>
      <c r="AF192" s="2">
        <f>(Table2[[#This Row],[Current Week High]]/Table2[[#This Row],[Close Price]])-1</f>
        <v>1.694165523952762E-2</v>
      </c>
      <c r="AG192" s="2">
        <f>(Table2[[#This Row],[Close Price]]/Table2[[#This Row],[Current Month Low]])-1</f>
        <v>0.18984210526315781</v>
      </c>
      <c r="AH192" s="2">
        <f>(Table2[[#This Row],[Current Month High]]/Table2[[#This Row],[Close Price]])-1</f>
        <v>6.5156809837660923E-2</v>
      </c>
      <c r="AI192">
        <v>6.5156809837660896</v>
      </c>
      <c r="AJ192">
        <v>133.049842791608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0.32</v>
      </c>
      <c r="AM192" t="s">
        <v>10198</v>
      </c>
      <c r="AN192">
        <v>12.66</v>
      </c>
      <c r="AO192" t="s">
        <v>10198</v>
      </c>
      <c r="AP192">
        <v>4.6223966617416998E-2</v>
      </c>
      <c r="AQ192">
        <f>(Table2[[#This Row],[Sharpe Ratio]]-AVERAGE(Table2[Sharpe Ratio]))/_xlfn.STDEV.P(Table2[Sharpe Ratio])</f>
        <v>-6.4174190391492719E-2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1.5464078948518973</v>
      </c>
      <c r="AS192">
        <f>_xlfn.RANK.AVG(Table2[[#This Row],[1Y Return vs Nifty Z-Score]],Table2[1Y Return vs Nifty Z-Score])</f>
        <v>151</v>
      </c>
      <c r="AT192">
        <f>_xlfn.RANK.AVG(Table2[[#This Row],[6M Return vs Nifty Z-Score]],Table2[6M Return vs Nifty Z-Score])</f>
        <v>184</v>
      </c>
      <c r="AU192">
        <f>_xlfn.RANK.AVG(Table2[[#This Row],[Sharpe Ratio Z-Score]],Table2[Sharpe Ratio Z-Score])</f>
        <v>352</v>
      </c>
      <c r="AV192">
        <f>(Table2[[#This Row],[Rank 1Y]]+Table2[[#This Row],[Rank 6M]]+Table2[[#This Row],[Rank Sharpe]])/3</f>
        <v>229</v>
      </c>
    </row>
    <row r="193" spans="1:48" x14ac:dyDescent="0.3">
      <c r="A193" t="s">
        <v>106</v>
      </c>
      <c r="B193" t="s">
        <v>107</v>
      </c>
      <c r="C193" t="s">
        <v>10157</v>
      </c>
      <c r="D193" t="s">
        <v>108</v>
      </c>
      <c r="E193">
        <v>259029.95711069999</v>
      </c>
      <c r="F193">
        <v>9278.25</v>
      </c>
      <c r="G193">
        <v>67.334594085828797</v>
      </c>
      <c r="H193">
        <f>(Table2[[#This Row],[1Y Return vs Nifty]]-AVERAGE(Table2[1Y Return vs Nifty]))/_xlfn.STDEV.P(Table2[1Y Return vs Nifty])</f>
        <v>0.35567191752208782</v>
      </c>
      <c r="I193">
        <v>-8.2308209789957605</v>
      </c>
      <c r="J193">
        <f>(Table2[[#This Row],[1M Return vs Nifty]]-AVERAGE(Table2[1M Return vs Nifty]))/_xlfn.STDEV.P(Table2[1M Return vs Nifty])</f>
        <v>-0.84310141191598997</v>
      </c>
      <c r="K193">
        <v>7.82204245532116</v>
      </c>
      <c r="L193">
        <f>(Table2[[#This Row],[6M Return vs Nifty]]-AVERAGE(Table2[6M Return vs Nifty]))/_xlfn.STDEV.P(Table2[6M Return vs Nifty])</f>
        <v>3.7295830406801553E-2</v>
      </c>
      <c r="M193">
        <v>-3.3617221687829599</v>
      </c>
      <c r="N193">
        <f>(Table2[[#This Row],[1W Return vs Nifty]]-AVERAGE(Table2[1W Return vs Nifty]))/_xlfn.STDEV.P(Table2[1W Return vs Nifty])</f>
        <v>-0.88909002579188889</v>
      </c>
      <c r="O193">
        <v>9467.58</v>
      </c>
      <c r="P193">
        <v>9364.27182134348</v>
      </c>
      <c r="Q193">
        <v>7998.3500205345599</v>
      </c>
      <c r="R193">
        <v>33.818896752404598</v>
      </c>
      <c r="S193" s="2">
        <f>(Table2[[#This Row],[Close Price]]-Table2[[#This Row],[20D EMA]])/Table2[[#This Row],[20D EMA]]</f>
        <v>-1.9997718529972806E-2</v>
      </c>
      <c r="T193" s="2">
        <f>(Table2[[#This Row],[Close Price]]-Table2[[#This Row],[50D EMA]])/Table2[[#This Row],[50D EMA]]</f>
        <v>-9.1861730398956534E-3</v>
      </c>
      <c r="U193" s="2">
        <f>(Table2[[#This Row],[Close Price]]-Table2[[#This Row],[200D EMA]])/Table2[[#This Row],[200D EMA]]</f>
        <v>0.16002050125081918</v>
      </c>
      <c r="V193">
        <v>1.1568335245519701</v>
      </c>
      <c r="W193">
        <v>9268.4500000000007</v>
      </c>
      <c r="X193">
        <v>9505</v>
      </c>
      <c r="Y193">
        <v>8744.6</v>
      </c>
      <c r="Z193">
        <v>9508</v>
      </c>
      <c r="AA193">
        <v>8744.6</v>
      </c>
      <c r="AB193">
        <v>9909.9500000000007</v>
      </c>
      <c r="AC193" s="2">
        <f>(Table2[[#This Row],[Close Price]]/Table2[[#This Row],[Day Low]])-1</f>
        <v>1.0573504739195272E-3</v>
      </c>
      <c r="AD193" s="2">
        <f>(Table2[[#This Row],[Day High]]/Table2[[#This Row],[Close Price]])-1</f>
        <v>2.4438875865599563E-2</v>
      </c>
      <c r="AE193" s="2">
        <f>(Table2[[#This Row],[Close Price]]/Table2[[#This Row],[Current Week Low]])-1</f>
        <v>6.1026233332570845E-2</v>
      </c>
      <c r="AF193" s="2">
        <f>(Table2[[#This Row],[Current Week High]]/Table2[[#This Row],[Close Price]])-1</f>
        <v>2.4762212701748609E-2</v>
      </c>
      <c r="AG193" s="2">
        <f>(Table2[[#This Row],[Close Price]]/Table2[[#This Row],[Current Month Low]])-1</f>
        <v>6.1026233332570845E-2</v>
      </c>
      <c r="AH193" s="2">
        <f>(Table2[[#This Row],[Current Month High]]/Table2[[#This Row],[Close Price]])-1</f>
        <v>6.8083959798453497E-2</v>
      </c>
      <c r="AI193">
        <v>8.1971276911055408</v>
      </c>
      <c r="AJ193">
        <v>104.321735300594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-0.08</v>
      </c>
      <c r="AM193" t="s">
        <v>10197</v>
      </c>
      <c r="AN193">
        <v>-2.64</v>
      </c>
      <c r="AO193" t="s">
        <v>10197</v>
      </c>
      <c r="AP193">
        <v>0.109231278966142</v>
      </c>
      <c r="AQ193">
        <f>(Table2[[#This Row],[Sharpe Ratio]]-AVERAGE(Table2[Sharpe Ratio]))/_xlfn.STDEV.P(Table2[Sharpe Ratio])</f>
        <v>0.66211405913329235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-0.67710963064569718</v>
      </c>
      <c r="AS193">
        <f>_xlfn.RANK.AVG(Table2[[#This Row],[1Y Return vs Nifty Z-Score]],Table2[1Y Return vs Nifty Z-Score])</f>
        <v>191</v>
      </c>
      <c r="AT193">
        <f>_xlfn.RANK.AVG(Table2[[#This Row],[6M Return vs Nifty Z-Score]],Table2[6M Return vs Nifty Z-Score])</f>
        <v>313</v>
      </c>
      <c r="AU193">
        <f>_xlfn.RANK.AVG(Table2[[#This Row],[Sharpe Ratio Z-Score]],Table2[Sharpe Ratio Z-Score])</f>
        <v>186</v>
      </c>
      <c r="AV193">
        <f>(Table2[[#This Row],[Rank 1Y]]+Table2[[#This Row],[Rank 6M]]+Table2[[#This Row],[Rank Sharpe]])/3</f>
        <v>230</v>
      </c>
    </row>
    <row r="194" spans="1:48" x14ac:dyDescent="0.3">
      <c r="A194" t="s">
        <v>575</v>
      </c>
      <c r="B194" t="s">
        <v>576</v>
      </c>
      <c r="C194" t="s">
        <v>10163</v>
      </c>
      <c r="D194" t="s">
        <v>271</v>
      </c>
      <c r="E194">
        <v>32802.514899200003</v>
      </c>
      <c r="F194">
        <v>1724</v>
      </c>
      <c r="G194">
        <v>21.763365431632</v>
      </c>
      <c r="H194">
        <f>(Table2[[#This Row],[1Y Return vs Nifty]]-AVERAGE(Table2[1Y Return vs Nifty]))/_xlfn.STDEV.P(Table2[1Y Return vs Nifty])</f>
        <v>-0.26235862384661596</v>
      </c>
      <c r="I194">
        <v>-1.8185815036280699</v>
      </c>
      <c r="J194">
        <f>(Table2[[#This Row],[1M Return vs Nifty]]-AVERAGE(Table2[1M Return vs Nifty]))/_xlfn.STDEV.P(Table2[1M Return vs Nifty])</f>
        <v>-0.18939441499662865</v>
      </c>
      <c r="K194">
        <v>35.677885181911101</v>
      </c>
      <c r="L194">
        <f>(Table2[[#This Row],[6M Return vs Nifty]]-AVERAGE(Table2[6M Return vs Nifty]))/_xlfn.STDEV.P(Table2[6M Return vs Nifty])</f>
        <v>0.99439124358103381</v>
      </c>
      <c r="M194">
        <v>0.62279324806358805</v>
      </c>
      <c r="N194">
        <f>(Table2[[#This Row],[1W Return vs Nifty]]-AVERAGE(Table2[1W Return vs Nifty]))/_xlfn.STDEV.P(Table2[1W Return vs Nifty])</f>
        <v>-3.8755250772674978E-2</v>
      </c>
      <c r="O194">
        <v>1700.37</v>
      </c>
      <c r="P194">
        <v>1640.5886294224799</v>
      </c>
      <c r="Q194">
        <v>1377.14966742057</v>
      </c>
      <c r="R194">
        <v>57.828710483731101</v>
      </c>
      <c r="S194" s="2">
        <f>(Table2[[#This Row],[Close Price]]-Table2[[#This Row],[20D EMA]])/Table2[[#This Row],[20D EMA]]</f>
        <v>1.3896975364185507E-2</v>
      </c>
      <c r="T194" s="2">
        <f>(Table2[[#This Row],[Close Price]]-Table2[[#This Row],[50D EMA]])/Table2[[#This Row],[50D EMA]]</f>
        <v>5.0842343462347749E-2</v>
      </c>
      <c r="U194" s="2">
        <f>(Table2[[#This Row],[Close Price]]-Table2[[#This Row],[200D EMA]])/Table2[[#This Row],[200D EMA]]</f>
        <v>0.25186102918580217</v>
      </c>
      <c r="V194">
        <v>1.13783514600691</v>
      </c>
      <c r="W194">
        <v>1691.45</v>
      </c>
      <c r="X194">
        <v>1747</v>
      </c>
      <c r="Y194">
        <v>1607.6</v>
      </c>
      <c r="Z194">
        <v>1734</v>
      </c>
      <c r="AA194">
        <v>1607.6</v>
      </c>
      <c r="AB194">
        <v>1790</v>
      </c>
      <c r="AC194" s="2">
        <f>(Table2[[#This Row],[Close Price]]/Table2[[#This Row],[Day Low]])-1</f>
        <v>1.9243844039138036E-2</v>
      </c>
      <c r="AD194" s="2">
        <f>(Table2[[#This Row],[Day High]]/Table2[[#This Row],[Close Price]])-1</f>
        <v>1.3341067285382868E-2</v>
      </c>
      <c r="AE194" s="2">
        <f>(Table2[[#This Row],[Close Price]]/Table2[[#This Row],[Current Week Low]])-1</f>
        <v>7.2406071161980723E-2</v>
      </c>
      <c r="AF194" s="2">
        <f>(Table2[[#This Row],[Current Week High]]/Table2[[#This Row],[Close Price]])-1</f>
        <v>5.8004640371229765E-3</v>
      </c>
      <c r="AG194" s="2">
        <f>(Table2[[#This Row],[Close Price]]/Table2[[#This Row],[Current Month Low]])-1</f>
        <v>7.2406071161980723E-2</v>
      </c>
      <c r="AH194" s="2">
        <f>(Table2[[#This Row],[Current Month High]]/Table2[[#This Row],[Close Price]])-1</f>
        <v>3.828306264501169E-2</v>
      </c>
      <c r="AI194">
        <v>6.7952436194895496</v>
      </c>
      <c r="AJ194">
        <v>68.096723868954697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0.04</v>
      </c>
      <c r="AM194" t="s">
        <v>10198</v>
      </c>
      <c r="AN194">
        <v>1.59</v>
      </c>
      <c r="AO194" t="s">
        <v>10198</v>
      </c>
      <c r="AP194">
        <v>9.6342567850916994E-2</v>
      </c>
      <c r="AQ194">
        <f>(Table2[[#This Row],[Sharpe Ratio]]-AVERAGE(Table2[Sharpe Ratio]))/_xlfn.STDEV.P(Table2[Sharpe Ratio])</f>
        <v>0.51354528059695737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1.0174282345620715</v>
      </c>
      <c r="AS194">
        <f>_xlfn.RANK.AVG(Table2[[#This Row],[1Y Return vs Nifty Z-Score]],Table2[1Y Return vs Nifty Z-Score])</f>
        <v>378</v>
      </c>
      <c r="AT194">
        <f>_xlfn.RANK.AVG(Table2[[#This Row],[6M Return vs Nifty Z-Score]],Table2[6M Return vs Nifty Z-Score])</f>
        <v>106</v>
      </c>
      <c r="AU194">
        <f>_xlfn.RANK.AVG(Table2[[#This Row],[Sharpe Ratio Z-Score]],Table2[Sharpe Ratio Z-Score])</f>
        <v>209</v>
      </c>
      <c r="AV194">
        <f>(Table2[[#This Row],[Rank 1Y]]+Table2[[#This Row],[Rank 6M]]+Table2[[#This Row],[Rank Sharpe]])/3</f>
        <v>231</v>
      </c>
    </row>
    <row r="195" spans="1:48" x14ac:dyDescent="0.3">
      <c r="A195" t="s">
        <v>494</v>
      </c>
      <c r="B195" t="s">
        <v>495</v>
      </c>
      <c r="C195" t="s">
        <v>10153</v>
      </c>
      <c r="D195" t="s">
        <v>496</v>
      </c>
      <c r="E195">
        <v>42184.331469999997</v>
      </c>
      <c r="F195">
        <v>766.9</v>
      </c>
      <c r="G195">
        <v>71.377580081286595</v>
      </c>
      <c r="H195">
        <f>(Table2[[#This Row],[1Y Return vs Nifty]]-AVERAGE(Table2[1Y Return vs Nifty]))/_xlfn.STDEV.P(Table2[1Y Return vs Nifty])</f>
        <v>0.4105023203290738</v>
      </c>
      <c r="I195">
        <v>3.6376952434494498</v>
      </c>
      <c r="J195">
        <f>(Table2[[#This Row],[1M Return vs Nifty]]-AVERAGE(Table2[1M Return vs Nifty]))/_xlfn.STDEV.P(Table2[1M Return vs Nifty])</f>
        <v>0.36685528534514777</v>
      </c>
      <c r="K195">
        <v>18.106401724054098</v>
      </c>
      <c r="L195">
        <f>(Table2[[#This Row],[6M Return vs Nifty]]-AVERAGE(Table2[6M Return vs Nifty]))/_xlfn.STDEV.P(Table2[6M Return vs Nifty])</f>
        <v>0.39065484309767956</v>
      </c>
      <c r="M195">
        <v>-1.8768141714173401</v>
      </c>
      <c r="N195">
        <f>(Table2[[#This Row],[1W Return vs Nifty]]-AVERAGE(Table2[1W Return vs Nifty]))/_xlfn.STDEV.P(Table2[1W Return vs Nifty])</f>
        <v>-0.57219605606960933</v>
      </c>
      <c r="O195">
        <v>775.11</v>
      </c>
      <c r="P195">
        <v>736.64034912791396</v>
      </c>
      <c r="Q195">
        <v>621.81974990151696</v>
      </c>
      <c r="R195">
        <v>43.103526716399799</v>
      </c>
      <c r="S195" s="2">
        <f>(Table2[[#This Row],[Close Price]]-Table2[[#This Row],[20D EMA]])/Table2[[#This Row],[20D EMA]]</f>
        <v>-1.0592045000064554E-2</v>
      </c>
      <c r="T195" s="2">
        <f>(Table2[[#This Row],[Close Price]]-Table2[[#This Row],[50D EMA]])/Table2[[#This Row],[50D EMA]]</f>
        <v>4.1077916663008605E-2</v>
      </c>
      <c r="U195" s="2">
        <f>(Table2[[#This Row],[Close Price]]-Table2[[#This Row],[200D EMA]])/Table2[[#This Row],[200D EMA]]</f>
        <v>0.23331560331022078</v>
      </c>
      <c r="V195">
        <v>1.01751783720475</v>
      </c>
      <c r="W195">
        <v>767</v>
      </c>
      <c r="X195">
        <v>797</v>
      </c>
      <c r="Y195">
        <v>750.2</v>
      </c>
      <c r="Z195">
        <v>804</v>
      </c>
      <c r="AA195">
        <v>750.2</v>
      </c>
      <c r="AB195">
        <v>826.75</v>
      </c>
      <c r="AC195" s="2">
        <f>(Table2[[#This Row],[Close Price]]/Table2[[#This Row],[Day Low]])-1</f>
        <v>-1.303780964798662E-4</v>
      </c>
      <c r="AD195" s="2">
        <f>(Table2[[#This Row],[Day High]]/Table2[[#This Row],[Close Price]])-1</f>
        <v>3.9248924240448568E-2</v>
      </c>
      <c r="AE195" s="2">
        <f>(Table2[[#This Row],[Close Price]]/Table2[[#This Row],[Current Week Low]])-1</f>
        <v>2.2260730471874046E-2</v>
      </c>
      <c r="AF195" s="2">
        <f>(Table2[[#This Row],[Current Week High]]/Table2[[#This Row],[Close Price]])-1</f>
        <v>4.8376581040552979E-2</v>
      </c>
      <c r="AG195" s="2">
        <f>(Table2[[#This Row],[Close Price]]/Table2[[#This Row],[Current Month Low]])-1</f>
        <v>2.2260730471874046E-2</v>
      </c>
      <c r="AH195" s="2">
        <f>(Table2[[#This Row],[Current Month High]]/Table2[[#This Row],[Close Price]])-1</f>
        <v>7.8041465640891872E-2</v>
      </c>
      <c r="AI195">
        <v>7.8041465640891801</v>
      </c>
      <c r="AJ195">
        <v>96.842915811088204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0.15</v>
      </c>
      <c r="AM195" t="s">
        <v>10198</v>
      </c>
      <c r="AN195">
        <v>-1.95</v>
      </c>
      <c r="AO195" t="s">
        <v>10197</v>
      </c>
      <c r="AP195">
        <v>5.7799662486962999E-2</v>
      </c>
      <c r="AQ195">
        <f>(Table2[[#This Row],[Sharpe Ratio]]-AVERAGE(Table2[Sharpe Ratio]))/_xlfn.STDEV.P(Table2[Sharpe Ratio])</f>
        <v>6.9259399722496298E-2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0.66507579242478809</v>
      </c>
      <c r="AS195">
        <f>_xlfn.RANK.AVG(Table2[[#This Row],[1Y Return vs Nifty Z-Score]],Table2[1Y Return vs Nifty Z-Score])</f>
        <v>169</v>
      </c>
      <c r="AT195">
        <f>_xlfn.RANK.AVG(Table2[[#This Row],[6M Return vs Nifty Z-Score]],Table2[6M Return vs Nifty Z-Score])</f>
        <v>210</v>
      </c>
      <c r="AU195">
        <f>_xlfn.RANK.AVG(Table2[[#This Row],[Sharpe Ratio Z-Score]],Table2[Sharpe Ratio Z-Score])</f>
        <v>315</v>
      </c>
      <c r="AV195">
        <f>(Table2[[#This Row],[Rank 1Y]]+Table2[[#This Row],[Rank 6M]]+Table2[[#This Row],[Rank Sharpe]])/3</f>
        <v>231.33333333333334</v>
      </c>
    </row>
    <row r="196" spans="1:48" x14ac:dyDescent="0.3">
      <c r="A196" t="s">
        <v>810</v>
      </c>
      <c r="B196" t="s">
        <v>811</v>
      </c>
      <c r="C196" t="s">
        <v>10158</v>
      </c>
      <c r="D196" t="s">
        <v>812</v>
      </c>
      <c r="E196">
        <v>19415.977373270001</v>
      </c>
      <c r="F196">
        <v>2023.1</v>
      </c>
      <c r="G196">
        <v>51.012836034818797</v>
      </c>
      <c r="H196">
        <f>(Table2[[#This Row],[1Y Return vs Nifty]]-AVERAGE(Table2[1Y Return vs Nifty]))/_xlfn.STDEV.P(Table2[1Y Return vs Nifty])</f>
        <v>0.13431854913039021</v>
      </c>
      <c r="I196">
        <v>-3.6837476195357799</v>
      </c>
      <c r="J196">
        <f>(Table2[[#This Row],[1M Return vs Nifty]]-AVERAGE(Table2[1M Return vs Nifty]))/_xlfn.STDEV.P(Table2[1M Return vs Nifty])</f>
        <v>-0.37954204517631146</v>
      </c>
      <c r="K196">
        <v>27.6815272344611</v>
      </c>
      <c r="L196">
        <f>(Table2[[#This Row],[6M Return vs Nifty]]-AVERAGE(Table2[6M Return vs Nifty]))/_xlfn.STDEV.P(Table2[6M Return vs Nifty])</f>
        <v>0.71964538187000981</v>
      </c>
      <c r="M196">
        <v>-2.31521813241873</v>
      </c>
      <c r="N196">
        <f>(Table2[[#This Row],[1W Return vs Nifty]]-AVERAGE(Table2[1W Return vs Nifty]))/_xlfn.STDEV.P(Table2[1W Return vs Nifty])</f>
        <v>-0.66575577275924513</v>
      </c>
      <c r="O196">
        <v>2043.81</v>
      </c>
      <c r="P196">
        <v>1937.7634471492099</v>
      </c>
      <c r="Q196">
        <v>1641.8953067853399</v>
      </c>
      <c r="R196">
        <v>36.543409488908999</v>
      </c>
      <c r="S196" s="2">
        <f>(Table2[[#This Row],[Close Price]]-Table2[[#This Row],[20D EMA]])/Table2[[#This Row],[20D EMA]]</f>
        <v>-1.0133035849712075E-2</v>
      </c>
      <c r="T196" s="2">
        <f>(Table2[[#This Row],[Close Price]]-Table2[[#This Row],[50D EMA]])/Table2[[#This Row],[50D EMA]]</f>
        <v>4.4038684379321444E-2</v>
      </c>
      <c r="U196" s="2">
        <f>(Table2[[#This Row],[Close Price]]-Table2[[#This Row],[200D EMA]])/Table2[[#This Row],[200D EMA]]</f>
        <v>0.23217356894759575</v>
      </c>
      <c r="V196">
        <v>0.46778828730340799</v>
      </c>
      <c r="W196">
        <v>1986.05</v>
      </c>
      <c r="X196">
        <v>2023.45</v>
      </c>
      <c r="Y196">
        <v>1959.65</v>
      </c>
      <c r="Z196">
        <v>2175.75</v>
      </c>
      <c r="AA196">
        <v>1935.05</v>
      </c>
      <c r="AB196">
        <v>2236.6</v>
      </c>
      <c r="AC196" s="2">
        <f>(Table2[[#This Row],[Close Price]]/Table2[[#This Row],[Day Low]])-1</f>
        <v>1.8655119458220959E-2</v>
      </c>
      <c r="AD196" s="2">
        <f>(Table2[[#This Row],[Day High]]/Table2[[#This Row],[Close Price]])-1</f>
        <v>1.7300182887658444E-4</v>
      </c>
      <c r="AE196" s="2">
        <f>(Table2[[#This Row],[Close Price]]/Table2[[#This Row],[Current Week Low]])-1</f>
        <v>3.2378230806521469E-2</v>
      </c>
      <c r="AF196" s="2">
        <f>(Table2[[#This Row],[Current Week High]]/Table2[[#This Row],[Close Price]])-1</f>
        <v>7.5453511937126239E-2</v>
      </c>
      <c r="AG196" s="2">
        <f>(Table2[[#This Row],[Close Price]]/Table2[[#This Row],[Current Month Low]])-1</f>
        <v>4.5502700188625678E-2</v>
      </c>
      <c r="AH196" s="2">
        <f>(Table2[[#This Row],[Current Month High]]/Table2[[#This Row],[Close Price]])-1</f>
        <v>0.10553111561465078</v>
      </c>
      <c r="AI196">
        <v>10.553111561465</v>
      </c>
      <c r="AJ196">
        <v>78.230992864064802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0.13</v>
      </c>
      <c r="AM196" t="s">
        <v>10198</v>
      </c>
      <c r="AN196">
        <v>-4.43</v>
      </c>
      <c r="AO196" t="s">
        <v>10197</v>
      </c>
      <c r="AP196">
        <v>5.9623101600630002E-2</v>
      </c>
      <c r="AQ196">
        <f>(Table2[[#This Row],[Sharpe Ratio]]-AVERAGE(Table2[Sharpe Ratio]))/_xlfn.STDEV.P(Table2[Sharpe Ratio])</f>
        <v>9.0278268050832985E-2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-0.10105561888432357</v>
      </c>
      <c r="AS196">
        <f>_xlfn.RANK.AVG(Table2[[#This Row],[1Y Return vs Nifty Z-Score]],Table2[1Y Return vs Nifty Z-Score])</f>
        <v>250</v>
      </c>
      <c r="AT196">
        <f>_xlfn.RANK.AVG(Table2[[#This Row],[6M Return vs Nifty Z-Score]],Table2[6M Return vs Nifty Z-Score])</f>
        <v>142</v>
      </c>
      <c r="AU196">
        <f>_xlfn.RANK.AVG(Table2[[#This Row],[Sharpe Ratio Z-Score]],Table2[Sharpe Ratio Z-Score])</f>
        <v>304</v>
      </c>
      <c r="AV196">
        <f>(Table2[[#This Row],[Rank 1Y]]+Table2[[#This Row],[Rank 6M]]+Table2[[#This Row],[Rank Sharpe]])/3</f>
        <v>232</v>
      </c>
    </row>
    <row r="197" spans="1:48" x14ac:dyDescent="0.3">
      <c r="A197" t="s">
        <v>870</v>
      </c>
      <c r="B197" t="s">
        <v>871</v>
      </c>
      <c r="C197" t="s">
        <v>10153</v>
      </c>
      <c r="D197" t="s">
        <v>24</v>
      </c>
      <c r="E197">
        <v>17381.271668640999</v>
      </c>
      <c r="F197">
        <v>215.99</v>
      </c>
      <c r="G197">
        <v>43.099296500116502</v>
      </c>
      <c r="H197">
        <f>(Table2[[#This Row],[1Y Return vs Nifty]]-AVERAGE(Table2[1Y Return vs Nifty]))/_xlfn.STDEV.P(Table2[1Y Return vs Nifty])</f>
        <v>2.6996248038025663E-2</v>
      </c>
      <c r="I197">
        <v>-1.7634205661039899</v>
      </c>
      <c r="J197">
        <f>(Table2[[#This Row],[1M Return vs Nifty]]-AVERAGE(Table2[1M Return vs Nifty]))/_xlfn.STDEV.P(Table2[1M Return vs Nifty])</f>
        <v>-0.18377093649825971</v>
      </c>
      <c r="K197">
        <v>5.5276504118036698</v>
      </c>
      <c r="L197">
        <f>(Table2[[#This Row],[6M Return vs Nifty]]-AVERAGE(Table2[6M Return vs Nifty]))/_xlfn.STDEV.P(Table2[6M Return vs Nifty])</f>
        <v>-4.1536898598301779E-2</v>
      </c>
      <c r="M197">
        <v>7.1757108600745703</v>
      </c>
      <c r="N197">
        <f>(Table2[[#This Row],[1W Return vs Nifty]]-AVERAGE(Table2[1W Return vs Nifty]))/_xlfn.STDEV.P(Table2[1W Return vs Nifty])</f>
        <v>1.3597018112252857</v>
      </c>
      <c r="O197">
        <v>206.05</v>
      </c>
      <c r="P197">
        <v>202.13898948534899</v>
      </c>
      <c r="Q197">
        <v>178.77742111609001</v>
      </c>
      <c r="R197">
        <v>71.602107514756497</v>
      </c>
      <c r="S197" s="2">
        <f>(Table2[[#This Row],[Close Price]]-Table2[[#This Row],[20D EMA]])/Table2[[#This Row],[20D EMA]]</f>
        <v>4.8240718272263998E-2</v>
      </c>
      <c r="T197" s="2">
        <f>(Table2[[#This Row],[Close Price]]-Table2[[#This Row],[50D EMA]])/Table2[[#This Row],[50D EMA]]</f>
        <v>6.8522211127680255E-2</v>
      </c>
      <c r="U197" s="2">
        <f>(Table2[[#This Row],[Close Price]]-Table2[[#This Row],[200D EMA]])/Table2[[#This Row],[200D EMA]]</f>
        <v>0.20815032822151419</v>
      </c>
      <c r="V197">
        <v>1.0802717791569201</v>
      </c>
      <c r="W197">
        <v>215.24</v>
      </c>
      <c r="X197">
        <v>229.34</v>
      </c>
      <c r="Y197">
        <v>203.3</v>
      </c>
      <c r="Z197">
        <v>216.95</v>
      </c>
      <c r="AA197">
        <v>191.15</v>
      </c>
      <c r="AB197">
        <v>216.95</v>
      </c>
      <c r="AC197" s="2">
        <f>(Table2[[#This Row],[Close Price]]/Table2[[#This Row],[Day Low]])-1</f>
        <v>3.484482438208536E-3</v>
      </c>
      <c r="AD197" s="2">
        <f>(Table2[[#This Row],[Day High]]/Table2[[#This Row],[Close Price]])-1</f>
        <v>6.18084170563451E-2</v>
      </c>
      <c r="AE197" s="2">
        <f>(Table2[[#This Row],[Close Price]]/Table2[[#This Row],[Current Week Low]])-1</f>
        <v>6.2420068863748179E-2</v>
      </c>
      <c r="AF197" s="2">
        <f>(Table2[[#This Row],[Current Week High]]/Table2[[#This Row],[Close Price]])-1</f>
        <v>4.4446502152877265E-3</v>
      </c>
      <c r="AG197" s="2">
        <f>(Table2[[#This Row],[Close Price]]/Table2[[#This Row],[Current Month Low]])-1</f>
        <v>0.12995030081088155</v>
      </c>
      <c r="AH197" s="2">
        <f>(Table2[[#This Row],[Current Month High]]/Table2[[#This Row],[Close Price]])-1</f>
        <v>4.4446502152877265E-3</v>
      </c>
      <c r="AI197">
        <v>1.8102689939348999</v>
      </c>
      <c r="AJ197">
        <v>86.842560553633206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</v>
      </c>
      <c r="AM197" t="s">
        <v>10198</v>
      </c>
      <c r="AN197">
        <v>7.68</v>
      </c>
      <c r="AO197" t="s">
        <v>10198</v>
      </c>
      <c r="AP197">
        <v>0.164632808603518</v>
      </c>
      <c r="AQ197">
        <f>(Table2[[#This Row],[Sharpe Ratio]]-AVERAGE(Table2[Sharpe Ratio]))/_xlfn.STDEV.P(Table2[Sharpe Ratio])</f>
        <v>1.300730094024988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2.4621203181917375</v>
      </c>
      <c r="AS197">
        <f>_xlfn.RANK.AVG(Table2[[#This Row],[1Y Return vs Nifty Z-Score]],Table2[1Y Return vs Nifty Z-Score])</f>
        <v>282</v>
      </c>
      <c r="AT197">
        <f>_xlfn.RANK.AVG(Table2[[#This Row],[6M Return vs Nifty Z-Score]],Table2[6M Return vs Nifty Z-Score])</f>
        <v>340</v>
      </c>
      <c r="AU197">
        <f>_xlfn.RANK.AVG(Table2[[#This Row],[Sharpe Ratio Z-Score]],Table2[Sharpe Ratio Z-Score])</f>
        <v>78</v>
      </c>
      <c r="AV197">
        <f>(Table2[[#This Row],[Rank 1Y]]+Table2[[#This Row],[Rank 6M]]+Table2[[#This Row],[Rank Sharpe]])/3</f>
        <v>233.33333333333334</v>
      </c>
    </row>
    <row r="198" spans="1:48" x14ac:dyDescent="0.3">
      <c r="A198" t="s">
        <v>933</v>
      </c>
      <c r="B198" t="s">
        <v>934</v>
      </c>
      <c r="C198" t="s">
        <v>10157</v>
      </c>
      <c r="D198" t="s">
        <v>662</v>
      </c>
      <c r="E198">
        <v>15789.205350460001</v>
      </c>
      <c r="F198">
        <v>874.15</v>
      </c>
      <c r="G198">
        <v>37.6740538351604</v>
      </c>
      <c r="H198">
        <f>(Table2[[#This Row],[1Y Return vs Nifty]]-AVERAGE(Table2[1Y Return vs Nifty]))/_xlfn.STDEV.P(Table2[1Y Return vs Nifty])</f>
        <v>-4.6580123727641524E-2</v>
      </c>
      <c r="I198">
        <v>-3.5613274168579001</v>
      </c>
      <c r="J198">
        <f>(Table2[[#This Row],[1M Return vs Nifty]]-AVERAGE(Table2[1M Return vs Nifty]))/_xlfn.STDEV.P(Table2[1M Return vs Nifty])</f>
        <v>-0.36706170295543278</v>
      </c>
      <c r="K198">
        <v>4.3491078096510698</v>
      </c>
      <c r="L198">
        <f>(Table2[[#This Row],[6M Return vs Nifty]]-AVERAGE(Table2[6M Return vs Nifty]))/_xlfn.STDEV.P(Table2[6M Return vs Nifty])</f>
        <v>-8.2030296332557387E-2</v>
      </c>
      <c r="M198">
        <v>-0.39401925241423102</v>
      </c>
      <c r="N198">
        <f>(Table2[[#This Row],[1W Return vs Nifty]]-AVERAGE(Table2[1W Return vs Nifty]))/_xlfn.STDEV.P(Table2[1W Return vs Nifty])</f>
        <v>-0.25575303805061272</v>
      </c>
      <c r="O198">
        <v>888.03</v>
      </c>
      <c r="P198">
        <v>838.43651963479999</v>
      </c>
      <c r="Q198">
        <v>725.23504060073196</v>
      </c>
      <c r="R198">
        <v>40.163537496183899</v>
      </c>
      <c r="S198" s="2">
        <f>(Table2[[#This Row],[Close Price]]-Table2[[#This Row],[20D EMA]])/Table2[[#This Row],[20D EMA]]</f>
        <v>-1.5630102586624322E-2</v>
      </c>
      <c r="T198" s="2">
        <f>(Table2[[#This Row],[Close Price]]-Table2[[#This Row],[50D EMA]])/Table2[[#This Row],[50D EMA]]</f>
        <v>4.2595330151835226E-2</v>
      </c>
      <c r="U198" s="2">
        <f>(Table2[[#This Row],[Close Price]]-Table2[[#This Row],[200D EMA]])/Table2[[#This Row],[200D EMA]]</f>
        <v>0.20533337616439173</v>
      </c>
      <c r="V198">
        <v>0.71835261383887605</v>
      </c>
      <c r="W198">
        <v>834.2</v>
      </c>
      <c r="X198">
        <v>875.45</v>
      </c>
      <c r="Y198">
        <v>829.75</v>
      </c>
      <c r="Z198">
        <v>900.65</v>
      </c>
      <c r="AA198">
        <v>829.75</v>
      </c>
      <c r="AB198">
        <v>998.45</v>
      </c>
      <c r="AC198" s="2">
        <f>(Table2[[#This Row],[Close Price]]/Table2[[#This Row],[Day Low]])-1</f>
        <v>4.7890194198033864E-2</v>
      </c>
      <c r="AD198" s="2">
        <f>(Table2[[#This Row],[Day High]]/Table2[[#This Row],[Close Price]])-1</f>
        <v>1.4871589544129815E-3</v>
      </c>
      <c r="AE198" s="2">
        <f>(Table2[[#This Row],[Close Price]]/Table2[[#This Row],[Current Week Low]])-1</f>
        <v>5.3510093401627046E-2</v>
      </c>
      <c r="AF198" s="2">
        <f>(Table2[[#This Row],[Current Week High]]/Table2[[#This Row],[Close Price]])-1</f>
        <v>3.0315163301492865E-2</v>
      </c>
      <c r="AG198" s="2">
        <f>(Table2[[#This Row],[Close Price]]/Table2[[#This Row],[Current Month Low]])-1</f>
        <v>5.3510093401627046E-2</v>
      </c>
      <c r="AH198" s="2">
        <f>(Table2[[#This Row],[Current Month High]]/Table2[[#This Row],[Close Price]])-1</f>
        <v>0.14219527541039878</v>
      </c>
      <c r="AI198">
        <v>14.219527541039801</v>
      </c>
      <c r="AJ198">
        <v>65.511691754236395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0.04</v>
      </c>
      <c r="AM198" t="s">
        <v>10198</v>
      </c>
      <c r="AN198">
        <v>-8.7899999999999991</v>
      </c>
      <c r="AO198" t="s">
        <v>10197</v>
      </c>
      <c r="AP198">
        <v>0.181526850205943</v>
      </c>
      <c r="AQ198">
        <f>(Table2[[#This Row],[Sharpe Ratio]]-AVERAGE(Table2[Sharpe Ratio]))/_xlfn.STDEV.P(Table2[Sharpe Ratio])</f>
        <v>1.4954685052575445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0.74404334419129992</v>
      </c>
      <c r="AS198">
        <f>_xlfn.RANK.AVG(Table2[[#This Row],[1Y Return vs Nifty Z-Score]],Table2[1Y Return vs Nifty Z-Score])</f>
        <v>303</v>
      </c>
      <c r="AT198">
        <f>_xlfn.RANK.AVG(Table2[[#This Row],[6M Return vs Nifty Z-Score]],Table2[6M Return vs Nifty Z-Score])</f>
        <v>349</v>
      </c>
      <c r="AU198">
        <f>_xlfn.RANK.AVG(Table2[[#This Row],[Sharpe Ratio Z-Score]],Table2[Sharpe Ratio Z-Score])</f>
        <v>49</v>
      </c>
      <c r="AV198">
        <f>(Table2[[#This Row],[Rank 1Y]]+Table2[[#This Row],[Rank 6M]]+Table2[[#This Row],[Rank Sharpe]])/3</f>
        <v>233.66666666666666</v>
      </c>
    </row>
    <row r="199" spans="1:48" x14ac:dyDescent="0.3">
      <c r="A199" t="s">
        <v>900</v>
      </c>
      <c r="B199" t="s">
        <v>901</v>
      </c>
      <c r="C199" t="s">
        <v>10160</v>
      </c>
      <c r="D199" t="s">
        <v>133</v>
      </c>
      <c r="E199">
        <v>16476.17307723</v>
      </c>
      <c r="F199">
        <v>903.05</v>
      </c>
      <c r="G199">
        <v>574.94415340857199</v>
      </c>
      <c r="H199">
        <f>(Table2[[#This Row],[1Y Return vs Nifty]]-AVERAGE(Table2[1Y Return vs Nifty]))/_xlfn.STDEV.P(Table2[1Y Return vs Nifty])</f>
        <v>7.2398007860395017</v>
      </c>
      <c r="I199">
        <v>-6.57666659023789</v>
      </c>
      <c r="J199">
        <f>(Table2[[#This Row],[1M Return vs Nifty]]-AVERAGE(Table2[1M Return vs Nifty]))/_xlfn.STDEV.P(Table2[1M Return vs Nifty])</f>
        <v>-0.67446574226114087</v>
      </c>
      <c r="K199">
        <v>-27.385063055616001</v>
      </c>
      <c r="L199">
        <f>(Table2[[#This Row],[6M Return vs Nifty]]-AVERAGE(Table2[6M Return vs Nifty]))/_xlfn.STDEV.P(Table2[6M Return vs Nifty])</f>
        <v>-1.1723807005241391</v>
      </c>
      <c r="M199">
        <v>3.3727444062001402</v>
      </c>
      <c r="N199">
        <f>(Table2[[#This Row],[1W Return vs Nifty]]-AVERAGE(Table2[1W Return vs Nifty]))/_xlfn.STDEV.P(Table2[1W Return vs Nifty])</f>
        <v>0.54811137031785839</v>
      </c>
      <c r="O199">
        <v>869.92</v>
      </c>
      <c r="P199">
        <v>899.01526151720896</v>
      </c>
      <c r="Q199">
        <v>809.64955063305501</v>
      </c>
      <c r="R199">
        <v>65.945596913306204</v>
      </c>
      <c r="S199" s="2">
        <f>(Table2[[#This Row],[Close Price]]-Table2[[#This Row],[20D EMA]])/Table2[[#This Row],[20D EMA]]</f>
        <v>3.8083961743608605E-2</v>
      </c>
      <c r="T199" s="2">
        <f>(Table2[[#This Row],[Close Price]]-Table2[[#This Row],[50D EMA]])/Table2[[#This Row],[50D EMA]]</f>
        <v>4.4879532700944766E-3</v>
      </c>
      <c r="U199" s="2">
        <f>(Table2[[#This Row],[Close Price]]-Table2[[#This Row],[200D EMA]])/Table2[[#This Row],[200D EMA]]</f>
        <v>0.11535910727538387</v>
      </c>
      <c r="V199">
        <v>0.67956439213064601</v>
      </c>
      <c r="W199">
        <v>905.9</v>
      </c>
      <c r="X199">
        <v>930</v>
      </c>
      <c r="Y199">
        <v>783.1</v>
      </c>
      <c r="Z199">
        <v>903.05</v>
      </c>
      <c r="AA199">
        <v>783.1</v>
      </c>
      <c r="AB199">
        <v>962.6</v>
      </c>
      <c r="AC199" s="2">
        <f>(Table2[[#This Row],[Close Price]]/Table2[[#This Row],[Day Low]])-1</f>
        <v>-3.1460426095595295E-3</v>
      </c>
      <c r="AD199" s="2">
        <f>(Table2[[#This Row],[Day High]]/Table2[[#This Row],[Close Price]])-1</f>
        <v>2.9843308786889011E-2</v>
      </c>
      <c r="AE199" s="2">
        <f>(Table2[[#This Row],[Close Price]]/Table2[[#This Row],[Current Week Low]])-1</f>
        <v>0.15317328565955801</v>
      </c>
      <c r="AF199" s="2">
        <f>(Table2[[#This Row],[Current Week High]]/Table2[[#This Row],[Close Price]])-1</f>
        <v>0</v>
      </c>
      <c r="AG199" s="2">
        <f>(Table2[[#This Row],[Close Price]]/Table2[[#This Row],[Current Month Low]])-1</f>
        <v>0.15317328565955801</v>
      </c>
      <c r="AH199" s="2">
        <f>(Table2[[#This Row],[Current Month High]]/Table2[[#This Row],[Close Price]])-1</f>
        <v>6.5943192514257287E-2</v>
      </c>
      <c r="AI199">
        <v>45.506893306018398</v>
      </c>
      <c r="AJ199">
        <v>646.322314049586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-0.09</v>
      </c>
      <c r="AM199" t="s">
        <v>10197</v>
      </c>
      <c r="AN199">
        <v>-1.48</v>
      </c>
      <c r="AO199" t="s">
        <v>10197</v>
      </c>
      <c r="AP199">
        <v>0.204267808950719</v>
      </c>
      <c r="AQ199">
        <f>(Table2[[#This Row],[Sharpe Ratio]]-AVERAGE(Table2[Sharpe Ratio]))/_xlfn.STDEV.P(Table2[Sharpe Ratio])</f>
        <v>1.7576046050779162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</v>
      </c>
      <c r="AT199">
        <f>_xlfn.RANK.AVG(Table2[[#This Row],[6M Return vs Nifty Z-Score]],Table2[6M Return vs Nifty Z-Score])</f>
        <v>671</v>
      </c>
      <c r="AU199">
        <f>_xlfn.RANK.AVG(Table2[[#This Row],[Sharpe Ratio Z-Score]],Table2[Sharpe Ratio Z-Score])</f>
        <v>31</v>
      </c>
      <c r="AV199">
        <f>(Table2[[#This Row],[Rank 1Y]]+Table2[[#This Row],[Rank 6M]]+Table2[[#This Row],[Rank Sharpe]])/3</f>
        <v>234.66666666666666</v>
      </c>
    </row>
    <row r="200" spans="1:48" x14ac:dyDescent="0.3">
      <c r="A200" t="s">
        <v>380</v>
      </c>
      <c r="B200" t="s">
        <v>381</v>
      </c>
      <c r="C200" t="s">
        <v>10166</v>
      </c>
      <c r="D200" t="s">
        <v>138</v>
      </c>
      <c r="E200">
        <v>62875.916833224997</v>
      </c>
      <c r="F200">
        <v>1729.25</v>
      </c>
      <c r="G200">
        <v>38.420944354342801</v>
      </c>
      <c r="H200">
        <f>(Table2[[#This Row],[1Y Return vs Nifty]]-AVERAGE(Table2[1Y Return vs Nifty]))/_xlfn.STDEV.P(Table2[1Y Return vs Nifty])</f>
        <v>-3.6450900409653569E-2</v>
      </c>
      <c r="I200">
        <v>-12.642196765604</v>
      </c>
      <c r="J200">
        <f>(Table2[[#This Row],[1M Return vs Nifty]]-AVERAGE(Table2[1M Return vs Nifty]))/_xlfn.STDEV.P(Table2[1M Return vs Nifty])</f>
        <v>-1.2928268516510832</v>
      </c>
      <c r="K200">
        <v>18.315915067382601</v>
      </c>
      <c r="L200">
        <f>(Table2[[#This Row],[6M Return vs Nifty]]-AVERAGE(Table2[6M Return vs Nifty]))/_xlfn.STDEV.P(Table2[6M Return vs Nifty])</f>
        <v>0.39785348583366459</v>
      </c>
      <c r="M200">
        <v>2.74667510954349</v>
      </c>
      <c r="N200">
        <f>(Table2[[#This Row],[1W Return vs Nifty]]-AVERAGE(Table2[1W Return vs Nifty]))/_xlfn.STDEV.P(Table2[1W Return vs Nifty])</f>
        <v>0.41450202543538817</v>
      </c>
      <c r="O200">
        <v>1743.53</v>
      </c>
      <c r="P200">
        <v>1731.74299107158</v>
      </c>
      <c r="Q200">
        <v>1502.23956413577</v>
      </c>
      <c r="R200">
        <v>49.204749495199302</v>
      </c>
      <c r="S200" s="2">
        <f>(Table2[[#This Row],[Close Price]]-Table2[[#This Row],[20D EMA]])/Table2[[#This Row],[20D EMA]]</f>
        <v>-8.1902806375571246E-3</v>
      </c>
      <c r="T200" s="2">
        <f>(Table2[[#This Row],[Close Price]]-Table2[[#This Row],[50D EMA]])/Table2[[#This Row],[50D EMA]]</f>
        <v>-1.4395849063245844E-3</v>
      </c>
      <c r="U200" s="2">
        <f>(Table2[[#This Row],[Close Price]]-Table2[[#This Row],[200D EMA]])/Table2[[#This Row],[200D EMA]]</f>
        <v>0.15111466991273645</v>
      </c>
      <c r="V200">
        <v>1.36393953056216</v>
      </c>
      <c r="W200">
        <v>1733.05</v>
      </c>
      <c r="X200">
        <v>1802</v>
      </c>
      <c r="Y200">
        <v>1672.05</v>
      </c>
      <c r="Z200">
        <v>1814.7</v>
      </c>
      <c r="AA200">
        <v>1644</v>
      </c>
      <c r="AB200">
        <v>1819</v>
      </c>
      <c r="AC200" s="2">
        <f>(Table2[[#This Row],[Close Price]]/Table2[[#This Row],[Day Low]])-1</f>
        <v>-2.1926661088831345E-3</v>
      </c>
      <c r="AD200" s="2">
        <f>(Table2[[#This Row],[Day High]]/Table2[[#This Row],[Close Price]])-1</f>
        <v>4.2070261674136189E-2</v>
      </c>
      <c r="AE200" s="2">
        <f>(Table2[[#This Row],[Close Price]]/Table2[[#This Row],[Current Week Low]])-1</f>
        <v>3.4209503304327038E-2</v>
      </c>
      <c r="AF200" s="2">
        <f>(Table2[[#This Row],[Current Week High]]/Table2[[#This Row],[Close Price]])-1</f>
        <v>4.9414486048865225E-2</v>
      </c>
      <c r="AG200" s="2">
        <f>(Table2[[#This Row],[Close Price]]/Table2[[#This Row],[Current Month Low]])-1</f>
        <v>5.1855231143552283E-2</v>
      </c>
      <c r="AH200" s="2">
        <f>(Table2[[#This Row],[Current Month High]]/Table2[[#This Row],[Close Price]])-1</f>
        <v>5.1901113199363857E-2</v>
      </c>
      <c r="AI200">
        <v>12.9420268902703</v>
      </c>
      <c r="AJ200">
        <v>64.518123870231193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0.06</v>
      </c>
      <c r="AM200" t="s">
        <v>10198</v>
      </c>
      <c r="AN200">
        <v>0.35</v>
      </c>
      <c r="AO200" t="s">
        <v>10198</v>
      </c>
      <c r="AP200">
        <v>0.100225758219095</v>
      </c>
      <c r="AQ200">
        <f>(Table2[[#This Row],[Sharpe Ratio]]-AVERAGE(Table2[Sharpe Ratio]))/_xlfn.STDEV.P(Table2[Sharpe Ratio])</f>
        <v>0.55830699840307463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4.1384757611390544E-2</v>
      </c>
      <c r="AS200">
        <f>_xlfn.RANK.AVG(Table2[[#This Row],[1Y Return vs Nifty Z-Score]],Table2[1Y Return vs Nifty Z-Score])</f>
        <v>295</v>
      </c>
      <c r="AT200">
        <f>_xlfn.RANK.AVG(Table2[[#This Row],[6M Return vs Nifty Z-Score]],Table2[6M Return vs Nifty Z-Score])</f>
        <v>209</v>
      </c>
      <c r="AU200">
        <f>_xlfn.RANK.AVG(Table2[[#This Row],[Sharpe Ratio Z-Score]],Table2[Sharpe Ratio Z-Score])</f>
        <v>204</v>
      </c>
      <c r="AV200">
        <f>(Table2[[#This Row],[Rank 1Y]]+Table2[[#This Row],[Rank 6M]]+Table2[[#This Row],[Rank Sharpe]])/3</f>
        <v>236</v>
      </c>
    </row>
    <row r="201" spans="1:48" x14ac:dyDescent="0.3">
      <c r="A201" t="s">
        <v>990</v>
      </c>
      <c r="B201" t="s">
        <v>991</v>
      </c>
      <c r="C201" t="s">
        <v>10163</v>
      </c>
      <c r="D201" t="s">
        <v>165</v>
      </c>
      <c r="E201">
        <v>13547.0237741</v>
      </c>
      <c r="F201">
        <v>603.70000000000005</v>
      </c>
      <c r="G201">
        <v>36.900619647960198</v>
      </c>
      <c r="H201">
        <f>(Table2[[#This Row],[1Y Return vs Nifty]]-AVERAGE(Table2[1Y Return vs Nifty]))/_xlfn.STDEV.P(Table2[1Y Return vs Nifty])</f>
        <v>-5.7069328507604884E-2</v>
      </c>
      <c r="I201">
        <v>-10.7030436194544</v>
      </c>
      <c r="J201">
        <f>(Table2[[#This Row],[1M Return vs Nifty]]-AVERAGE(Table2[1M Return vs Nifty]))/_xlfn.STDEV.P(Table2[1M Return vs Nifty])</f>
        <v>-1.095136483940121</v>
      </c>
      <c r="K201">
        <v>2.2215407360198798</v>
      </c>
      <c r="L201">
        <f>(Table2[[#This Row],[6M Return vs Nifty]]-AVERAGE(Table2[6M Return vs Nifty]))/_xlfn.STDEV.P(Table2[6M Return vs Nifty])</f>
        <v>-0.15513110708093189</v>
      </c>
      <c r="M201">
        <v>8.42327653966497</v>
      </c>
      <c r="N201">
        <f>(Table2[[#This Row],[1W Return vs Nifty]]-AVERAGE(Table2[1W Return vs Nifty]))/_xlfn.STDEV.P(Table2[1W Return vs Nifty])</f>
        <v>1.6259445962301882</v>
      </c>
      <c r="O201">
        <v>636.85</v>
      </c>
      <c r="P201">
        <v>615.04818421671905</v>
      </c>
      <c r="Q201">
        <v>516.46401589184302</v>
      </c>
      <c r="R201">
        <v>24.868127116682601</v>
      </c>
      <c r="S201" s="2">
        <f>(Table2[[#This Row],[Close Price]]-Table2[[#This Row],[20D EMA]])/Table2[[#This Row],[20D EMA]]</f>
        <v>-5.2053073722226548E-2</v>
      </c>
      <c r="T201" s="2">
        <f>(Table2[[#This Row],[Close Price]]-Table2[[#This Row],[50D EMA]])/Table2[[#This Row],[50D EMA]]</f>
        <v>-1.8450886463751183E-2</v>
      </c>
      <c r="U201" s="2">
        <f>(Table2[[#This Row],[Close Price]]-Table2[[#This Row],[200D EMA]])/Table2[[#This Row],[200D EMA]]</f>
        <v>0.16891009135944493</v>
      </c>
      <c r="V201">
        <v>1.1715939683819401</v>
      </c>
      <c r="W201">
        <v>607</v>
      </c>
      <c r="X201">
        <v>636.9</v>
      </c>
      <c r="Y201">
        <v>582</v>
      </c>
      <c r="Z201">
        <v>642.85</v>
      </c>
      <c r="AA201">
        <v>546.02</v>
      </c>
      <c r="AB201">
        <v>716.75</v>
      </c>
      <c r="AC201" s="2">
        <f>(Table2[[#This Row],[Close Price]]/Table2[[#This Row],[Day Low]])-1</f>
        <v>-5.4365733113672654E-3</v>
      </c>
      <c r="AD201" s="2">
        <f>(Table2[[#This Row],[Day High]]/Table2[[#This Row],[Close Price]])-1</f>
        <v>5.4994202418419569E-2</v>
      </c>
      <c r="AE201" s="2">
        <f>(Table2[[#This Row],[Close Price]]/Table2[[#This Row],[Current Week Low]])-1</f>
        <v>3.7285223367697684E-2</v>
      </c>
      <c r="AF201" s="2">
        <f>(Table2[[#This Row],[Current Week High]]/Table2[[#This Row],[Close Price]])-1</f>
        <v>6.4850091104853291E-2</v>
      </c>
      <c r="AG201" s="2">
        <f>(Table2[[#This Row],[Close Price]]/Table2[[#This Row],[Current Month Low]])-1</f>
        <v>0.10563715614812663</v>
      </c>
      <c r="AH201" s="2">
        <f>(Table2[[#This Row],[Current Month High]]/Table2[[#This Row],[Close Price]])-1</f>
        <v>0.1872618850422394</v>
      </c>
      <c r="AI201">
        <v>18.726188504223899</v>
      </c>
      <c r="AJ201">
        <v>74.441956223361998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0.05</v>
      </c>
      <c r="AM201" t="s">
        <v>10198</v>
      </c>
      <c r="AN201">
        <v>-6.43</v>
      </c>
      <c r="AO201" t="s">
        <v>10197</v>
      </c>
      <c r="AP201">
        <v>0.20727531049764</v>
      </c>
      <c r="AQ201">
        <f>(Table2[[#This Row],[Sharpe Ratio]]-AVERAGE(Table2[Sharpe Ratio]))/_xlfn.STDEV.P(Table2[Sharpe Ratio])</f>
        <v>1.7922722167015777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2.1108798934031081</v>
      </c>
      <c r="AS201">
        <f>_xlfn.RANK.AVG(Table2[[#This Row],[1Y Return vs Nifty Z-Score]],Table2[1Y Return vs Nifty Z-Score])</f>
        <v>307</v>
      </c>
      <c r="AT201">
        <f>_xlfn.RANK.AVG(Table2[[#This Row],[6M Return vs Nifty Z-Score]],Table2[6M Return vs Nifty Z-Score])</f>
        <v>375</v>
      </c>
      <c r="AU201">
        <f>_xlfn.RANK.AVG(Table2[[#This Row],[Sharpe Ratio Z-Score]],Table2[Sharpe Ratio Z-Score])</f>
        <v>26</v>
      </c>
      <c r="AV201">
        <f>(Table2[[#This Row],[Rank 1Y]]+Table2[[#This Row],[Rank 6M]]+Table2[[#This Row],[Rank Sharpe]])/3</f>
        <v>236</v>
      </c>
    </row>
    <row r="202" spans="1:48" x14ac:dyDescent="0.3">
      <c r="A202" t="s">
        <v>790</v>
      </c>
      <c r="B202" t="s">
        <v>791</v>
      </c>
      <c r="C202" t="s">
        <v>10165</v>
      </c>
      <c r="D202" t="s">
        <v>228</v>
      </c>
      <c r="E202">
        <v>20020.792207260001</v>
      </c>
      <c r="F202">
        <v>460.2</v>
      </c>
      <c r="G202">
        <v>39.877933938328397</v>
      </c>
      <c r="H202">
        <f>(Table2[[#This Row],[1Y Return vs Nifty]]-AVERAGE(Table2[1Y Return vs Nifty]))/_xlfn.STDEV.P(Table2[1Y Return vs Nifty])</f>
        <v>-1.669141426123141E-2</v>
      </c>
      <c r="I202">
        <v>8.2903130758930494</v>
      </c>
      <c r="J202">
        <f>(Table2[[#This Row],[1M Return vs Nifty]]-AVERAGE(Table2[1M Return vs Nifty]))/_xlfn.STDEV.P(Table2[1M Return vs Nifty])</f>
        <v>0.84117456845111316</v>
      </c>
      <c r="K202">
        <v>42.577083913131098</v>
      </c>
      <c r="L202">
        <f>(Table2[[#This Row],[6M Return vs Nifty]]-AVERAGE(Table2[6M Return vs Nifty]))/_xlfn.STDEV.P(Table2[6M Return vs Nifty])</f>
        <v>1.2314399491269274</v>
      </c>
      <c r="M202">
        <v>4.1136091420041501</v>
      </c>
      <c r="N202">
        <f>(Table2[[#This Row],[1W Return vs Nifty]]-AVERAGE(Table2[1W Return vs Nifty]))/_xlfn.STDEV.P(Table2[1W Return vs Nifty])</f>
        <v>0.70621919085131679</v>
      </c>
      <c r="O202">
        <v>452.05</v>
      </c>
      <c r="P202">
        <v>421.53137090609198</v>
      </c>
      <c r="Q202">
        <v>352.33224149201698</v>
      </c>
      <c r="R202">
        <v>53.997794547593301</v>
      </c>
      <c r="S202" s="2">
        <f>(Table2[[#This Row],[Close Price]]-Table2[[#This Row],[20D EMA]])/Table2[[#This Row],[20D EMA]]</f>
        <v>1.8028979095232777E-2</v>
      </c>
      <c r="T202" s="2">
        <f>(Table2[[#This Row],[Close Price]]-Table2[[#This Row],[50D EMA]])/Table2[[#This Row],[50D EMA]]</f>
        <v>9.1733692348422005E-2</v>
      </c>
      <c r="U202" s="2">
        <f>(Table2[[#This Row],[Close Price]]-Table2[[#This Row],[200D EMA]])/Table2[[#This Row],[200D EMA]]</f>
        <v>0.30615352728208112</v>
      </c>
      <c r="V202">
        <v>0.64551275034783495</v>
      </c>
      <c r="W202">
        <v>450</v>
      </c>
      <c r="X202">
        <v>462.55</v>
      </c>
      <c r="Y202">
        <v>439.35</v>
      </c>
      <c r="Z202">
        <v>485.15</v>
      </c>
      <c r="AA202">
        <v>431</v>
      </c>
      <c r="AB202">
        <v>527.54999999999995</v>
      </c>
      <c r="AC202" s="2">
        <f>(Table2[[#This Row],[Close Price]]/Table2[[#This Row],[Day Low]])-1</f>
        <v>2.2666666666666613E-2</v>
      </c>
      <c r="AD202" s="2">
        <f>(Table2[[#This Row],[Day High]]/Table2[[#This Row],[Close Price]])-1</f>
        <v>5.1064754454586136E-3</v>
      </c>
      <c r="AE202" s="2">
        <f>(Table2[[#This Row],[Close Price]]/Table2[[#This Row],[Current Week Low]])-1</f>
        <v>4.7456469784909361E-2</v>
      </c>
      <c r="AF202" s="2">
        <f>(Table2[[#This Row],[Current Week High]]/Table2[[#This Row],[Close Price]])-1</f>
        <v>5.4215558452846535E-2</v>
      </c>
      <c r="AG202" s="2">
        <f>(Table2[[#This Row],[Close Price]]/Table2[[#This Row],[Current Month Low]])-1</f>
        <v>6.7749419953596179E-2</v>
      </c>
      <c r="AH202" s="2">
        <f>(Table2[[#This Row],[Current Month High]]/Table2[[#This Row],[Close Price]])-1</f>
        <v>0.14634941329856588</v>
      </c>
      <c r="AI202">
        <v>14.634941329856501</v>
      </c>
      <c r="AJ202">
        <v>66.588235294117595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0.22</v>
      </c>
      <c r="AM202" t="s">
        <v>10198</v>
      </c>
      <c r="AN202">
        <v>-1.36</v>
      </c>
      <c r="AO202" t="s">
        <v>10197</v>
      </c>
      <c r="AP202">
        <v>5.1961808100796002E-2</v>
      </c>
      <c r="AQ202">
        <f>(Table2[[#This Row],[Sharpe Ratio]]-AVERAGE(Table2[Sharpe Ratio]))/_xlfn.STDEV.P(Table2[Sharpe Ratio])</f>
        <v>1.9661779509820838E-3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2.764108472119108</v>
      </c>
      <c r="AS202">
        <f>_xlfn.RANK.AVG(Table2[[#This Row],[1Y Return vs Nifty Z-Score]],Table2[1Y Return vs Nifty Z-Score])</f>
        <v>290</v>
      </c>
      <c r="AT202">
        <f>_xlfn.RANK.AVG(Table2[[#This Row],[6M Return vs Nifty Z-Score]],Table2[6M Return vs Nifty Z-Score])</f>
        <v>84</v>
      </c>
      <c r="AU202">
        <f>_xlfn.RANK.AVG(Table2[[#This Row],[Sharpe Ratio Z-Score]],Table2[Sharpe Ratio Z-Score])</f>
        <v>335</v>
      </c>
      <c r="AV202">
        <f>(Table2[[#This Row],[Rank 1Y]]+Table2[[#This Row],[Rank 6M]]+Table2[[#This Row],[Rank Sharpe]])/3</f>
        <v>236.33333333333334</v>
      </c>
    </row>
    <row r="203" spans="1:48" x14ac:dyDescent="0.3">
      <c r="A203" t="s">
        <v>261</v>
      </c>
      <c r="B203" t="s">
        <v>262</v>
      </c>
      <c r="C203" t="s">
        <v>10153</v>
      </c>
      <c r="D203" t="s">
        <v>32</v>
      </c>
      <c r="E203">
        <v>101491.51694813999</v>
      </c>
      <c r="F203">
        <v>111.89</v>
      </c>
      <c r="G203">
        <v>44.067759184936001</v>
      </c>
      <c r="H203">
        <f>(Table2[[#This Row],[1Y Return vs Nifty]]-AVERAGE(Table2[1Y Return vs Nifty]))/_xlfn.STDEV.P(Table2[1Y Return vs Nifty])</f>
        <v>4.0130401649204679E-2</v>
      </c>
      <c r="I203">
        <v>-8.5728683653473592</v>
      </c>
      <c r="J203">
        <f>(Table2[[#This Row],[1M Return vs Nifty]]-AVERAGE(Table2[1M Return vs Nifty]))/_xlfn.STDEV.P(Table2[1M Return vs Nifty])</f>
        <v>-0.87797203248388433</v>
      </c>
      <c r="K203">
        <v>5.9338912365530598</v>
      </c>
      <c r="L203">
        <f>(Table2[[#This Row],[6M Return vs Nifty]]-AVERAGE(Table2[6M Return vs Nifty]))/_xlfn.STDEV.P(Table2[6M Return vs Nifty])</f>
        <v>-2.7578920955047187E-2</v>
      </c>
      <c r="M203">
        <v>-1.43496550449396</v>
      </c>
      <c r="N203">
        <f>(Table2[[#This Row],[1W Return vs Nifty]]-AVERAGE(Table2[1W Return vs Nifty]))/_xlfn.STDEV.P(Table2[1W Return vs Nifty])</f>
        <v>-0.47790120525982471</v>
      </c>
      <c r="O203">
        <v>115.19</v>
      </c>
      <c r="P203">
        <v>116.264271234663</v>
      </c>
      <c r="Q203">
        <v>103.965542722696</v>
      </c>
      <c r="R203">
        <v>35.472407658684801</v>
      </c>
      <c r="S203" s="2">
        <f>(Table2[[#This Row],[Close Price]]-Table2[[#This Row],[20D EMA]])/Table2[[#This Row],[20D EMA]]</f>
        <v>-2.8648320166681111E-2</v>
      </c>
      <c r="T203" s="2">
        <f>(Table2[[#This Row],[Close Price]]-Table2[[#This Row],[50D EMA]])/Table2[[#This Row],[50D EMA]]</f>
        <v>-3.7623520865100082E-2</v>
      </c>
      <c r="U203" s="2">
        <f>(Table2[[#This Row],[Close Price]]-Table2[[#This Row],[200D EMA]])/Table2[[#This Row],[200D EMA]]</f>
        <v>7.622195844675822E-2</v>
      </c>
      <c r="V203">
        <v>0.85879208322889</v>
      </c>
      <c r="W203">
        <v>111</v>
      </c>
      <c r="X203">
        <v>114.4</v>
      </c>
      <c r="Y203">
        <v>109</v>
      </c>
      <c r="Z203">
        <v>115.49</v>
      </c>
      <c r="AA203">
        <v>109</v>
      </c>
      <c r="AB203">
        <v>120.19</v>
      </c>
      <c r="AC203" s="2">
        <f>(Table2[[#This Row],[Close Price]]/Table2[[#This Row],[Day Low]])-1</f>
        <v>8.0180180180180471E-3</v>
      </c>
      <c r="AD203" s="2">
        <f>(Table2[[#This Row],[Day High]]/Table2[[#This Row],[Close Price]])-1</f>
        <v>2.2432746447403673E-2</v>
      </c>
      <c r="AE203" s="2">
        <f>(Table2[[#This Row],[Close Price]]/Table2[[#This Row],[Current Week Low]])-1</f>
        <v>2.6513761467889863E-2</v>
      </c>
      <c r="AF203" s="2">
        <f>(Table2[[#This Row],[Current Week High]]/Table2[[#This Row],[Close Price]])-1</f>
        <v>3.2174457056037165E-2</v>
      </c>
      <c r="AG203" s="2">
        <f>(Table2[[#This Row],[Close Price]]/Table2[[#This Row],[Current Month Low]])-1</f>
        <v>2.6513761467889863E-2</v>
      </c>
      <c r="AH203" s="2">
        <f>(Table2[[#This Row],[Current Month High]]/Table2[[#This Row],[Close Price]])-1</f>
        <v>7.4179998212530185E-2</v>
      </c>
      <c r="AI203">
        <v>15.2024309589775</v>
      </c>
      <c r="AJ203">
        <v>75.2388410336726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-0.08</v>
      </c>
      <c r="AM203" t="s">
        <v>10197</v>
      </c>
      <c r="AN203">
        <v>-2.61</v>
      </c>
      <c r="AO203" t="s">
        <v>10197</v>
      </c>
      <c r="AP203">
        <v>0.15220108408859001</v>
      </c>
      <c r="AQ203">
        <f>(Table2[[#This Row],[Sharpe Ratio]]-AVERAGE(Table2[Sharpe Ratio]))/_xlfn.STDEV.P(Table2[Sharpe Ratio])</f>
        <v>1.1574290214994889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279</v>
      </c>
      <c r="AT203">
        <f>_xlfn.RANK.AVG(Table2[[#This Row],[6M Return vs Nifty Z-Score]],Table2[6M Return vs Nifty Z-Score])</f>
        <v>335</v>
      </c>
      <c r="AU203">
        <f>_xlfn.RANK.AVG(Table2[[#This Row],[Sharpe Ratio Z-Score]],Table2[Sharpe Ratio Z-Score])</f>
        <v>96</v>
      </c>
      <c r="AV203">
        <f>(Table2[[#This Row],[Rank 1Y]]+Table2[[#This Row],[Rank 6M]]+Table2[[#This Row],[Rank Sharpe]])/3</f>
        <v>236.66666666666666</v>
      </c>
    </row>
    <row r="204" spans="1:48" x14ac:dyDescent="0.3">
      <c r="A204" t="s">
        <v>564</v>
      </c>
      <c r="B204" t="s">
        <v>565</v>
      </c>
      <c r="C204" t="s">
        <v>10160</v>
      </c>
      <c r="D204" t="s">
        <v>184</v>
      </c>
      <c r="E204">
        <v>33816.064462244001</v>
      </c>
      <c r="F204">
        <v>184.12</v>
      </c>
      <c r="G204">
        <v>70.106071933994102</v>
      </c>
      <c r="H204">
        <f>(Table2[[#This Row],[1Y Return vs Nifty]]-AVERAGE(Table2[1Y Return vs Nifty]))/_xlfn.STDEV.P(Table2[1Y Return vs Nifty])</f>
        <v>0.39325830712528392</v>
      </c>
      <c r="I204">
        <v>-5.1243333798164903</v>
      </c>
      <c r="J204">
        <f>(Table2[[#This Row],[1M Return vs Nifty]]-AVERAGE(Table2[1M Return vs Nifty]))/_xlfn.STDEV.P(Table2[1M Return vs Nifty])</f>
        <v>-0.52640508651709017</v>
      </c>
      <c r="K204">
        <v>16.188648651314701</v>
      </c>
      <c r="L204">
        <f>(Table2[[#This Row],[6M Return vs Nifty]]-AVERAGE(Table2[6M Return vs Nifty]))/_xlfn.STDEV.P(Table2[6M Return vs Nifty])</f>
        <v>0.32476300534087005</v>
      </c>
      <c r="M204">
        <v>-3.8131779557915402</v>
      </c>
      <c r="N204">
        <f>(Table2[[#This Row],[1W Return vs Nifty]]-AVERAGE(Table2[1W Return vs Nifty]))/_xlfn.STDEV.P(Table2[1W Return vs Nifty])</f>
        <v>-0.98543513050750398</v>
      </c>
      <c r="O204">
        <v>191.59</v>
      </c>
      <c r="P204">
        <v>188.55874301341899</v>
      </c>
      <c r="Q204">
        <v>156.43314581150301</v>
      </c>
      <c r="R204">
        <v>34.044956683792897</v>
      </c>
      <c r="S204" s="2">
        <f>(Table2[[#This Row],[Close Price]]-Table2[[#This Row],[20D EMA]])/Table2[[#This Row],[20D EMA]]</f>
        <v>-3.898950884701706E-2</v>
      </c>
      <c r="T204" s="2">
        <f>(Table2[[#This Row],[Close Price]]-Table2[[#This Row],[50D EMA]])/Table2[[#This Row],[50D EMA]]</f>
        <v>-2.354037231306266E-2</v>
      </c>
      <c r="U204" s="2">
        <f>(Table2[[#This Row],[Close Price]]-Table2[[#This Row],[200D EMA]])/Table2[[#This Row],[200D EMA]]</f>
        <v>0.17698841281283684</v>
      </c>
      <c r="V204">
        <v>0.72226859585421799</v>
      </c>
      <c r="W204">
        <v>184.15</v>
      </c>
      <c r="X204">
        <v>191.29</v>
      </c>
      <c r="Y204">
        <v>174.7</v>
      </c>
      <c r="Z204">
        <v>193.5</v>
      </c>
      <c r="AA204">
        <v>174.7</v>
      </c>
      <c r="AB204">
        <v>209</v>
      </c>
      <c r="AC204" s="2">
        <f>(Table2[[#This Row],[Close Price]]/Table2[[#This Row],[Day Low]])-1</f>
        <v>-1.6291067064888587E-4</v>
      </c>
      <c r="AD204" s="2">
        <f>(Table2[[#This Row],[Day High]]/Table2[[#This Row],[Close Price]])-1</f>
        <v>3.8941994351509912E-2</v>
      </c>
      <c r="AE204" s="2">
        <f>(Table2[[#This Row],[Close Price]]/Table2[[#This Row],[Current Week Low]])-1</f>
        <v>5.3921007441328106E-2</v>
      </c>
      <c r="AF204" s="2">
        <f>(Table2[[#This Row],[Current Week High]]/Table2[[#This Row],[Close Price]])-1</f>
        <v>5.0945035846187148E-2</v>
      </c>
      <c r="AG204" s="2">
        <f>(Table2[[#This Row],[Close Price]]/Table2[[#This Row],[Current Month Low]])-1</f>
        <v>5.3921007441328106E-2</v>
      </c>
      <c r="AH204" s="2">
        <f>(Table2[[#This Row],[Current Month High]]/Table2[[#This Row],[Close Price]])-1</f>
        <v>0.13512926352378885</v>
      </c>
      <c r="AI204">
        <v>13.5129263523788</v>
      </c>
      <c r="AJ204">
        <v>113.596287703016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0.02</v>
      </c>
      <c r="AM204" t="s">
        <v>10198</v>
      </c>
      <c r="AN204">
        <v>-10.76</v>
      </c>
      <c r="AO204" t="s">
        <v>10197</v>
      </c>
      <c r="AP204">
        <v>5.9603109244490998E-2</v>
      </c>
      <c r="AQ204">
        <f>(Table2[[#This Row],[Sharpe Ratio]]-AVERAGE(Table2[Sharpe Ratio]))/_xlfn.STDEV.P(Table2[Sharpe Ratio])</f>
        <v>9.0047815222378591E-2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-0.70377108933606158</v>
      </c>
      <c r="AS204">
        <f>_xlfn.RANK.AVG(Table2[[#This Row],[1Y Return vs Nifty Z-Score]],Table2[1Y Return vs Nifty Z-Score])</f>
        <v>177</v>
      </c>
      <c r="AT204">
        <f>_xlfn.RANK.AVG(Table2[[#This Row],[6M Return vs Nifty Z-Score]],Table2[6M Return vs Nifty Z-Score])</f>
        <v>229</v>
      </c>
      <c r="AU204">
        <f>_xlfn.RANK.AVG(Table2[[#This Row],[Sharpe Ratio Z-Score]],Table2[Sharpe Ratio Z-Score])</f>
        <v>305</v>
      </c>
      <c r="AV204">
        <f>(Table2[[#This Row],[Rank 1Y]]+Table2[[#This Row],[Rank 6M]]+Table2[[#This Row],[Rank Sharpe]])/3</f>
        <v>237</v>
      </c>
    </row>
    <row r="205" spans="1:48" x14ac:dyDescent="0.3">
      <c r="A205" t="s">
        <v>320</v>
      </c>
      <c r="B205" t="s">
        <v>321</v>
      </c>
      <c r="C205" t="s">
        <v>10151</v>
      </c>
      <c r="D205" t="s">
        <v>18</v>
      </c>
      <c r="E205">
        <v>79527.366572875006</v>
      </c>
      <c r="F205">
        <v>373.75</v>
      </c>
      <c r="G205">
        <v>62.677356737751197</v>
      </c>
      <c r="H205">
        <f>(Table2[[#This Row],[1Y Return vs Nifty]]-AVERAGE(Table2[1Y Return vs Nifty]))/_xlfn.STDEV.P(Table2[1Y Return vs Nifty])</f>
        <v>0.29251112496685194</v>
      </c>
      <c r="I205">
        <v>1.8179810340073099</v>
      </c>
      <c r="J205">
        <f>(Table2[[#This Row],[1M Return vs Nifty]]-AVERAGE(Table2[1M Return vs Nifty]))/_xlfn.STDEV.P(Table2[1M Return vs Nifty])</f>
        <v>0.18134132946818024</v>
      </c>
      <c r="K205">
        <v>15.8958715759632</v>
      </c>
      <c r="L205">
        <f>(Table2[[#This Row],[6M Return vs Nifty]]-AVERAGE(Table2[6M Return vs Nifty]))/_xlfn.STDEV.P(Table2[6M Return vs Nifty])</f>
        <v>0.31470351445948286</v>
      </c>
      <c r="M205">
        <v>-0.37535212735569001</v>
      </c>
      <c r="N205">
        <f>(Table2[[#This Row],[1W Return vs Nifty]]-AVERAGE(Table2[1W Return vs Nifty]))/_xlfn.STDEV.P(Table2[1W Return vs Nifty])</f>
        <v>-0.25176928998433651</v>
      </c>
      <c r="O205">
        <v>346.98</v>
      </c>
      <c r="P205">
        <v>342.86174359484102</v>
      </c>
      <c r="Q205">
        <v>301.044057209794</v>
      </c>
      <c r="R205">
        <v>74.509393655376996</v>
      </c>
      <c r="S205" s="2">
        <f>(Table2[[#This Row],[Close Price]]-Table2[[#This Row],[20D EMA]])/Table2[[#This Row],[20D EMA]]</f>
        <v>7.7151420831171769E-2</v>
      </c>
      <c r="T205" s="2">
        <f>(Table2[[#This Row],[Close Price]]-Table2[[#This Row],[50D EMA]])/Table2[[#This Row],[50D EMA]]</f>
        <v>9.008953895322766E-2</v>
      </c>
      <c r="U205" s="2">
        <f>(Table2[[#This Row],[Close Price]]-Table2[[#This Row],[200D EMA]])/Table2[[#This Row],[200D EMA]]</f>
        <v>0.24151263261622233</v>
      </c>
      <c r="V205">
        <v>1.1517341181879499</v>
      </c>
      <c r="W205">
        <v>370.2</v>
      </c>
      <c r="X205">
        <v>379.5</v>
      </c>
      <c r="Y205">
        <v>329.5</v>
      </c>
      <c r="Z205">
        <v>376.9</v>
      </c>
      <c r="AA205">
        <v>323</v>
      </c>
      <c r="AB205">
        <v>376.9</v>
      </c>
      <c r="AC205" s="2">
        <f>(Table2[[#This Row],[Close Price]]/Table2[[#This Row],[Day Low]])-1</f>
        <v>9.589411129119485E-3</v>
      </c>
      <c r="AD205" s="2">
        <f>(Table2[[#This Row],[Day High]]/Table2[[#This Row],[Close Price]])-1</f>
        <v>1.538461538461533E-2</v>
      </c>
      <c r="AE205" s="2">
        <f>(Table2[[#This Row],[Close Price]]/Table2[[#This Row],[Current Week Low]])-1</f>
        <v>0.13429438543247341</v>
      </c>
      <c r="AF205" s="2">
        <f>(Table2[[#This Row],[Current Week High]]/Table2[[#This Row],[Close Price]])-1</f>
        <v>8.4280936454848021E-3</v>
      </c>
      <c r="AG205" s="2">
        <f>(Table2[[#This Row],[Close Price]]/Table2[[#This Row],[Current Month Low]])-1</f>
        <v>0.15712074303405577</v>
      </c>
      <c r="AH205" s="2">
        <f>(Table2[[#This Row],[Current Month High]]/Table2[[#This Row],[Close Price]])-1</f>
        <v>8.4280936454848021E-3</v>
      </c>
      <c r="AI205">
        <v>6.0958751393533896</v>
      </c>
      <c r="AJ205">
        <v>134.375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</v>
      </c>
      <c r="AM205" t="s">
        <v>10199</v>
      </c>
      <c r="AN205">
        <v>13.98</v>
      </c>
      <c r="AO205" t="s">
        <v>10198</v>
      </c>
      <c r="AP205">
        <v>6.8960158160509002E-2</v>
      </c>
      <c r="AQ205">
        <f>(Table2[[#This Row],[Sharpe Ratio]]-AVERAGE(Table2[Sharpe Ratio]))/_xlfn.STDEV.P(Table2[Sharpe Ratio])</f>
        <v>0.19790695767110461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0.73469363658128306</v>
      </c>
      <c r="AS205">
        <f>_xlfn.RANK.AVG(Table2[[#This Row],[1Y Return vs Nifty Z-Score]],Table2[1Y Return vs Nifty Z-Score])</f>
        <v>207</v>
      </c>
      <c r="AT205">
        <f>_xlfn.RANK.AVG(Table2[[#This Row],[6M Return vs Nifty Z-Score]],Table2[6M Return vs Nifty Z-Score])</f>
        <v>231</v>
      </c>
      <c r="AU205">
        <f>_xlfn.RANK.AVG(Table2[[#This Row],[Sharpe Ratio Z-Score]],Table2[Sharpe Ratio Z-Score])</f>
        <v>274</v>
      </c>
      <c r="AV205">
        <f>(Table2[[#This Row],[Rank 1Y]]+Table2[[#This Row],[Rank 6M]]+Table2[[#This Row],[Rank Sharpe]])/3</f>
        <v>237.33333333333334</v>
      </c>
    </row>
    <row r="206" spans="1:48" x14ac:dyDescent="0.3">
      <c r="A206" t="s">
        <v>114</v>
      </c>
      <c r="B206" t="s">
        <v>115</v>
      </c>
      <c r="C206" t="s">
        <v>10151</v>
      </c>
      <c r="D206" t="s">
        <v>18</v>
      </c>
      <c r="E206">
        <v>249734.10080335499</v>
      </c>
      <c r="F206">
        <v>176.85</v>
      </c>
      <c r="G206">
        <v>54.625408685803102</v>
      </c>
      <c r="H206">
        <f>(Table2[[#This Row],[1Y Return vs Nifty]]-AVERAGE(Table2[1Y Return vs Nifty]))/_xlfn.STDEV.P(Table2[1Y Return vs Nifty])</f>
        <v>0.18331174718883206</v>
      </c>
      <c r="I206">
        <v>-1.5236573441169801</v>
      </c>
      <c r="J206">
        <f>(Table2[[#This Row],[1M Return vs Nifty]]-AVERAGE(Table2[1M Return vs Nifty]))/_xlfn.STDEV.P(Table2[1M Return vs Nifty])</f>
        <v>-0.15932785441766556</v>
      </c>
      <c r="K206">
        <v>8.7685272964367602</v>
      </c>
      <c r="L206">
        <f>(Table2[[#This Row],[6M Return vs Nifty]]-AVERAGE(Table2[6M Return vs Nifty]))/_xlfn.STDEV.P(Table2[6M Return vs Nifty])</f>
        <v>6.9815984579196202E-2</v>
      </c>
      <c r="M206">
        <v>0.84488406870700195</v>
      </c>
      <c r="N206">
        <f>(Table2[[#This Row],[1W Return vs Nifty]]-AVERAGE(Table2[1W Return vs Nifty]))/_xlfn.STDEV.P(Table2[1W Return vs Nifty])</f>
        <v>8.6411144684243046E-3</v>
      </c>
      <c r="O206">
        <v>169.25</v>
      </c>
      <c r="P206">
        <v>167.85268756711</v>
      </c>
      <c r="Q206">
        <v>149.14785825001701</v>
      </c>
      <c r="R206">
        <v>67.427075546840996</v>
      </c>
      <c r="S206" s="2">
        <f>(Table2[[#This Row],[Close Price]]-Table2[[#This Row],[20D EMA]])/Table2[[#This Row],[20D EMA]]</f>
        <v>4.4903988183160971E-2</v>
      </c>
      <c r="T206" s="2">
        <f>(Table2[[#This Row],[Close Price]]-Table2[[#This Row],[50D EMA]])/Table2[[#This Row],[50D EMA]]</f>
        <v>5.3602432962491231E-2</v>
      </c>
      <c r="U206" s="2">
        <f>(Table2[[#This Row],[Close Price]]-Table2[[#This Row],[200D EMA]])/Table2[[#This Row],[200D EMA]]</f>
        <v>0.18573610157744136</v>
      </c>
      <c r="V206">
        <v>1.2280449995062701</v>
      </c>
      <c r="W206">
        <v>175.55</v>
      </c>
      <c r="X206">
        <v>178.92</v>
      </c>
      <c r="Y206">
        <v>160.66</v>
      </c>
      <c r="Z206">
        <v>177.56</v>
      </c>
      <c r="AA206">
        <v>160.66</v>
      </c>
      <c r="AB206">
        <v>177.56</v>
      </c>
      <c r="AC206" s="2">
        <f>(Table2[[#This Row],[Close Price]]/Table2[[#This Row],[Day Low]])-1</f>
        <v>7.4052976360010625E-3</v>
      </c>
      <c r="AD206" s="2">
        <f>(Table2[[#This Row],[Day High]]/Table2[[#This Row],[Close Price]])-1</f>
        <v>1.1704834605597902E-2</v>
      </c>
      <c r="AE206" s="2">
        <f>(Table2[[#This Row],[Close Price]]/Table2[[#This Row],[Current Week Low]])-1</f>
        <v>0.10077181625793608</v>
      </c>
      <c r="AF206" s="2">
        <f>(Table2[[#This Row],[Current Week High]]/Table2[[#This Row],[Close Price]])-1</f>
        <v>4.0147017246254801E-3</v>
      </c>
      <c r="AG206" s="2">
        <f>(Table2[[#This Row],[Close Price]]/Table2[[#This Row],[Current Month Low]])-1</f>
        <v>0.10077181625793608</v>
      </c>
      <c r="AH206" s="2">
        <f>(Table2[[#This Row],[Current Month High]]/Table2[[#This Row],[Close Price]])-1</f>
        <v>4.0147017246254801E-3</v>
      </c>
      <c r="AI206">
        <v>11.280746395250199</v>
      </c>
      <c r="AJ206">
        <v>106.84210526315699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0.01</v>
      </c>
      <c r="AM206" t="s">
        <v>10198</v>
      </c>
      <c r="AN206">
        <v>3.99</v>
      </c>
      <c r="AO206" t="s">
        <v>10198</v>
      </c>
      <c r="AP206">
        <v>0.113235271215692</v>
      </c>
      <c r="AQ206">
        <f>(Table2[[#This Row],[Sharpe Ratio]]-AVERAGE(Table2[Sharpe Ratio]))/_xlfn.STDEV.P(Table2[Sharpe Ratio])</f>
        <v>0.70826826590125214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0.81070925772003921</v>
      </c>
      <c r="AS206">
        <f>_xlfn.RANK.AVG(Table2[[#This Row],[1Y Return vs Nifty Z-Score]],Table2[1Y Return vs Nifty Z-Score])</f>
        <v>237</v>
      </c>
      <c r="AT206">
        <f>_xlfn.RANK.AVG(Table2[[#This Row],[6M Return vs Nifty Z-Score]],Table2[6M Return vs Nifty Z-Score])</f>
        <v>301</v>
      </c>
      <c r="AU206">
        <f>_xlfn.RANK.AVG(Table2[[#This Row],[Sharpe Ratio Z-Score]],Table2[Sharpe Ratio Z-Score])</f>
        <v>177</v>
      </c>
      <c r="AV206">
        <f>(Table2[[#This Row],[Rank 1Y]]+Table2[[#This Row],[Rank 6M]]+Table2[[#This Row],[Rank Sharpe]])/3</f>
        <v>238.33333333333334</v>
      </c>
    </row>
    <row r="207" spans="1:48" x14ac:dyDescent="0.3">
      <c r="A207" t="s">
        <v>307</v>
      </c>
      <c r="B207" t="s">
        <v>308</v>
      </c>
      <c r="C207" t="s">
        <v>10166</v>
      </c>
      <c r="D207" t="s">
        <v>138</v>
      </c>
      <c r="E207">
        <v>86174.024307975007</v>
      </c>
      <c r="F207">
        <v>3099.15</v>
      </c>
      <c r="G207">
        <v>63.594602118357997</v>
      </c>
      <c r="H207">
        <f>(Table2[[#This Row],[1Y Return vs Nifty]]-AVERAGE(Table2[1Y Return vs Nifty]))/_xlfn.STDEV.P(Table2[1Y Return vs Nifty])</f>
        <v>0.30495067676050669</v>
      </c>
      <c r="I207">
        <v>-2.0770619895411402</v>
      </c>
      <c r="J207">
        <f>(Table2[[#This Row],[1M Return vs Nifty]]-AVERAGE(Table2[1M Return vs Nifty]))/_xlfn.STDEV.P(Table2[1M Return vs Nifty])</f>
        <v>-0.21574566136813156</v>
      </c>
      <c r="K207">
        <v>18.887566210558202</v>
      </c>
      <c r="L207">
        <f>(Table2[[#This Row],[6M Return vs Nifty]]-AVERAGE(Table2[6M Return vs Nifty]))/_xlfn.STDEV.P(Table2[6M Return vs Nifty])</f>
        <v>0.41749477590122064</v>
      </c>
      <c r="M207">
        <v>-6.0996057637980101</v>
      </c>
      <c r="N207">
        <f>(Table2[[#This Row],[1W Return vs Nifty]]-AVERAGE(Table2[1W Return vs Nifty]))/_xlfn.STDEV.P(Table2[1W Return vs Nifty])</f>
        <v>-1.4733813102358209</v>
      </c>
      <c r="O207">
        <v>3198.45</v>
      </c>
      <c r="P207">
        <v>3044.8482691939798</v>
      </c>
      <c r="Q207">
        <v>2482.7351924712998</v>
      </c>
      <c r="R207">
        <v>30.916537100704101</v>
      </c>
      <c r="S207" s="2">
        <f>(Table2[[#This Row],[Close Price]]-Table2[[#This Row],[20D EMA]])/Table2[[#This Row],[20D EMA]]</f>
        <v>-3.1046288045772086E-2</v>
      </c>
      <c r="T207" s="2">
        <f>(Table2[[#This Row],[Close Price]]-Table2[[#This Row],[50D EMA]])/Table2[[#This Row],[50D EMA]]</f>
        <v>1.7833969382124514E-2</v>
      </c>
      <c r="U207" s="2">
        <f>(Table2[[#This Row],[Close Price]]-Table2[[#This Row],[200D EMA]])/Table2[[#This Row],[200D EMA]]</f>
        <v>0.2482805292316031</v>
      </c>
      <c r="V207">
        <v>0.73252360229998603</v>
      </c>
      <c r="W207">
        <v>3080.8</v>
      </c>
      <c r="X207">
        <v>3148.85</v>
      </c>
      <c r="Y207">
        <v>3063.25</v>
      </c>
      <c r="Z207">
        <v>3319.9</v>
      </c>
      <c r="AA207">
        <v>3063.25</v>
      </c>
      <c r="AB207">
        <v>3402.7</v>
      </c>
      <c r="AC207" s="2">
        <f>(Table2[[#This Row],[Close Price]]/Table2[[#This Row],[Day Low]])-1</f>
        <v>5.9562451311347964E-3</v>
      </c>
      <c r="AD207" s="2">
        <f>(Table2[[#This Row],[Day High]]/Table2[[#This Row],[Close Price]])-1</f>
        <v>1.6036655211912887E-2</v>
      </c>
      <c r="AE207" s="2">
        <f>(Table2[[#This Row],[Close Price]]/Table2[[#This Row],[Current Week Low]])-1</f>
        <v>1.1719578878641945E-2</v>
      </c>
      <c r="AF207" s="2">
        <f>(Table2[[#This Row],[Current Week High]]/Table2[[#This Row],[Close Price]])-1</f>
        <v>7.1229208008647626E-2</v>
      </c>
      <c r="AG207" s="2">
        <f>(Table2[[#This Row],[Close Price]]/Table2[[#This Row],[Current Month Low]])-1</f>
        <v>1.1719578878641945E-2</v>
      </c>
      <c r="AH207" s="2">
        <f>(Table2[[#This Row],[Current Month High]]/Table2[[#This Row],[Close Price]])-1</f>
        <v>9.7946211057870602E-2</v>
      </c>
      <c r="AI207">
        <v>9.7946211057870602</v>
      </c>
      <c r="AJ207">
        <v>107.259412826857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</v>
      </c>
      <c r="AM207" t="s">
        <v>10199</v>
      </c>
      <c r="AN207">
        <v>-6.43</v>
      </c>
      <c r="AO207" t="s">
        <v>10197</v>
      </c>
      <c r="AP207">
        <v>5.8371568224840999E-2</v>
      </c>
      <c r="AQ207">
        <f>(Table2[[#This Row],[Sharpe Ratio]]-AVERAGE(Table2[Sharpe Ratio]))/_xlfn.STDEV.P(Table2[Sharpe Ratio])</f>
        <v>7.5851784031124844E-2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-0.89082973491110029</v>
      </c>
      <c r="AS207">
        <f>_xlfn.RANK.AVG(Table2[[#This Row],[1Y Return vs Nifty Z-Score]],Table2[1Y Return vs Nifty Z-Score])</f>
        <v>204</v>
      </c>
      <c r="AT207">
        <f>_xlfn.RANK.AVG(Table2[[#This Row],[6M Return vs Nifty Z-Score]],Table2[6M Return vs Nifty Z-Score])</f>
        <v>203</v>
      </c>
      <c r="AU207">
        <f>_xlfn.RANK.AVG(Table2[[#This Row],[Sharpe Ratio Z-Score]],Table2[Sharpe Ratio Z-Score])</f>
        <v>311</v>
      </c>
      <c r="AV207">
        <f>(Table2[[#This Row],[Rank 1Y]]+Table2[[#This Row],[Rank 6M]]+Table2[[#This Row],[Rank Sharpe]])/3</f>
        <v>239.33333333333334</v>
      </c>
    </row>
    <row r="208" spans="1:48" x14ac:dyDescent="0.3">
      <c r="A208" t="s">
        <v>1165</v>
      </c>
      <c r="B208" t="s">
        <v>1166</v>
      </c>
      <c r="C208" t="s">
        <v>10156</v>
      </c>
      <c r="D208" t="s">
        <v>899</v>
      </c>
      <c r="E208">
        <v>10218.76365225</v>
      </c>
      <c r="F208">
        <v>1389.75</v>
      </c>
      <c r="G208">
        <v>70.386862926065604</v>
      </c>
      <c r="H208">
        <f>(Table2[[#This Row],[1Y Return vs Nifty]]-AVERAGE(Table2[1Y Return vs Nifty]))/_xlfn.STDEV.P(Table2[1Y Return vs Nifty])</f>
        <v>0.39706635474581747</v>
      </c>
      <c r="I208">
        <v>6.5875281256042904</v>
      </c>
      <c r="J208">
        <f>(Table2[[#This Row],[1M Return vs Nifty]]-AVERAGE(Table2[1M Return vs Nifty]))/_xlfn.STDEV.P(Table2[1M Return vs Nifty])</f>
        <v>0.66758117092927149</v>
      </c>
      <c r="K208">
        <v>20.2089252897396</v>
      </c>
      <c r="L208">
        <f>(Table2[[#This Row],[6M Return vs Nifty]]-AVERAGE(Table2[6M Return vs Nifty]))/_xlfn.STDEV.P(Table2[6M Return vs Nifty])</f>
        <v>0.4628951870915613</v>
      </c>
      <c r="M208">
        <v>-4.0047810986610104</v>
      </c>
      <c r="N208">
        <f>(Table2[[#This Row],[1W Return vs Nifty]]-AVERAGE(Table2[1W Return vs Nifty]))/_xlfn.STDEV.P(Table2[1W Return vs Nifty])</f>
        <v>-1.0263251254855708</v>
      </c>
      <c r="O208">
        <v>1368.38</v>
      </c>
      <c r="P208">
        <v>1262.8617513996701</v>
      </c>
      <c r="Q208">
        <v>1020.49396672005</v>
      </c>
      <c r="R208">
        <v>49.798420000040799</v>
      </c>
      <c r="S208" s="2">
        <f>(Table2[[#This Row],[Close Price]]-Table2[[#This Row],[20D EMA]])/Table2[[#This Row],[20D EMA]]</f>
        <v>1.5617006971747532E-2</v>
      </c>
      <c r="T208" s="2">
        <f>(Table2[[#This Row],[Close Price]]-Table2[[#This Row],[50D EMA]])/Table2[[#This Row],[50D EMA]]</f>
        <v>0.10047675326273491</v>
      </c>
      <c r="U208" s="2">
        <f>(Table2[[#This Row],[Close Price]]-Table2[[#This Row],[200D EMA]])/Table2[[#This Row],[200D EMA]]</f>
        <v>0.36184048639382815</v>
      </c>
      <c r="V208">
        <v>0.74561153571224104</v>
      </c>
      <c r="W208">
        <v>1380.25</v>
      </c>
      <c r="X208">
        <v>1428</v>
      </c>
      <c r="Y208">
        <v>1294.55</v>
      </c>
      <c r="Z208">
        <v>1434.4</v>
      </c>
      <c r="AA208">
        <v>1215</v>
      </c>
      <c r="AB208">
        <v>1523.05</v>
      </c>
      <c r="AC208" s="2">
        <f>(Table2[[#This Row],[Close Price]]/Table2[[#This Row],[Day Low]])-1</f>
        <v>6.8828110849483704E-3</v>
      </c>
      <c r="AD208" s="2">
        <f>(Table2[[#This Row],[Day High]]/Table2[[#This Row],[Close Price]])-1</f>
        <v>2.7522935779816571E-2</v>
      </c>
      <c r="AE208" s="2">
        <f>(Table2[[#This Row],[Close Price]]/Table2[[#This Row],[Current Week Low]])-1</f>
        <v>7.3539067629678323E-2</v>
      </c>
      <c r="AF208" s="2">
        <f>(Table2[[#This Row],[Current Week High]]/Table2[[#This Row],[Close Price]])-1</f>
        <v>3.2128080590034136E-2</v>
      </c>
      <c r="AG208" s="2">
        <f>(Table2[[#This Row],[Close Price]]/Table2[[#This Row],[Current Month Low]])-1</f>
        <v>0.14382716049382727</v>
      </c>
      <c r="AH208" s="2">
        <f>(Table2[[#This Row],[Current Month High]]/Table2[[#This Row],[Close Price]])-1</f>
        <v>9.5916531750314782E-2</v>
      </c>
      <c r="AI208">
        <v>9.5916531750314693</v>
      </c>
      <c r="AJ208">
        <v>111.852134146341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0.28999999999999998</v>
      </c>
      <c r="AM208" t="s">
        <v>10198</v>
      </c>
      <c r="AN208">
        <v>0.5</v>
      </c>
      <c r="AO208" t="s">
        <v>10198</v>
      </c>
      <c r="AP208">
        <v>4.3919021018627998E-2</v>
      </c>
      <c r="AQ208">
        <f>(Table2[[#This Row],[Sharpe Ratio]]-AVERAGE(Table2[Sharpe Ratio]))/_xlfn.STDEV.P(Table2[Sharpe Ratio])</f>
        <v>-9.0743406594986226E-2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0.41047418068609343</v>
      </c>
      <c r="AS208">
        <f>_xlfn.RANK.AVG(Table2[[#This Row],[1Y Return vs Nifty Z-Score]],Table2[1Y Return vs Nifty Z-Score])</f>
        <v>174</v>
      </c>
      <c r="AT208">
        <f>_xlfn.RANK.AVG(Table2[[#This Row],[6M Return vs Nifty Z-Score]],Table2[6M Return vs Nifty Z-Score])</f>
        <v>192</v>
      </c>
      <c r="AU208">
        <f>_xlfn.RANK.AVG(Table2[[#This Row],[Sharpe Ratio Z-Score]],Table2[Sharpe Ratio Z-Score])</f>
        <v>356</v>
      </c>
      <c r="AV208">
        <f>(Table2[[#This Row],[Rank 1Y]]+Table2[[#This Row],[Rank 6M]]+Table2[[#This Row],[Rank Sharpe]])/3</f>
        <v>240.66666666666666</v>
      </c>
    </row>
    <row r="209" spans="1:48" x14ac:dyDescent="0.3">
      <c r="A209" t="s">
        <v>798</v>
      </c>
      <c r="B209" t="s">
        <v>799</v>
      </c>
      <c r="C209" t="s">
        <v>10153</v>
      </c>
      <c r="D209" t="s">
        <v>418</v>
      </c>
      <c r="E209">
        <v>19640.933134235001</v>
      </c>
      <c r="F209">
        <v>5548.15</v>
      </c>
      <c r="G209">
        <v>88.358423039870104</v>
      </c>
      <c r="H209">
        <f>(Table2[[#This Row],[1Y Return vs Nifty]]-AVERAGE(Table2[1Y Return vs Nifty]))/_xlfn.STDEV.P(Table2[1Y Return vs Nifty])</f>
        <v>0.64079410478426035</v>
      </c>
      <c r="I209">
        <v>2.2958626435957501</v>
      </c>
      <c r="J209">
        <f>(Table2[[#This Row],[1M Return vs Nifty]]-AVERAGE(Table2[1M Return vs Nifty]))/_xlfn.STDEV.P(Table2[1M Return vs Nifty])</f>
        <v>0.23005980810377996</v>
      </c>
      <c r="K209">
        <v>43.962723352210297</v>
      </c>
      <c r="L209">
        <f>(Table2[[#This Row],[6M Return vs Nifty]]-AVERAGE(Table2[6M Return vs Nifty]))/_xlfn.STDEV.P(Table2[6M Return vs Nifty])</f>
        <v>1.2790489611562097</v>
      </c>
      <c r="M209">
        <v>9.6696136668942891</v>
      </c>
      <c r="N209">
        <f>(Table2[[#This Row],[1W Return vs Nifty]]-AVERAGE(Table2[1W Return vs Nifty]))/_xlfn.STDEV.P(Table2[1W Return vs Nifty])</f>
        <v>1.8919251960792391</v>
      </c>
      <c r="O209">
        <v>4976.3599999999997</v>
      </c>
      <c r="P209">
        <v>4930.89810630794</v>
      </c>
      <c r="Q209">
        <v>4036.2224816892299</v>
      </c>
      <c r="R209">
        <v>79.373604249912304</v>
      </c>
      <c r="S209" s="2">
        <f>(Table2[[#This Row],[Close Price]]-Table2[[#This Row],[20D EMA]])/Table2[[#This Row],[20D EMA]]</f>
        <v>0.11490125312477394</v>
      </c>
      <c r="T209" s="2">
        <f>(Table2[[#This Row],[Close Price]]-Table2[[#This Row],[50D EMA]])/Table2[[#This Row],[50D EMA]]</f>
        <v>0.12518041954718737</v>
      </c>
      <c r="U209" s="2">
        <f>(Table2[[#This Row],[Close Price]]-Table2[[#This Row],[200D EMA]])/Table2[[#This Row],[200D EMA]]</f>
        <v>0.3745897371043832</v>
      </c>
      <c r="V209">
        <v>1.3250125389335801</v>
      </c>
      <c r="W209">
        <v>5425.7</v>
      </c>
      <c r="X209">
        <v>5750</v>
      </c>
      <c r="Y209">
        <v>4600</v>
      </c>
      <c r="Z209">
        <v>5643</v>
      </c>
      <c r="AA209">
        <v>4600</v>
      </c>
      <c r="AB209">
        <v>5643</v>
      </c>
      <c r="AC209" s="2">
        <f>(Table2[[#This Row],[Close Price]]/Table2[[#This Row],[Day Low]])-1</f>
        <v>2.2568516504782865E-2</v>
      </c>
      <c r="AD209" s="2">
        <f>(Table2[[#This Row],[Day High]]/Table2[[#This Row],[Close Price]])-1</f>
        <v>3.6381496534880986E-2</v>
      </c>
      <c r="AE209" s="2">
        <f>(Table2[[#This Row],[Close Price]]/Table2[[#This Row],[Current Week Low]])-1</f>
        <v>0.20611956521739128</v>
      </c>
      <c r="AF209" s="2">
        <f>(Table2[[#This Row],[Current Week High]]/Table2[[#This Row],[Close Price]])-1</f>
        <v>1.7095788686319002E-2</v>
      </c>
      <c r="AG209" s="2">
        <f>(Table2[[#This Row],[Close Price]]/Table2[[#This Row],[Current Month Low]])-1</f>
        <v>0.20611956521739128</v>
      </c>
      <c r="AH209" s="2">
        <f>(Table2[[#This Row],[Current Month High]]/Table2[[#This Row],[Close Price]])-1</f>
        <v>1.7095788686319002E-2</v>
      </c>
      <c r="AI209">
        <v>1.7095788686319</v>
      </c>
      <c r="AJ209">
        <v>164.19761904761901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-0.01</v>
      </c>
      <c r="AM209" t="s">
        <v>10197</v>
      </c>
      <c r="AN209">
        <v>17.66</v>
      </c>
      <c r="AO209" t="s">
        <v>10198</v>
      </c>
      <c r="AQ209">
        <f>(Table2[[#This Row],[Sharpe Ratio]]-AVERAGE(Table2[Sharpe Ratio]))/_xlfn.STDEV.P(Table2[Sharpe Ratio])</f>
        <v>-0.59700002519057449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3.4448280449329145</v>
      </c>
      <c r="AS209">
        <f>_xlfn.RANK.AVG(Table2[[#This Row],[1Y Return vs Nifty Z-Score]],Table2[1Y Return vs Nifty Z-Score])</f>
        <v>126</v>
      </c>
      <c r="AT209">
        <f>_xlfn.RANK.AVG(Table2[[#This Row],[6M Return vs Nifty Z-Score]],Table2[6M Return vs Nifty Z-Score])</f>
        <v>79</v>
      </c>
      <c r="AU209">
        <f>_xlfn.RANK.AVG(Table2[[#This Row],[Sharpe Ratio Z-Score]],Table2[Sharpe Ratio Z-Score])</f>
        <v>517.5</v>
      </c>
      <c r="AV209">
        <f>(Table2[[#This Row],[Rank 1Y]]+Table2[[#This Row],[Rank 6M]]+Table2[[#This Row],[Rank Sharpe]])/3</f>
        <v>240.83333333333334</v>
      </c>
    </row>
    <row r="210" spans="1:48" x14ac:dyDescent="0.3">
      <c r="A210" t="s">
        <v>337</v>
      </c>
      <c r="B210" t="s">
        <v>338</v>
      </c>
      <c r="C210" t="s">
        <v>10152</v>
      </c>
      <c r="D210" t="s">
        <v>285</v>
      </c>
      <c r="E210">
        <v>72168.322981755002</v>
      </c>
      <c r="F210">
        <v>4717.05</v>
      </c>
      <c r="G210">
        <v>77.445392010222804</v>
      </c>
      <c r="H210">
        <f>(Table2[[#This Row],[1Y Return vs Nifty]]-AVERAGE(Table2[1Y Return vs Nifty]))/_xlfn.STDEV.P(Table2[1Y Return vs Nifty])</f>
        <v>0.49279312534160369</v>
      </c>
      <c r="I210">
        <v>17.581666466392502</v>
      </c>
      <c r="J210">
        <f>(Table2[[#This Row],[1M Return vs Nifty]]-AVERAGE(Table2[1M Return vs Nifty]))/_xlfn.STDEV.P(Table2[1M Return vs Nifty])</f>
        <v>1.7883978818585775</v>
      </c>
      <c r="K210">
        <v>-1.70481200229745</v>
      </c>
      <c r="L210">
        <f>(Table2[[#This Row],[6M Return vs Nifty]]-AVERAGE(Table2[6M Return vs Nifty]))/_xlfn.STDEV.P(Table2[6M Return vs Nifty])</f>
        <v>-0.29003616930547144</v>
      </c>
      <c r="M210">
        <v>1.3959440674919401</v>
      </c>
      <c r="N210">
        <f>(Table2[[#This Row],[1W Return vs Nifty]]-AVERAGE(Table2[1W Return vs Nifty]))/_xlfn.STDEV.P(Table2[1W Return vs Nifty])</f>
        <v>0.12624273751841861</v>
      </c>
      <c r="O210">
        <v>4583.9399999999996</v>
      </c>
      <c r="P210">
        <v>4247.8227483213705</v>
      </c>
      <c r="Q210">
        <v>3721.6283163467801</v>
      </c>
      <c r="R210">
        <v>53.252397931144102</v>
      </c>
      <c r="S210" s="2">
        <f>(Table2[[#This Row],[Close Price]]-Table2[[#This Row],[20D EMA]])/Table2[[#This Row],[20D EMA]]</f>
        <v>2.9038338198144085E-2</v>
      </c>
      <c r="T210" s="2">
        <f>(Table2[[#This Row],[Close Price]]-Table2[[#This Row],[50D EMA]])/Table2[[#This Row],[50D EMA]]</f>
        <v>0.11046300174932115</v>
      </c>
      <c r="U210" s="2">
        <f>(Table2[[#This Row],[Close Price]]-Table2[[#This Row],[200D EMA]])/Table2[[#This Row],[200D EMA]]</f>
        <v>0.2674693975432626</v>
      </c>
      <c r="V210">
        <v>1.2378040503699901</v>
      </c>
      <c r="W210">
        <v>4720</v>
      </c>
      <c r="X210">
        <v>4833</v>
      </c>
      <c r="Y210">
        <v>4492</v>
      </c>
      <c r="Z210">
        <v>4847</v>
      </c>
      <c r="AA210">
        <v>4227.2</v>
      </c>
      <c r="AB210">
        <v>4928.95</v>
      </c>
      <c r="AC210" s="2">
        <f>(Table2[[#This Row],[Close Price]]/Table2[[#This Row],[Day Low]])-1</f>
        <v>-6.2499999999998668E-4</v>
      </c>
      <c r="AD210" s="2">
        <f>(Table2[[#This Row],[Day High]]/Table2[[#This Row],[Close Price]])-1</f>
        <v>2.4581041116799707E-2</v>
      </c>
      <c r="AE210" s="2">
        <f>(Table2[[#This Row],[Close Price]]/Table2[[#This Row],[Current Week Low]])-1</f>
        <v>5.0100178094390158E-2</v>
      </c>
      <c r="AF210" s="2">
        <f>(Table2[[#This Row],[Current Week High]]/Table2[[#This Row],[Close Price]])-1</f>
        <v>2.7548997784632379E-2</v>
      </c>
      <c r="AG210" s="2">
        <f>(Table2[[#This Row],[Close Price]]/Table2[[#This Row],[Current Month Low]])-1</f>
        <v>0.1158804882664648</v>
      </c>
      <c r="AH210" s="2">
        <f>(Table2[[#This Row],[Current Month High]]/Table2[[#This Row],[Close Price]])-1</f>
        <v>4.4922144136695596E-2</v>
      </c>
      <c r="AI210">
        <v>4.4922144136695596</v>
      </c>
      <c r="AJ210">
        <v>103.56900104653199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0.17</v>
      </c>
      <c r="AM210" t="s">
        <v>10198</v>
      </c>
      <c r="AN210">
        <v>2.85</v>
      </c>
      <c r="AO210" t="s">
        <v>10198</v>
      </c>
      <c r="AP210">
        <v>0.12423145931073799</v>
      </c>
      <c r="AQ210">
        <f>(Table2[[#This Row],[Sharpe Ratio]]-AVERAGE(Table2[Sharpe Ratio]))/_xlfn.STDEV.P(Table2[Sharpe Ratio])</f>
        <v>0.83502184267332724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2.9524194180864556</v>
      </c>
      <c r="AS210">
        <f>_xlfn.RANK.AVG(Table2[[#This Row],[1Y Return vs Nifty Z-Score]],Table2[1Y Return vs Nifty Z-Score])</f>
        <v>153</v>
      </c>
      <c r="AT210">
        <f>_xlfn.RANK.AVG(Table2[[#This Row],[6M Return vs Nifty Z-Score]],Table2[6M Return vs Nifty Z-Score])</f>
        <v>418</v>
      </c>
      <c r="AU210">
        <f>_xlfn.RANK.AVG(Table2[[#This Row],[Sharpe Ratio Z-Score]],Table2[Sharpe Ratio Z-Score])</f>
        <v>154</v>
      </c>
      <c r="AV210">
        <f>(Table2[[#This Row],[Rank 1Y]]+Table2[[#This Row],[Rank 6M]]+Table2[[#This Row],[Rank Sharpe]])/3</f>
        <v>241.66666666666666</v>
      </c>
    </row>
    <row r="211" spans="1:48" x14ac:dyDescent="0.3">
      <c r="A211" t="s">
        <v>767</v>
      </c>
      <c r="B211" t="s">
        <v>768</v>
      </c>
      <c r="C211" t="s">
        <v>10166</v>
      </c>
      <c r="D211" t="s">
        <v>138</v>
      </c>
      <c r="E211">
        <v>20763.264809069999</v>
      </c>
      <c r="F211">
        <v>1477.7</v>
      </c>
      <c r="G211">
        <v>198.243979080624</v>
      </c>
      <c r="H211">
        <f>(Table2[[#This Row],[1Y Return vs Nifty]]-AVERAGE(Table2[1Y Return vs Nifty]))/_xlfn.STDEV.P(Table2[1Y Return vs Nifty])</f>
        <v>2.1310464349068954</v>
      </c>
      <c r="I211">
        <v>2.2582477494803102</v>
      </c>
      <c r="J211">
        <f>(Table2[[#This Row],[1M Return vs Nifty]]-AVERAGE(Table2[1M Return vs Nifty]))/_xlfn.STDEV.P(Table2[1M Return vs Nifty])</f>
        <v>0.22622509176698344</v>
      </c>
      <c r="K211">
        <v>21.586341203077598</v>
      </c>
      <c r="L211">
        <f>(Table2[[#This Row],[6M Return vs Nifty]]-AVERAGE(Table2[6M Return vs Nifty]))/_xlfn.STDEV.P(Table2[6M Return vs Nifty])</f>
        <v>0.51022164802934455</v>
      </c>
      <c r="M211">
        <v>2.9615891288666401</v>
      </c>
      <c r="N211">
        <f>(Table2[[#This Row],[1W Return vs Nifty]]-AVERAGE(Table2[1W Return vs Nifty]))/_xlfn.STDEV.P(Table2[1W Return vs Nifty])</f>
        <v>0.46036679069566622</v>
      </c>
      <c r="O211">
        <v>1464.04</v>
      </c>
      <c r="P211">
        <v>1400.35829154269</v>
      </c>
      <c r="Q211">
        <v>1106.79277366924</v>
      </c>
      <c r="R211">
        <v>50.544185499731803</v>
      </c>
      <c r="S211" s="2">
        <f>(Table2[[#This Row],[Close Price]]-Table2[[#This Row],[20D EMA]])/Table2[[#This Row],[20D EMA]]</f>
        <v>9.3303461654053732E-3</v>
      </c>
      <c r="T211" s="2">
        <f>(Table2[[#This Row],[Close Price]]-Table2[[#This Row],[50D EMA]])/Table2[[#This Row],[50D EMA]]</f>
        <v>5.5229942882765615E-2</v>
      </c>
      <c r="U211" s="2">
        <f>(Table2[[#This Row],[Close Price]]-Table2[[#This Row],[200D EMA]])/Table2[[#This Row],[200D EMA]]</f>
        <v>0.33511894471548476</v>
      </c>
      <c r="V211">
        <v>0.87217626600172005</v>
      </c>
      <c r="W211">
        <v>1477</v>
      </c>
      <c r="X211">
        <v>1518</v>
      </c>
      <c r="Y211">
        <v>1437.2</v>
      </c>
      <c r="Z211">
        <v>1517</v>
      </c>
      <c r="AA211">
        <v>1402.3</v>
      </c>
      <c r="AB211">
        <v>1564</v>
      </c>
      <c r="AC211" s="2">
        <f>(Table2[[#This Row],[Close Price]]/Table2[[#This Row],[Day Low]])-1</f>
        <v>4.7393364928915993E-4</v>
      </c>
      <c r="AD211" s="2">
        <f>(Table2[[#This Row],[Day High]]/Table2[[#This Row],[Close Price]])-1</f>
        <v>2.7272112066048626E-2</v>
      </c>
      <c r="AE211" s="2">
        <f>(Table2[[#This Row],[Close Price]]/Table2[[#This Row],[Current Week Low]])-1</f>
        <v>2.8179794043974304E-2</v>
      </c>
      <c r="AF211" s="2">
        <f>(Table2[[#This Row],[Current Week High]]/Table2[[#This Row],[Close Price]])-1</f>
        <v>2.6595384719496407E-2</v>
      </c>
      <c r="AG211" s="2">
        <f>(Table2[[#This Row],[Close Price]]/Table2[[#This Row],[Current Month Low]])-1</f>
        <v>5.3768808386222666E-2</v>
      </c>
      <c r="AH211" s="2">
        <f>(Table2[[#This Row],[Current Month High]]/Table2[[#This Row],[Close Price]])-1</f>
        <v>5.8401570007444059E-2</v>
      </c>
      <c r="AI211">
        <v>5.8401570007443997</v>
      </c>
      <c r="AJ211">
        <v>232.81531531531499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0.06</v>
      </c>
      <c r="AM211" t="s">
        <v>10198</v>
      </c>
      <c r="AN211">
        <v>-4.51</v>
      </c>
      <c r="AO211" t="s">
        <v>10197</v>
      </c>
      <c r="AQ211">
        <f>(Table2[[#This Row],[Sharpe Ratio]]-AVERAGE(Table2[Sharpe Ratio]))/_xlfn.STDEV.P(Table2[Sharpe Ratio])</f>
        <v>-0.59700002519057449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2.7308599402083154</v>
      </c>
      <c r="AS211">
        <f>_xlfn.RANK.AVG(Table2[[#This Row],[1Y Return vs Nifty Z-Score]],Table2[1Y Return vs Nifty Z-Score])</f>
        <v>25</v>
      </c>
      <c r="AT211">
        <f>_xlfn.RANK.AVG(Table2[[#This Row],[6M Return vs Nifty Z-Score]],Table2[6M Return vs Nifty Z-Score])</f>
        <v>185</v>
      </c>
      <c r="AU211">
        <f>_xlfn.RANK.AVG(Table2[[#This Row],[Sharpe Ratio Z-Score]],Table2[Sharpe Ratio Z-Score])</f>
        <v>517.5</v>
      </c>
      <c r="AV211">
        <f>(Table2[[#This Row],[Rank 1Y]]+Table2[[#This Row],[Rank 6M]]+Table2[[#This Row],[Rank Sharpe]])/3</f>
        <v>242.5</v>
      </c>
    </row>
    <row r="212" spans="1:48" x14ac:dyDescent="0.3">
      <c r="A212" t="s">
        <v>551</v>
      </c>
      <c r="B212" t="s">
        <v>552</v>
      </c>
      <c r="C212" t="s">
        <v>10155</v>
      </c>
      <c r="D212" t="s">
        <v>174</v>
      </c>
      <c r="E212">
        <v>35197.177499999998</v>
      </c>
      <c r="F212">
        <v>806.35</v>
      </c>
      <c r="G212">
        <v>66.367984962082602</v>
      </c>
      <c r="H212">
        <f>(Table2[[#This Row],[1Y Return vs Nifty]]-AVERAGE(Table2[1Y Return vs Nifty]))/_xlfn.STDEV.P(Table2[1Y Return vs Nifty])</f>
        <v>0.34256290164336467</v>
      </c>
      <c r="I212">
        <v>7.6009142161228498</v>
      </c>
      <c r="J212">
        <f>(Table2[[#This Row],[1M Return vs Nifty]]-AVERAGE(Table2[1M Return vs Nifty]))/_xlfn.STDEV.P(Table2[1M Return vs Nifty])</f>
        <v>0.77089259285877654</v>
      </c>
      <c r="K212">
        <v>49.425522093126098</v>
      </c>
      <c r="L212">
        <f>(Table2[[#This Row],[6M Return vs Nifty]]-AVERAGE(Table2[6M Return vs Nifty]))/_xlfn.STDEV.P(Table2[6M Return vs Nifty])</f>
        <v>1.4667445792476226</v>
      </c>
      <c r="M212">
        <v>4.2822334817014003</v>
      </c>
      <c r="N212">
        <f>(Table2[[#This Row],[1W Return vs Nifty]]-AVERAGE(Table2[1W Return vs Nifty]))/_xlfn.STDEV.P(Table2[1W Return vs Nifty])</f>
        <v>0.7422052832511562</v>
      </c>
      <c r="O212">
        <v>763.4</v>
      </c>
      <c r="P212">
        <v>693.65271182315803</v>
      </c>
      <c r="Q212">
        <v>562.69950596498597</v>
      </c>
      <c r="R212">
        <v>80.831744807777298</v>
      </c>
      <c r="S212" s="2">
        <f>(Table2[[#This Row],[Close Price]]-Table2[[#This Row],[20D EMA]])/Table2[[#This Row],[20D EMA]]</f>
        <v>5.6261461881058482E-2</v>
      </c>
      <c r="T212" s="2">
        <f>(Table2[[#This Row],[Close Price]]-Table2[[#This Row],[50D EMA]])/Table2[[#This Row],[50D EMA]]</f>
        <v>0.16246932543611736</v>
      </c>
      <c r="U212" s="2">
        <f>(Table2[[#This Row],[Close Price]]-Table2[[#This Row],[200D EMA]])/Table2[[#This Row],[200D EMA]]</f>
        <v>0.43300285756813017</v>
      </c>
      <c r="V212">
        <v>0.62707485956498599</v>
      </c>
      <c r="W212">
        <v>790.1</v>
      </c>
      <c r="X212">
        <v>812</v>
      </c>
      <c r="Y212">
        <v>710.05</v>
      </c>
      <c r="Z212">
        <v>844.65</v>
      </c>
      <c r="AA212">
        <v>690.1</v>
      </c>
      <c r="AB212">
        <v>844.65</v>
      </c>
      <c r="AC212" s="2">
        <f>(Table2[[#This Row],[Close Price]]/Table2[[#This Row],[Day Low]])-1</f>
        <v>2.0567016833312302E-2</v>
      </c>
      <c r="AD212" s="2">
        <f>(Table2[[#This Row],[Day High]]/Table2[[#This Row],[Close Price]])-1</f>
        <v>7.0068828672411598E-3</v>
      </c>
      <c r="AE212" s="2">
        <f>(Table2[[#This Row],[Close Price]]/Table2[[#This Row],[Current Week Low]])-1</f>
        <v>0.13562425181325266</v>
      </c>
      <c r="AF212" s="2">
        <f>(Table2[[#This Row],[Current Week High]]/Table2[[#This Row],[Close Price]])-1</f>
        <v>4.7497984746077915E-2</v>
      </c>
      <c r="AG212" s="2">
        <f>(Table2[[#This Row],[Close Price]]/Table2[[#This Row],[Current Month Low]])-1</f>
        <v>0.16845384726851176</v>
      </c>
      <c r="AH212" s="2">
        <f>(Table2[[#This Row],[Current Month High]]/Table2[[#This Row],[Close Price]])-1</f>
        <v>4.7497984746077915E-2</v>
      </c>
      <c r="AI212">
        <v>4.7497984746077897</v>
      </c>
      <c r="AJ212">
        <v>93.322944138096304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0.38</v>
      </c>
      <c r="AM212" t="s">
        <v>10198</v>
      </c>
      <c r="AN212">
        <v>7.59</v>
      </c>
      <c r="AO212" t="s">
        <v>10198</v>
      </c>
      <c r="AP212">
        <v>7.7578883856040002E-3</v>
      </c>
      <c r="AQ212">
        <f>(Table2[[#This Row],[Sharpe Ratio]]-AVERAGE(Table2[Sharpe Ratio]))/_xlfn.STDEV.P(Table2[Sharpe Ratio])</f>
        <v>-0.50757448130442895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2.814830875696491</v>
      </c>
      <c r="AS212">
        <f>_xlfn.RANK.AVG(Table2[[#This Row],[1Y Return vs Nifty Z-Score]],Table2[1Y Return vs Nifty Z-Score])</f>
        <v>195</v>
      </c>
      <c r="AT212">
        <f>_xlfn.RANK.AVG(Table2[[#This Row],[6M Return vs Nifty Z-Score]],Table2[6M Return vs Nifty Z-Score])</f>
        <v>57</v>
      </c>
      <c r="AU212">
        <f>_xlfn.RANK.AVG(Table2[[#This Row],[Sharpe Ratio Z-Score]],Table2[Sharpe Ratio Z-Score])</f>
        <v>477</v>
      </c>
      <c r="AV212">
        <f>(Table2[[#This Row],[Rank 1Y]]+Table2[[#This Row],[Rank 6M]]+Table2[[#This Row],[Rank Sharpe]])/3</f>
        <v>243</v>
      </c>
    </row>
    <row r="213" spans="1:48" x14ac:dyDescent="0.3">
      <c r="A213" t="s">
        <v>1096</v>
      </c>
      <c r="B213" t="s">
        <v>1097</v>
      </c>
      <c r="C213" t="s">
        <v>10162</v>
      </c>
      <c r="D213" t="s">
        <v>80</v>
      </c>
      <c r="E213">
        <v>11202.78381615</v>
      </c>
      <c r="F213">
        <v>361.5</v>
      </c>
      <c r="G213">
        <v>46.307066250852898</v>
      </c>
      <c r="H213">
        <f>(Table2[[#This Row],[1Y Return vs Nifty]]-AVERAGE(Table2[1Y Return vs Nifty]))/_xlfn.STDEV.P(Table2[1Y Return vs Nifty])</f>
        <v>7.0499566561152485E-2</v>
      </c>
      <c r="I213">
        <v>45.5741916498582</v>
      </c>
      <c r="J213">
        <f>(Table2[[#This Row],[1M Return vs Nifty]]-AVERAGE(Table2[1M Return vs Nifty]))/_xlfn.STDEV.P(Table2[1M Return vs Nifty])</f>
        <v>4.642144945449596</v>
      </c>
      <c r="K213">
        <v>28.8112727231224</v>
      </c>
      <c r="L213">
        <f>(Table2[[#This Row],[6M Return vs Nifty]]-AVERAGE(Table2[6M Return vs Nifty]))/_xlfn.STDEV.P(Table2[6M Return vs Nifty])</f>
        <v>0.75846216569037062</v>
      </c>
      <c r="M213">
        <v>6.2609400178318397</v>
      </c>
      <c r="N213">
        <f>(Table2[[#This Row],[1W Return vs Nifty]]-AVERAGE(Table2[1W Return vs Nifty]))/_xlfn.STDEV.P(Table2[1W Return vs Nifty])</f>
        <v>1.1644807173266882</v>
      </c>
      <c r="O213">
        <v>311.51</v>
      </c>
      <c r="P213">
        <v>272.871505600398</v>
      </c>
      <c r="Q213">
        <v>240.34526118293201</v>
      </c>
      <c r="R213">
        <v>87.499519557809407</v>
      </c>
      <c r="S213" s="2">
        <f>(Table2[[#This Row],[Close Price]]-Table2[[#This Row],[20D EMA]])/Table2[[#This Row],[20D EMA]]</f>
        <v>0.16047638920098878</v>
      </c>
      <c r="T213" s="2">
        <f>(Table2[[#This Row],[Close Price]]-Table2[[#This Row],[50D EMA]])/Table2[[#This Row],[50D EMA]]</f>
        <v>0.3247993747261852</v>
      </c>
      <c r="U213" s="2">
        <f>(Table2[[#This Row],[Close Price]]-Table2[[#This Row],[200D EMA]])/Table2[[#This Row],[200D EMA]]</f>
        <v>0.50408623919093831</v>
      </c>
      <c r="V213">
        <v>1.69036394325932</v>
      </c>
      <c r="W213">
        <v>361.7</v>
      </c>
      <c r="X213">
        <v>376.9</v>
      </c>
      <c r="Y213">
        <v>331.25</v>
      </c>
      <c r="Z213">
        <v>366</v>
      </c>
      <c r="AA213">
        <v>272.5</v>
      </c>
      <c r="AB213">
        <v>366</v>
      </c>
      <c r="AC213" s="2">
        <f>(Table2[[#This Row],[Close Price]]/Table2[[#This Row],[Day Low]])-1</f>
        <v>-5.5294442908482289E-4</v>
      </c>
      <c r="AD213" s="2">
        <f>(Table2[[#This Row],[Day High]]/Table2[[#This Row],[Close Price]])-1</f>
        <v>4.2600276625172739E-2</v>
      </c>
      <c r="AE213" s="2">
        <f>(Table2[[#This Row],[Close Price]]/Table2[[#This Row],[Current Week Low]])-1</f>
        <v>9.1320754716981201E-2</v>
      </c>
      <c r="AF213" s="2">
        <f>(Table2[[#This Row],[Current Week High]]/Table2[[#This Row],[Close Price]])-1</f>
        <v>1.2448132780082943E-2</v>
      </c>
      <c r="AG213" s="2">
        <f>(Table2[[#This Row],[Close Price]]/Table2[[#This Row],[Current Month Low]])-1</f>
        <v>0.32660550458715587</v>
      </c>
      <c r="AH213" s="2">
        <f>(Table2[[#This Row],[Current Month High]]/Table2[[#This Row],[Close Price]])-1</f>
        <v>1.2448132780082943E-2</v>
      </c>
      <c r="AI213">
        <v>1.2448132780082899</v>
      </c>
      <c r="AJ213">
        <v>109.504491451753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0.57999999999999996</v>
      </c>
      <c r="AM213" t="s">
        <v>10198</v>
      </c>
      <c r="AN213">
        <v>30.51</v>
      </c>
      <c r="AO213" t="s">
        <v>10198</v>
      </c>
      <c r="AP213">
        <v>5.4841346842144E-2</v>
      </c>
      <c r="AQ213">
        <f>(Table2[[#This Row],[Sharpe Ratio]]-AVERAGE(Table2[Sharpe Ratio]))/_xlfn.STDEV.P(Table2[Sharpe Ratio])</f>
        <v>3.515875630311617E-2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6.6707461513309232</v>
      </c>
      <c r="AS213">
        <f>_xlfn.RANK.AVG(Table2[[#This Row],[1Y Return vs Nifty Z-Score]],Table2[1Y Return vs Nifty Z-Score])</f>
        <v>270</v>
      </c>
      <c r="AT213">
        <f>_xlfn.RANK.AVG(Table2[[#This Row],[6M Return vs Nifty Z-Score]],Table2[6M Return vs Nifty Z-Score])</f>
        <v>138</v>
      </c>
      <c r="AU213">
        <f>_xlfn.RANK.AVG(Table2[[#This Row],[Sharpe Ratio Z-Score]],Table2[Sharpe Ratio Z-Score])</f>
        <v>326</v>
      </c>
      <c r="AV213">
        <f>(Table2[[#This Row],[Rank 1Y]]+Table2[[#This Row],[Rank 6M]]+Table2[[#This Row],[Rank Sharpe]])/3</f>
        <v>244.66666666666666</v>
      </c>
    </row>
    <row r="214" spans="1:48" x14ac:dyDescent="0.3">
      <c r="A214" t="s">
        <v>644</v>
      </c>
      <c r="B214" t="s">
        <v>645</v>
      </c>
      <c r="C214" t="s">
        <v>10153</v>
      </c>
      <c r="D214" t="s">
        <v>418</v>
      </c>
      <c r="E214">
        <v>27798.57547448</v>
      </c>
      <c r="F214">
        <v>1480.4</v>
      </c>
      <c r="G214">
        <v>37.737201290903599</v>
      </c>
      <c r="H214">
        <f>(Table2[[#This Row],[1Y Return vs Nifty]]-AVERAGE(Table2[1Y Return vs Nifty]))/_xlfn.STDEV.P(Table2[1Y Return vs Nifty])</f>
        <v>-4.572372688666166E-2</v>
      </c>
      <c r="I214">
        <v>12.5960427545731</v>
      </c>
      <c r="J214">
        <f>(Table2[[#This Row],[1M Return vs Nifty]]-AVERAGE(Table2[1M Return vs Nifty]))/_xlfn.STDEV.P(Table2[1M Return vs Nifty])</f>
        <v>1.2801297304672827</v>
      </c>
      <c r="K214">
        <v>20.098181203568501</v>
      </c>
      <c r="L214">
        <f>(Table2[[#This Row],[6M Return vs Nifty]]-AVERAGE(Table2[6M Return vs Nifty]))/_xlfn.STDEV.P(Table2[6M Return vs Nifty])</f>
        <v>0.4590901448980485</v>
      </c>
      <c r="M214">
        <v>0.84850556740127403</v>
      </c>
      <c r="N214">
        <f>(Table2[[#This Row],[1W Return vs Nifty]]-AVERAGE(Table2[1W Return vs Nifty]))/_xlfn.STDEV.P(Table2[1W Return vs Nifty])</f>
        <v>9.4139779048176362E-3</v>
      </c>
      <c r="O214">
        <v>1449.84</v>
      </c>
      <c r="P214">
        <v>1341.43221024785</v>
      </c>
      <c r="Q214">
        <v>1143.0538046839499</v>
      </c>
      <c r="R214">
        <v>53.764312769040103</v>
      </c>
      <c r="S214" s="2">
        <f>(Table2[[#This Row],[Close Price]]-Table2[[#This Row],[20D EMA]])/Table2[[#This Row],[20D EMA]]</f>
        <v>2.1078187937979484E-2</v>
      </c>
      <c r="T214" s="2">
        <f>(Table2[[#This Row],[Close Price]]-Table2[[#This Row],[50D EMA]])/Table2[[#This Row],[50D EMA]]</f>
        <v>0.1035965803493519</v>
      </c>
      <c r="U214" s="2">
        <f>(Table2[[#This Row],[Close Price]]-Table2[[#This Row],[200D EMA]])/Table2[[#This Row],[200D EMA]]</f>
        <v>0.2951271356901044</v>
      </c>
      <c r="V214">
        <v>0.93531517226073102</v>
      </c>
      <c r="W214">
        <v>1480.4</v>
      </c>
      <c r="X214">
        <v>1554.1</v>
      </c>
      <c r="Y214">
        <v>1461.15</v>
      </c>
      <c r="Z214">
        <v>1541</v>
      </c>
      <c r="AA214">
        <v>1430</v>
      </c>
      <c r="AB214">
        <v>1649.8</v>
      </c>
      <c r="AC214" s="2">
        <f>(Table2[[#This Row],[Close Price]]/Table2[[#This Row],[Day Low]])-1</f>
        <v>0</v>
      </c>
      <c r="AD214" s="2">
        <f>(Table2[[#This Row],[Day High]]/Table2[[#This Row],[Close Price]])-1</f>
        <v>4.9783842204809359E-2</v>
      </c>
      <c r="AE214" s="2">
        <f>(Table2[[#This Row],[Close Price]]/Table2[[#This Row],[Current Week Low]])-1</f>
        <v>1.3174554289429485E-2</v>
      </c>
      <c r="AF214" s="2">
        <f>(Table2[[#This Row],[Current Week High]]/Table2[[#This Row],[Close Price]])-1</f>
        <v>4.0934882464198852E-2</v>
      </c>
      <c r="AG214" s="2">
        <f>(Table2[[#This Row],[Close Price]]/Table2[[#This Row],[Current Month Low]])-1</f>
        <v>3.5244755244755233E-2</v>
      </c>
      <c r="AH214" s="2">
        <f>(Table2[[#This Row],[Current Month High]]/Table2[[#This Row],[Close Price]])-1</f>
        <v>0.11442853282896515</v>
      </c>
      <c r="AI214">
        <v>11.4428532828965</v>
      </c>
      <c r="AJ214">
        <v>67.257936956276097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0.26</v>
      </c>
      <c r="AM214" t="s">
        <v>10198</v>
      </c>
      <c r="AN214">
        <v>2.66</v>
      </c>
      <c r="AO214" t="s">
        <v>10198</v>
      </c>
      <c r="AP214">
        <v>8.0108741306318995E-2</v>
      </c>
      <c r="AQ214">
        <f>(Table2[[#This Row],[Sharpe Ratio]]-AVERAGE(Table2[Sharpe Ratio]))/_xlfn.STDEV.P(Table2[Sharpe Ratio])</f>
        <v>0.32641719935284985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2.0293273257363369</v>
      </c>
      <c r="AS214">
        <f>_xlfn.RANK.AVG(Table2[[#This Row],[1Y Return vs Nifty Z-Score]],Table2[1Y Return vs Nifty Z-Score])</f>
        <v>302</v>
      </c>
      <c r="AT214">
        <f>_xlfn.RANK.AVG(Table2[[#This Row],[6M Return vs Nifty Z-Score]],Table2[6M Return vs Nifty Z-Score])</f>
        <v>193</v>
      </c>
      <c r="AU214">
        <f>_xlfn.RANK.AVG(Table2[[#This Row],[Sharpe Ratio Z-Score]],Table2[Sharpe Ratio Z-Score])</f>
        <v>247</v>
      </c>
      <c r="AV214">
        <f>(Table2[[#This Row],[Rank 1Y]]+Table2[[#This Row],[Rank 6M]]+Table2[[#This Row],[Rank Sharpe]])/3</f>
        <v>247.33333333333334</v>
      </c>
    </row>
    <row r="215" spans="1:48" x14ac:dyDescent="0.3">
      <c r="A215" t="s">
        <v>1513</v>
      </c>
      <c r="B215" t="s">
        <v>1514</v>
      </c>
      <c r="C215" t="s">
        <v>10158</v>
      </c>
      <c r="D215" t="s">
        <v>60</v>
      </c>
      <c r="E215">
        <v>6477.6697459199904</v>
      </c>
      <c r="F215">
        <v>662.4</v>
      </c>
      <c r="G215">
        <v>80.717835035531294</v>
      </c>
      <c r="H215">
        <f>(Table2[[#This Row],[1Y Return vs Nifty]]-AVERAGE(Table2[1Y Return vs Nifty]))/_xlfn.STDEV.P(Table2[1Y Return vs Nifty])</f>
        <v>0.53717353364431886</v>
      </c>
      <c r="I215">
        <v>9.7314924327641705</v>
      </c>
      <c r="J215">
        <f>(Table2[[#This Row],[1M Return vs Nifty]]-AVERAGE(Table2[1M Return vs Nifty]))/_xlfn.STDEV.P(Table2[1M Return vs Nifty])</f>
        <v>0.988098125037149</v>
      </c>
      <c r="K215">
        <v>85.971742611790404</v>
      </c>
      <c r="L215">
        <f>(Table2[[#This Row],[6M Return vs Nifty]]-AVERAGE(Table2[6M Return vs Nifty]))/_xlfn.STDEV.P(Table2[6M Return vs Nifty])</f>
        <v>2.7224315950950726</v>
      </c>
      <c r="M215">
        <v>5.47142272883465</v>
      </c>
      <c r="N215">
        <f>(Table2[[#This Row],[1W Return vs Nifty]]-AVERAGE(Table2[1W Return vs Nifty]))/_xlfn.STDEV.P(Table2[1W Return vs Nifty])</f>
        <v>0.99598996347624069</v>
      </c>
      <c r="O215">
        <v>630.11</v>
      </c>
      <c r="P215">
        <v>582.52273502407195</v>
      </c>
      <c r="Q215">
        <v>468.618022291584</v>
      </c>
      <c r="R215">
        <v>62.483895314271201</v>
      </c>
      <c r="S215" s="2">
        <f>(Table2[[#This Row],[Close Price]]-Table2[[#This Row],[20D EMA]])/Table2[[#This Row],[20D EMA]]</f>
        <v>5.1245020710669505E-2</v>
      </c>
      <c r="T215" s="2">
        <f>(Table2[[#This Row],[Close Price]]-Table2[[#This Row],[50D EMA]])/Table2[[#This Row],[50D EMA]]</f>
        <v>0.1371229999677647</v>
      </c>
      <c r="U215" s="2">
        <f>(Table2[[#This Row],[Close Price]]-Table2[[#This Row],[200D EMA]])/Table2[[#This Row],[200D EMA]]</f>
        <v>0.41351797944262747</v>
      </c>
      <c r="V215">
        <v>0.54028195622337605</v>
      </c>
      <c r="W215">
        <v>662.35</v>
      </c>
      <c r="X215">
        <v>684.9</v>
      </c>
      <c r="Y215">
        <v>616.1</v>
      </c>
      <c r="Z215">
        <v>675</v>
      </c>
      <c r="AA215">
        <v>559</v>
      </c>
      <c r="AB215">
        <v>685</v>
      </c>
      <c r="AC215" s="2">
        <f>(Table2[[#This Row],[Close Price]]/Table2[[#This Row],[Day Low]])-1</f>
        <v>7.5488789914590626E-5</v>
      </c>
      <c r="AD215" s="2">
        <f>(Table2[[#This Row],[Day High]]/Table2[[#This Row],[Close Price]])-1</f>
        <v>3.3967391304347894E-2</v>
      </c>
      <c r="AE215" s="2">
        <f>(Table2[[#This Row],[Close Price]]/Table2[[#This Row],[Current Week Low]])-1</f>
        <v>7.5150137964616004E-2</v>
      </c>
      <c r="AF215" s="2">
        <f>(Table2[[#This Row],[Current Week High]]/Table2[[#This Row],[Close Price]])-1</f>
        <v>1.9021739130434812E-2</v>
      </c>
      <c r="AG215" s="2">
        <f>(Table2[[#This Row],[Close Price]]/Table2[[#This Row],[Current Month Low]])-1</f>
        <v>0.18497316636851524</v>
      </c>
      <c r="AH215" s="2">
        <f>(Table2[[#This Row],[Current Month High]]/Table2[[#This Row],[Close Price]])-1</f>
        <v>3.411835748792269E-2</v>
      </c>
      <c r="AI215">
        <v>3.4118357487922601</v>
      </c>
      <c r="AJ215">
        <v>123.180592991913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0.18</v>
      </c>
      <c r="AM215" t="s">
        <v>10198</v>
      </c>
      <c r="AN215">
        <v>-0.72</v>
      </c>
      <c r="AO215" t="s">
        <v>10197</v>
      </c>
      <c r="AP215">
        <v>-2.3031107410280999E-2</v>
      </c>
      <c r="AQ215">
        <f>(Table2[[#This Row],[Sharpe Ratio]]-AVERAGE(Table2[Sharpe Ratio]))/_xlfn.STDEV.P(Table2[Sharpe Ratio])</f>
        <v>-0.86248068230939501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4.3812125349433861</v>
      </c>
      <c r="AS215">
        <f>_xlfn.RANK.AVG(Table2[[#This Row],[1Y Return vs Nifty Z-Score]],Table2[1Y Return vs Nifty Z-Score])</f>
        <v>144</v>
      </c>
      <c r="AT215">
        <f>_xlfn.RANK.AVG(Table2[[#This Row],[6M Return vs Nifty Z-Score]],Table2[6M Return vs Nifty Z-Score])</f>
        <v>11</v>
      </c>
      <c r="AU215">
        <f>_xlfn.RANK.AVG(Table2[[#This Row],[Sharpe Ratio Z-Score]],Table2[Sharpe Ratio Z-Score])</f>
        <v>590</v>
      </c>
      <c r="AV215">
        <f>(Table2[[#This Row],[Rank 1Y]]+Table2[[#This Row],[Rank 6M]]+Table2[[#This Row],[Rank Sharpe]])/3</f>
        <v>248.33333333333334</v>
      </c>
    </row>
    <row r="216" spans="1:48" x14ac:dyDescent="0.3">
      <c r="A216" t="s">
        <v>658</v>
      </c>
      <c r="B216" t="s">
        <v>659</v>
      </c>
      <c r="C216" t="s">
        <v>10163</v>
      </c>
      <c r="D216" t="s">
        <v>228</v>
      </c>
      <c r="E216">
        <v>26686.754248595</v>
      </c>
      <c r="F216">
        <v>4175.1499999999996</v>
      </c>
      <c r="G216">
        <v>102.628389311734</v>
      </c>
      <c r="H216">
        <f>(Table2[[#This Row],[1Y Return vs Nifty]]-AVERAGE(Table2[1Y Return vs Nifty]))/_xlfn.STDEV.P(Table2[1Y Return vs Nifty])</f>
        <v>0.83432136399501211</v>
      </c>
      <c r="I216">
        <v>1.3593492881559499</v>
      </c>
      <c r="J216">
        <f>(Table2[[#This Row],[1M Return vs Nifty]]-AVERAGE(Table2[1M Return vs Nifty]))/_xlfn.STDEV.P(Table2[1M Return vs Nifty])</f>
        <v>0.13458531194511594</v>
      </c>
      <c r="K216">
        <v>30.748184203383001</v>
      </c>
      <c r="L216">
        <f>(Table2[[#This Row],[6M Return vs Nifty]]-AVERAGE(Table2[6M Return vs Nifty]))/_xlfn.STDEV.P(Table2[6M Return vs Nifty])</f>
        <v>0.82501226477290068</v>
      </c>
      <c r="M216">
        <v>0.50991376027920898</v>
      </c>
      <c r="N216">
        <f>(Table2[[#This Row],[1W Return vs Nifty]]-AVERAGE(Table2[1W Return vs Nifty]))/_xlfn.STDEV.P(Table2[1W Return vs Nifty])</f>
        <v>-6.2844843560693212E-2</v>
      </c>
      <c r="O216">
        <v>4010.74</v>
      </c>
      <c r="P216">
        <v>3707.1068650431998</v>
      </c>
      <c r="Q216">
        <v>2907.7739486924802</v>
      </c>
      <c r="R216">
        <v>60.958871069594998</v>
      </c>
      <c r="S216" s="2">
        <f>(Table2[[#This Row],[Close Price]]-Table2[[#This Row],[20D EMA]])/Table2[[#This Row],[20D EMA]]</f>
        <v>4.0992435311189422E-2</v>
      </c>
      <c r="T216" s="2">
        <f>(Table2[[#This Row],[Close Price]]-Table2[[#This Row],[50D EMA]])/Table2[[#This Row],[50D EMA]]</f>
        <v>0.12625563599751949</v>
      </c>
      <c r="U216" s="2">
        <f>(Table2[[#This Row],[Close Price]]-Table2[[#This Row],[200D EMA]])/Table2[[#This Row],[200D EMA]]</f>
        <v>0.43585783271681494</v>
      </c>
      <c r="V216">
        <v>0.69834358097028204</v>
      </c>
      <c r="W216">
        <v>4125.3999999999996</v>
      </c>
      <c r="X216">
        <v>4279</v>
      </c>
      <c r="Y216">
        <v>3726</v>
      </c>
      <c r="Z216">
        <v>4197</v>
      </c>
      <c r="AA216">
        <v>3726</v>
      </c>
      <c r="AB216">
        <v>4574.1499999999996</v>
      </c>
      <c r="AC216" s="2">
        <f>(Table2[[#This Row],[Close Price]]/Table2[[#This Row],[Day Low]])-1</f>
        <v>1.2059436660687428E-2</v>
      </c>
      <c r="AD216" s="2">
        <f>(Table2[[#This Row],[Day High]]/Table2[[#This Row],[Close Price]])-1</f>
        <v>2.487335784343081E-2</v>
      </c>
      <c r="AE216" s="2">
        <f>(Table2[[#This Row],[Close Price]]/Table2[[#This Row],[Current Week Low]])-1</f>
        <v>0.12054482018250123</v>
      </c>
      <c r="AF216" s="2">
        <f>(Table2[[#This Row],[Current Week High]]/Table2[[#This Row],[Close Price]])-1</f>
        <v>5.233344909763904E-3</v>
      </c>
      <c r="AG216" s="2">
        <f>(Table2[[#This Row],[Close Price]]/Table2[[#This Row],[Current Month Low]])-1</f>
        <v>0.12054482018250123</v>
      </c>
      <c r="AH216" s="2">
        <f>(Table2[[#This Row],[Current Month High]]/Table2[[#This Row],[Close Price]])-1</f>
        <v>9.5565428786989592E-2</v>
      </c>
      <c r="AI216">
        <v>9.5565428786989592</v>
      </c>
      <c r="AJ216">
        <v>147.78338278931699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0.53</v>
      </c>
      <c r="AM216" t="s">
        <v>10198</v>
      </c>
      <c r="AN216">
        <v>-3.67</v>
      </c>
      <c r="AO216" t="s">
        <v>10197</v>
      </c>
      <c r="AQ216">
        <f>(Table2[[#This Row],[Sharpe Ratio]]-AVERAGE(Table2[Sharpe Ratio]))/_xlfn.STDEV.P(Table2[Sharpe Ratio])</f>
        <v>-0.59700002519057449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1.134074071961761</v>
      </c>
      <c r="AS216">
        <f>_xlfn.RANK.AVG(Table2[[#This Row],[1Y Return vs Nifty Z-Score]],Table2[1Y Return vs Nifty Z-Score])</f>
        <v>105</v>
      </c>
      <c r="AT216">
        <f>_xlfn.RANK.AVG(Table2[[#This Row],[6M Return vs Nifty Z-Score]],Table2[6M Return vs Nifty Z-Score])</f>
        <v>123</v>
      </c>
      <c r="AU216">
        <f>_xlfn.RANK.AVG(Table2[[#This Row],[Sharpe Ratio Z-Score]],Table2[Sharpe Ratio Z-Score])</f>
        <v>517.5</v>
      </c>
      <c r="AV216">
        <f>(Table2[[#This Row],[Rank 1Y]]+Table2[[#This Row],[Rank 6M]]+Table2[[#This Row],[Rank Sharpe]])/3</f>
        <v>248.5</v>
      </c>
    </row>
    <row r="217" spans="1:48" x14ac:dyDescent="0.3">
      <c r="A217" t="s">
        <v>434</v>
      </c>
      <c r="B217" t="s">
        <v>435</v>
      </c>
      <c r="C217" t="s">
        <v>10153</v>
      </c>
      <c r="D217" t="s">
        <v>32</v>
      </c>
      <c r="E217">
        <v>54620.470906144001</v>
      </c>
      <c r="F217">
        <v>62.92</v>
      </c>
      <c r="G217">
        <v>83.645810726007198</v>
      </c>
      <c r="H217">
        <f>(Table2[[#This Row],[1Y Return vs Nifty]]-AVERAGE(Table2[1Y Return vs Nifty]))/_xlfn.STDEV.P(Table2[1Y Return vs Nifty])</f>
        <v>0.57688232479477597</v>
      </c>
      <c r="I217">
        <v>-4.8756698870627897</v>
      </c>
      <c r="J217">
        <f>(Table2[[#This Row],[1M Return vs Nifty]]-AVERAGE(Table2[1M Return vs Nifty]))/_xlfn.STDEV.P(Table2[1M Return vs Nifty])</f>
        <v>-0.50105465072692035</v>
      </c>
      <c r="K217">
        <v>1.4678030414821099</v>
      </c>
      <c r="L217">
        <f>(Table2[[#This Row],[6M Return vs Nifty]]-AVERAGE(Table2[6M Return vs Nifty]))/_xlfn.STDEV.P(Table2[6M Return vs Nifty])</f>
        <v>-0.18102868617266066</v>
      </c>
      <c r="M217">
        <v>-0.56436225227960302</v>
      </c>
      <c r="N217">
        <f>(Table2[[#This Row],[1W Return vs Nifty]]-AVERAGE(Table2[1W Return vs Nifty]))/_xlfn.STDEV.P(Table2[1W Return vs Nifty])</f>
        <v>-0.29210590943221121</v>
      </c>
      <c r="O217">
        <v>63.36</v>
      </c>
      <c r="P217">
        <v>63.4458240489095</v>
      </c>
      <c r="Q217">
        <v>56.753859626861299</v>
      </c>
      <c r="R217">
        <v>46.7535838490275</v>
      </c>
      <c r="S217" s="2">
        <f>(Table2[[#This Row],[Close Price]]-Table2[[#This Row],[20D EMA]])/Table2[[#This Row],[20D EMA]]</f>
        <v>-6.9444444444444085E-3</v>
      </c>
      <c r="T217" s="2">
        <f>(Table2[[#This Row],[Close Price]]-Table2[[#This Row],[50D EMA]])/Table2[[#This Row],[50D EMA]]</f>
        <v>-8.2877645107761275E-3</v>
      </c>
      <c r="U217" s="2">
        <f>(Table2[[#This Row],[Close Price]]-Table2[[#This Row],[200D EMA]])/Table2[[#This Row],[200D EMA]]</f>
        <v>0.10864706671368481</v>
      </c>
      <c r="V217">
        <v>0.97714207976580902</v>
      </c>
      <c r="W217">
        <v>62.9</v>
      </c>
      <c r="X217">
        <v>65.2</v>
      </c>
      <c r="Y217">
        <v>59.34</v>
      </c>
      <c r="Z217">
        <v>64.28</v>
      </c>
      <c r="AA217">
        <v>59.34</v>
      </c>
      <c r="AB217">
        <v>67.64</v>
      </c>
      <c r="AC217" s="2">
        <f>(Table2[[#This Row],[Close Price]]/Table2[[#This Row],[Day Low]])-1</f>
        <v>3.1796502384739966E-4</v>
      </c>
      <c r="AD217" s="2">
        <f>(Table2[[#This Row],[Day High]]/Table2[[#This Row],[Close Price]])-1</f>
        <v>3.6236490781945241E-2</v>
      </c>
      <c r="AE217" s="2">
        <f>(Table2[[#This Row],[Close Price]]/Table2[[#This Row],[Current Week Low]])-1</f>
        <v>6.0330299966295797E-2</v>
      </c>
      <c r="AF217" s="2">
        <f>(Table2[[#This Row],[Current Week High]]/Table2[[#This Row],[Close Price]])-1</f>
        <v>2.1614748887476054E-2</v>
      </c>
      <c r="AG217" s="2">
        <f>(Table2[[#This Row],[Close Price]]/Table2[[#This Row],[Current Month Low]])-1</f>
        <v>6.0330299966295797E-2</v>
      </c>
      <c r="AH217" s="2">
        <f>(Table2[[#This Row],[Current Month High]]/Table2[[#This Row],[Close Price]])-1</f>
        <v>7.5015893197711403E-2</v>
      </c>
      <c r="AI217">
        <v>22.2186904005085</v>
      </c>
      <c r="AJ217">
        <v>112.567567567567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-0.02</v>
      </c>
      <c r="AM217" t="s">
        <v>10197</v>
      </c>
      <c r="AN217">
        <v>1.8</v>
      </c>
      <c r="AO217" t="s">
        <v>10198</v>
      </c>
      <c r="AP217">
        <v>8.6973290366753997E-2</v>
      </c>
      <c r="AQ217">
        <f>(Table2[[#This Row],[Sharpe Ratio]]-AVERAGE(Table2[Sharpe Ratio]))/_xlfn.STDEV.P(Table2[Sharpe Ratio])</f>
        <v>0.40554517886872637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134</v>
      </c>
      <c r="AT217">
        <f>_xlfn.RANK.AVG(Table2[[#This Row],[6M Return vs Nifty Z-Score]],Table2[6M Return vs Nifty Z-Score])</f>
        <v>382</v>
      </c>
      <c r="AU217">
        <f>_xlfn.RANK.AVG(Table2[[#This Row],[Sharpe Ratio Z-Score]],Table2[Sharpe Ratio Z-Score])</f>
        <v>230</v>
      </c>
      <c r="AV217">
        <f>(Table2[[#This Row],[Rank 1Y]]+Table2[[#This Row],[Rank 6M]]+Table2[[#This Row],[Rank Sharpe]])/3</f>
        <v>248.66666666666666</v>
      </c>
    </row>
    <row r="218" spans="1:48" x14ac:dyDescent="0.3">
      <c r="A218" t="s">
        <v>1014</v>
      </c>
      <c r="B218" t="s">
        <v>1015</v>
      </c>
      <c r="C218" t="s">
        <v>10163</v>
      </c>
      <c r="D218" t="s">
        <v>46</v>
      </c>
      <c r="E218">
        <v>13047.972051680001</v>
      </c>
      <c r="F218">
        <v>709.85</v>
      </c>
      <c r="G218">
        <v>47.078464186581002</v>
      </c>
      <c r="H218">
        <f>(Table2[[#This Row],[1Y Return vs Nifty]]-AVERAGE(Table2[1Y Return vs Nifty]))/_xlfn.STDEV.P(Table2[1Y Return vs Nifty])</f>
        <v>8.0961155987375577E-2</v>
      </c>
      <c r="I218">
        <v>0.81065865841098805</v>
      </c>
      <c r="J218">
        <f>(Table2[[#This Row],[1M Return vs Nifty]]-AVERAGE(Table2[1M Return vs Nifty]))/_xlfn.STDEV.P(Table2[1M Return vs Nifty])</f>
        <v>7.8648083588901976E-2</v>
      </c>
      <c r="K218">
        <v>24.477737385066298</v>
      </c>
      <c r="L218">
        <f>(Table2[[#This Row],[6M Return vs Nifty]]-AVERAGE(Table2[6M Return vs Nifty]))/_xlfn.STDEV.P(Table2[6M Return vs Nifty])</f>
        <v>0.60956676749361016</v>
      </c>
      <c r="M218">
        <v>0.40112072396312998</v>
      </c>
      <c r="N218">
        <f>(Table2[[#This Row],[1W Return vs Nifty]]-AVERAGE(Table2[1W Return vs Nifty]))/_xlfn.STDEV.P(Table2[1W Return vs Nifty])</f>
        <v>-8.606234741783865E-2</v>
      </c>
      <c r="O218">
        <v>704.8</v>
      </c>
      <c r="P218">
        <v>656.85653702795901</v>
      </c>
      <c r="Q218">
        <v>562.96044985488402</v>
      </c>
      <c r="R218">
        <v>49.418055543052098</v>
      </c>
      <c r="S218" s="2">
        <f>(Table2[[#This Row],[Close Price]]-Table2[[#This Row],[20D EMA]])/Table2[[#This Row],[20D EMA]]</f>
        <v>7.1651532349603694E-3</v>
      </c>
      <c r="T218" s="2">
        <f>(Table2[[#This Row],[Close Price]]-Table2[[#This Row],[50D EMA]])/Table2[[#This Row],[50D EMA]]</f>
        <v>8.0677377760168895E-2</v>
      </c>
      <c r="U218" s="2">
        <f>(Table2[[#This Row],[Close Price]]-Table2[[#This Row],[200D EMA]])/Table2[[#This Row],[200D EMA]]</f>
        <v>0.26092339201267184</v>
      </c>
      <c r="V218">
        <v>0.57053836531691804</v>
      </c>
      <c r="W218">
        <v>696</v>
      </c>
      <c r="X218">
        <v>716.45</v>
      </c>
      <c r="Y218">
        <v>658</v>
      </c>
      <c r="Z218">
        <v>724.8</v>
      </c>
      <c r="AA218">
        <v>658</v>
      </c>
      <c r="AB218">
        <v>757.95</v>
      </c>
      <c r="AC218" s="2">
        <f>(Table2[[#This Row],[Close Price]]/Table2[[#This Row],[Day Low]])-1</f>
        <v>1.9899425287356332E-2</v>
      </c>
      <c r="AD218" s="2">
        <f>(Table2[[#This Row],[Day High]]/Table2[[#This Row],[Close Price]])-1</f>
        <v>9.2977389589350423E-3</v>
      </c>
      <c r="AE218" s="2">
        <f>(Table2[[#This Row],[Close Price]]/Table2[[#This Row],[Current Week Low]])-1</f>
        <v>7.8799392097264498E-2</v>
      </c>
      <c r="AF218" s="2">
        <f>(Table2[[#This Row],[Current Week High]]/Table2[[#This Row],[Close Price]])-1</f>
        <v>2.1060787490314814E-2</v>
      </c>
      <c r="AG218" s="2">
        <f>(Table2[[#This Row],[Close Price]]/Table2[[#This Row],[Current Month Low]])-1</f>
        <v>7.8799392097264498E-2</v>
      </c>
      <c r="AH218" s="2">
        <f>(Table2[[#This Row],[Current Month High]]/Table2[[#This Row],[Close Price]])-1</f>
        <v>6.776079453405659E-2</v>
      </c>
      <c r="AI218">
        <v>6.7760794534056501</v>
      </c>
      <c r="AJ218">
        <v>78.354271356783897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0.22</v>
      </c>
      <c r="AM218" t="s">
        <v>10198</v>
      </c>
      <c r="AN218">
        <v>-1.39</v>
      </c>
      <c r="AO218" t="s">
        <v>10197</v>
      </c>
      <c r="AP218">
        <v>5.5726885560358999E-2</v>
      </c>
      <c r="AQ218">
        <f>(Table2[[#This Row],[Sharpe Ratio]]-AVERAGE(Table2[Sharpe Ratio]))/_xlfn.STDEV.P(Table2[Sharpe Ratio])</f>
        <v>4.5366402710554289E-2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0.72848006236260332</v>
      </c>
      <c r="AS218">
        <f>_xlfn.RANK.AVG(Table2[[#This Row],[1Y Return vs Nifty Z-Score]],Table2[1Y Return vs Nifty Z-Score])</f>
        <v>268</v>
      </c>
      <c r="AT218">
        <f>_xlfn.RANK.AVG(Table2[[#This Row],[6M Return vs Nifty Z-Score]],Table2[6M Return vs Nifty Z-Score])</f>
        <v>163</v>
      </c>
      <c r="AU218">
        <f>_xlfn.RANK.AVG(Table2[[#This Row],[Sharpe Ratio Z-Score]],Table2[Sharpe Ratio Z-Score])</f>
        <v>321</v>
      </c>
      <c r="AV218">
        <f>(Table2[[#This Row],[Rank 1Y]]+Table2[[#This Row],[Rank 6M]]+Table2[[#This Row],[Rank Sharpe]])/3</f>
        <v>250.66666666666666</v>
      </c>
    </row>
    <row r="219" spans="1:48" x14ac:dyDescent="0.3">
      <c r="A219" t="s">
        <v>711</v>
      </c>
      <c r="B219" t="s">
        <v>712</v>
      </c>
      <c r="C219" t="s">
        <v>10158</v>
      </c>
      <c r="D219" t="s">
        <v>60</v>
      </c>
      <c r="E219">
        <v>23227.779410219999</v>
      </c>
      <c r="F219">
        <v>912.45</v>
      </c>
      <c r="G219">
        <v>63.678029930648997</v>
      </c>
      <c r="H219">
        <f>(Table2[[#This Row],[1Y Return vs Nifty]]-AVERAGE(Table2[1Y Return vs Nifty]))/_xlfn.STDEV.P(Table2[1Y Return vs Nifty])</f>
        <v>0.30608211292139376</v>
      </c>
      <c r="I219">
        <v>22.8343655480761</v>
      </c>
      <c r="J219">
        <f>(Table2[[#This Row],[1M Return vs Nifty]]-AVERAGE(Table2[1M Return vs Nifty]))/_xlfn.STDEV.P(Table2[1M Return vs Nifty])</f>
        <v>2.3238935001365544</v>
      </c>
      <c r="K219">
        <v>19.568471796421999</v>
      </c>
      <c r="L219">
        <f>(Table2[[#This Row],[6M Return vs Nifty]]-AVERAGE(Table2[6M Return vs Nifty]))/_xlfn.STDEV.P(Table2[6M Return vs Nifty])</f>
        <v>0.44088992568833796</v>
      </c>
      <c r="M219">
        <v>4.4785423375455897</v>
      </c>
      <c r="N219">
        <f>(Table2[[#This Row],[1W Return vs Nifty]]-AVERAGE(Table2[1W Return vs Nifty]))/_xlfn.STDEV.P(Table2[1W Return vs Nifty])</f>
        <v>0.78409952365559155</v>
      </c>
      <c r="O219">
        <v>829.06</v>
      </c>
      <c r="P219">
        <v>764.14709185637798</v>
      </c>
      <c r="Q219">
        <v>667.758779887674</v>
      </c>
      <c r="R219">
        <v>73.683930713699894</v>
      </c>
      <c r="S219" s="2">
        <f>(Table2[[#This Row],[Close Price]]-Table2[[#This Row],[20D EMA]])/Table2[[#This Row],[20D EMA]]</f>
        <v>0.10058379369406328</v>
      </c>
      <c r="T219" s="2">
        <f>(Table2[[#This Row],[Close Price]]-Table2[[#This Row],[50D EMA]])/Table2[[#This Row],[50D EMA]]</f>
        <v>0.19407638885773015</v>
      </c>
      <c r="U219" s="2">
        <f>(Table2[[#This Row],[Close Price]]-Table2[[#This Row],[200D EMA]])/Table2[[#This Row],[200D EMA]]</f>
        <v>0.36643654487551092</v>
      </c>
      <c r="V219">
        <v>1.3752596946711</v>
      </c>
      <c r="W219">
        <v>915.2</v>
      </c>
      <c r="X219">
        <v>956.7</v>
      </c>
      <c r="Y219">
        <v>815.05</v>
      </c>
      <c r="Z219">
        <v>922.9</v>
      </c>
      <c r="AA219">
        <v>789.1</v>
      </c>
      <c r="AB219">
        <v>922.9</v>
      </c>
      <c r="AC219" s="2">
        <f>(Table2[[#This Row],[Close Price]]/Table2[[#This Row],[Day Low]])-1</f>
        <v>-3.0048076923077094E-3</v>
      </c>
      <c r="AD219" s="2">
        <f>(Table2[[#This Row],[Day High]]/Table2[[#This Row],[Close Price]])-1</f>
        <v>4.8495807989478834E-2</v>
      </c>
      <c r="AE219" s="2">
        <f>(Table2[[#This Row],[Close Price]]/Table2[[#This Row],[Current Week Low]])-1</f>
        <v>0.11950187105085597</v>
      </c>
      <c r="AF219" s="2">
        <f>(Table2[[#This Row],[Current Week High]]/Table2[[#This Row],[Close Price]])-1</f>
        <v>1.145268233875818E-2</v>
      </c>
      <c r="AG219" s="2">
        <f>(Table2[[#This Row],[Close Price]]/Table2[[#This Row],[Current Month Low]])-1</f>
        <v>0.15631732353313899</v>
      </c>
      <c r="AH219" s="2">
        <f>(Table2[[#This Row],[Current Month High]]/Table2[[#This Row],[Close Price]])-1</f>
        <v>1.145268233875818E-2</v>
      </c>
      <c r="AI219">
        <v>1.14526823387581</v>
      </c>
      <c r="AJ219">
        <v>89.442541264403602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0.22</v>
      </c>
      <c r="AM219" t="s">
        <v>10198</v>
      </c>
      <c r="AN219">
        <v>14.67</v>
      </c>
      <c r="AO219" t="s">
        <v>10198</v>
      </c>
      <c r="AP219">
        <v>4.6793968636371003E-2</v>
      </c>
      <c r="AQ219">
        <f>(Table2[[#This Row],[Sharpe Ratio]]-AVERAGE(Table2[Sharpe Ratio]))/_xlfn.STDEV.P(Table2[Sharpe Ratio])</f>
        <v>-5.7603750340337691E-2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3.7973613120615402</v>
      </c>
      <c r="AS219">
        <f>_xlfn.RANK.AVG(Table2[[#This Row],[1Y Return vs Nifty Z-Score]],Table2[1Y Return vs Nifty Z-Score])</f>
        <v>203</v>
      </c>
      <c r="AT219">
        <f>_xlfn.RANK.AVG(Table2[[#This Row],[6M Return vs Nifty Z-Score]],Table2[6M Return vs Nifty Z-Score])</f>
        <v>199</v>
      </c>
      <c r="AU219">
        <f>_xlfn.RANK.AVG(Table2[[#This Row],[Sharpe Ratio Z-Score]],Table2[Sharpe Ratio Z-Score])</f>
        <v>351</v>
      </c>
      <c r="AV219">
        <f>(Table2[[#This Row],[Rank 1Y]]+Table2[[#This Row],[Rank 6M]]+Table2[[#This Row],[Rank Sharpe]])/3</f>
        <v>251</v>
      </c>
    </row>
    <row r="220" spans="1:48" x14ac:dyDescent="0.3">
      <c r="A220" t="s">
        <v>1896</v>
      </c>
      <c r="B220" t="s">
        <v>1897</v>
      </c>
      <c r="C220" t="s">
        <v>10167</v>
      </c>
      <c r="D220" t="s">
        <v>290</v>
      </c>
      <c r="E220">
        <v>3637.2022124999999</v>
      </c>
      <c r="F220">
        <v>1174.75</v>
      </c>
      <c r="G220">
        <v>68.855569429672599</v>
      </c>
      <c r="H220">
        <f>(Table2[[#This Row],[1Y Return vs Nifty]]-AVERAGE(Table2[1Y Return vs Nifty]))/_xlfn.STDEV.P(Table2[1Y Return vs Nifty])</f>
        <v>0.37629916947303271</v>
      </c>
      <c r="I220">
        <v>16.757079520247601</v>
      </c>
      <c r="J220">
        <f>(Table2[[#This Row],[1M Return vs Nifty]]-AVERAGE(Table2[1M Return vs Nifty]))/_xlfn.STDEV.P(Table2[1M Return vs Nifty])</f>
        <v>1.7043339197539211</v>
      </c>
      <c r="K220">
        <v>18.5147835704011</v>
      </c>
      <c r="L220">
        <f>(Table2[[#This Row],[6M Return vs Nifty]]-AVERAGE(Table2[6M Return vs Nifty]))/_xlfn.STDEV.P(Table2[6M Return vs Nifty])</f>
        <v>0.4046863838339877</v>
      </c>
      <c r="M220">
        <v>8.6892151002375009</v>
      </c>
      <c r="N220">
        <f>(Table2[[#This Row],[1W Return vs Nifty]]-AVERAGE(Table2[1W Return vs Nifty]))/_xlfn.STDEV.P(Table2[1W Return vs Nifty])</f>
        <v>1.6826985003855766</v>
      </c>
      <c r="O220">
        <v>993.39</v>
      </c>
      <c r="P220">
        <v>921.80210149434095</v>
      </c>
      <c r="Q220">
        <v>828.31308616254898</v>
      </c>
      <c r="R220">
        <v>94.481048597989897</v>
      </c>
      <c r="S220" s="2">
        <f>(Table2[[#This Row],[Close Price]]-Table2[[#This Row],[20D EMA]])/Table2[[#This Row],[20D EMA]]</f>
        <v>0.182566766325411</v>
      </c>
      <c r="T220" s="2">
        <f>(Table2[[#This Row],[Close Price]]-Table2[[#This Row],[50D EMA]])/Table2[[#This Row],[50D EMA]]</f>
        <v>0.27440586010338136</v>
      </c>
      <c r="U220" s="2">
        <f>(Table2[[#This Row],[Close Price]]-Table2[[#This Row],[200D EMA]])/Table2[[#This Row],[200D EMA]]</f>
        <v>0.41824392204455152</v>
      </c>
      <c r="V220">
        <v>3.5308658833472499</v>
      </c>
      <c r="W220">
        <v>1141.1500000000001</v>
      </c>
      <c r="X220">
        <v>1210</v>
      </c>
      <c r="Y220">
        <v>975.2</v>
      </c>
      <c r="Z220">
        <v>1205.95</v>
      </c>
      <c r="AA220">
        <v>904.05</v>
      </c>
      <c r="AB220">
        <v>1205.95</v>
      </c>
      <c r="AC220" s="2">
        <f>(Table2[[#This Row],[Close Price]]/Table2[[#This Row],[Day Low]])-1</f>
        <v>2.944398194803477E-2</v>
      </c>
      <c r="AD220" s="2">
        <f>(Table2[[#This Row],[Day High]]/Table2[[#This Row],[Close Price]])-1</f>
        <v>3.0006384337093017E-2</v>
      </c>
      <c r="AE220" s="2">
        <f>(Table2[[#This Row],[Close Price]]/Table2[[#This Row],[Current Week Low]])-1</f>
        <v>0.20462469237079572</v>
      </c>
      <c r="AF220" s="2">
        <f>(Table2[[#This Row],[Current Week High]]/Table2[[#This Row],[Close Price]])-1</f>
        <v>2.6558842306873887E-2</v>
      </c>
      <c r="AG220" s="2">
        <f>(Table2[[#This Row],[Close Price]]/Table2[[#This Row],[Current Month Low]])-1</f>
        <v>0.29943034124218793</v>
      </c>
      <c r="AH220" s="2">
        <f>(Table2[[#This Row],[Current Month High]]/Table2[[#This Row],[Close Price]])-1</f>
        <v>2.6558842306873887E-2</v>
      </c>
      <c r="AI220">
        <v>2.6558842306873802</v>
      </c>
      <c r="AJ220">
        <v>94.736842105263094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0.38</v>
      </c>
      <c r="AM220" t="s">
        <v>10198</v>
      </c>
      <c r="AN220">
        <v>28.23</v>
      </c>
      <c r="AO220" t="s">
        <v>10198</v>
      </c>
      <c r="AP220">
        <v>4.1404556163952999E-2</v>
      </c>
      <c r="AQ220">
        <f>(Table2[[#This Row],[Sharpe Ratio]]-AVERAGE(Table2[Sharpe Ratio]))/_xlfn.STDEV.P(Table2[Sharpe Ratio])</f>
        <v>-0.11972776110428394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4.0482902123422342</v>
      </c>
      <c r="AS220">
        <f>_xlfn.RANK.AVG(Table2[[#This Row],[1Y Return vs Nifty Z-Score]],Table2[1Y Return vs Nifty Z-Score])</f>
        <v>183</v>
      </c>
      <c r="AT220">
        <f>_xlfn.RANK.AVG(Table2[[#This Row],[6M Return vs Nifty Z-Score]],Table2[6M Return vs Nifty Z-Score])</f>
        <v>207</v>
      </c>
      <c r="AU220">
        <f>_xlfn.RANK.AVG(Table2[[#This Row],[Sharpe Ratio Z-Score]],Table2[Sharpe Ratio Z-Score])</f>
        <v>366</v>
      </c>
      <c r="AV220">
        <f>(Table2[[#This Row],[Rank 1Y]]+Table2[[#This Row],[Rank 6M]]+Table2[[#This Row],[Rank Sharpe]])/3</f>
        <v>252</v>
      </c>
    </row>
    <row r="221" spans="1:48" x14ac:dyDescent="0.3">
      <c r="A221" t="s">
        <v>1563</v>
      </c>
      <c r="B221" t="s">
        <v>1564</v>
      </c>
      <c r="C221" t="s">
        <v>10165</v>
      </c>
      <c r="D221" t="s">
        <v>370</v>
      </c>
      <c r="E221">
        <v>5955.0755048399997</v>
      </c>
      <c r="F221">
        <v>2190.1</v>
      </c>
      <c r="G221">
        <v>86.090733460797907</v>
      </c>
      <c r="H221">
        <f>(Table2[[#This Row],[1Y Return vs Nifty]]-AVERAGE(Table2[1Y Return vs Nifty]))/_xlfn.STDEV.P(Table2[1Y Return vs Nifty])</f>
        <v>0.61004002025331605</v>
      </c>
      <c r="I221">
        <v>16.4394956661883</v>
      </c>
      <c r="J221">
        <f>(Table2[[#This Row],[1M Return vs Nifty]]-AVERAGE(Table2[1M Return vs Nifty]))/_xlfn.STDEV.P(Table2[1M Return vs Nifty])</f>
        <v>1.6719572768813813</v>
      </c>
      <c r="K221">
        <v>75.499443110483696</v>
      </c>
      <c r="L221">
        <f>(Table2[[#This Row],[6M Return vs Nifty]]-AVERAGE(Table2[6M Return vs Nifty]))/_xlfn.STDEV.P(Table2[6M Return vs Nifty])</f>
        <v>2.362615167480052</v>
      </c>
      <c r="M221">
        <v>7.8483742244443997</v>
      </c>
      <c r="N221">
        <f>(Table2[[#This Row],[1W Return vs Nifty]]-AVERAGE(Table2[1W Return vs Nifty]))/_xlfn.STDEV.P(Table2[1W Return vs Nifty])</f>
        <v>1.5032547883794747</v>
      </c>
      <c r="O221">
        <v>1996.51</v>
      </c>
      <c r="P221">
        <v>1813.0977735123599</v>
      </c>
      <c r="Q221">
        <v>1422.7889162669401</v>
      </c>
      <c r="R221">
        <v>74.469786419815094</v>
      </c>
      <c r="S221" s="2">
        <f>(Table2[[#This Row],[Close Price]]-Table2[[#This Row],[20D EMA]])/Table2[[#This Row],[20D EMA]]</f>
        <v>9.6964202533420779E-2</v>
      </c>
      <c r="T221" s="2">
        <f>(Table2[[#This Row],[Close Price]]-Table2[[#This Row],[50D EMA]])/Table2[[#This Row],[50D EMA]]</f>
        <v>0.20793265095533467</v>
      </c>
      <c r="U221" s="2">
        <f>(Table2[[#This Row],[Close Price]]-Table2[[#This Row],[200D EMA]])/Table2[[#This Row],[200D EMA]]</f>
        <v>0.53930071773844124</v>
      </c>
      <c r="V221">
        <v>0.696260955845873</v>
      </c>
      <c r="W221">
        <v>2187.35</v>
      </c>
      <c r="X221">
        <v>2245.25</v>
      </c>
      <c r="Y221">
        <v>1875</v>
      </c>
      <c r="Z221">
        <v>2263.4</v>
      </c>
      <c r="AA221">
        <v>1875</v>
      </c>
      <c r="AB221">
        <v>2263.4</v>
      </c>
      <c r="AC221" s="2">
        <f>(Table2[[#This Row],[Close Price]]/Table2[[#This Row],[Day Low]])-1</f>
        <v>1.2572290671359898E-3</v>
      </c>
      <c r="AD221" s="2">
        <f>(Table2[[#This Row],[Day High]]/Table2[[#This Row],[Close Price]])-1</f>
        <v>2.5181498561709592E-2</v>
      </c>
      <c r="AE221" s="2">
        <f>(Table2[[#This Row],[Close Price]]/Table2[[#This Row],[Current Week Low]])-1</f>
        <v>0.16805333333333339</v>
      </c>
      <c r="AF221" s="2">
        <f>(Table2[[#This Row],[Current Week High]]/Table2[[#This Row],[Close Price]])-1</f>
        <v>3.3468791379389184E-2</v>
      </c>
      <c r="AG221" s="2">
        <f>(Table2[[#This Row],[Close Price]]/Table2[[#This Row],[Current Month Low]])-1</f>
        <v>0.16805333333333339</v>
      </c>
      <c r="AH221" s="2">
        <f>(Table2[[#This Row],[Current Month High]]/Table2[[#This Row],[Close Price]])-1</f>
        <v>3.3468791379389184E-2</v>
      </c>
      <c r="AI221">
        <v>3.34687913793891</v>
      </c>
      <c r="AJ221">
        <v>133.48614072494601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0.67</v>
      </c>
      <c r="AM221" t="s">
        <v>10198</v>
      </c>
      <c r="AN221">
        <v>14.54</v>
      </c>
      <c r="AO221" t="s">
        <v>10198</v>
      </c>
      <c r="AP221">
        <v>-3.1183217631361001E-2</v>
      </c>
      <c r="AQ221">
        <f>(Table2[[#This Row],[Sharpe Ratio]]-AVERAGE(Table2[Sharpe Ratio]))/_xlfn.STDEV.P(Table2[Sharpe Ratio])</f>
        <v>-0.95645043981359867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5.1914168131806253</v>
      </c>
      <c r="AS221">
        <f>_xlfn.RANK.AVG(Table2[[#This Row],[1Y Return vs Nifty Z-Score]],Table2[1Y Return vs Nifty Z-Score])</f>
        <v>130</v>
      </c>
      <c r="AT221">
        <f>_xlfn.RANK.AVG(Table2[[#This Row],[6M Return vs Nifty Z-Score]],Table2[6M Return vs Nifty Z-Score])</f>
        <v>20</v>
      </c>
      <c r="AU221">
        <f>_xlfn.RANK.AVG(Table2[[#This Row],[Sharpe Ratio Z-Score]],Table2[Sharpe Ratio Z-Score])</f>
        <v>608</v>
      </c>
      <c r="AV221">
        <f>(Table2[[#This Row],[Rank 1Y]]+Table2[[#This Row],[Rank 6M]]+Table2[[#This Row],[Rank Sharpe]])/3</f>
        <v>252.66666666666666</v>
      </c>
    </row>
    <row r="222" spans="1:48" x14ac:dyDescent="0.3">
      <c r="A222" t="s">
        <v>1744</v>
      </c>
      <c r="B222" t="s">
        <v>1745</v>
      </c>
      <c r="C222" t="s">
        <v>10151</v>
      </c>
      <c r="D222" t="s">
        <v>290</v>
      </c>
      <c r="E222">
        <v>4374.3919896999996</v>
      </c>
      <c r="F222">
        <v>2573.9499999999998</v>
      </c>
      <c r="G222">
        <v>113.18666749794799</v>
      </c>
      <c r="H222">
        <f>(Table2[[#This Row],[1Y Return vs Nifty]]-AVERAGE(Table2[1Y Return vs Nifty]))/_xlfn.STDEV.P(Table2[1Y Return vs Nifty])</f>
        <v>0.97751123567617149</v>
      </c>
      <c r="I222">
        <v>6.0057526862842199</v>
      </c>
      <c r="J222">
        <f>(Table2[[#This Row],[1M Return vs Nifty]]-AVERAGE(Table2[1M Return vs Nifty]))/_xlfn.STDEV.P(Table2[1M Return vs Nifty])</f>
        <v>0.60827105364804535</v>
      </c>
      <c r="K222">
        <v>70.516895202876398</v>
      </c>
      <c r="L222">
        <f>(Table2[[#This Row],[6M Return vs Nifty]]-AVERAGE(Table2[6M Return vs Nifty]))/_xlfn.STDEV.P(Table2[6M Return vs Nifty])</f>
        <v>2.1914204276512059</v>
      </c>
      <c r="M222">
        <v>-2.4435701958270402</v>
      </c>
      <c r="N222">
        <f>(Table2[[#This Row],[1W Return vs Nifty]]-AVERAGE(Table2[1W Return vs Nifty]))/_xlfn.STDEV.P(Table2[1W Return vs Nifty])</f>
        <v>-0.69314736534792065</v>
      </c>
      <c r="O222">
        <v>2304.73</v>
      </c>
      <c r="P222">
        <v>2120.2494028466099</v>
      </c>
      <c r="Q222">
        <v>1690.3121642416199</v>
      </c>
      <c r="R222">
        <v>76.102806929946397</v>
      </c>
      <c r="S222" s="2">
        <f>(Table2[[#This Row],[Close Price]]-Table2[[#This Row],[20D EMA]])/Table2[[#This Row],[20D EMA]]</f>
        <v>0.11681194760340682</v>
      </c>
      <c r="T222" s="2">
        <f>(Table2[[#This Row],[Close Price]]-Table2[[#This Row],[50D EMA]])/Table2[[#This Row],[50D EMA]]</f>
        <v>0.21398454188656268</v>
      </c>
      <c r="U222" s="2">
        <f>(Table2[[#This Row],[Close Price]]-Table2[[#This Row],[200D EMA]])/Table2[[#This Row],[200D EMA]]</f>
        <v>0.52276606324656916</v>
      </c>
      <c r="V222">
        <v>0.64389017138557203</v>
      </c>
      <c r="W222">
        <v>2539.4</v>
      </c>
      <c r="X222">
        <v>2675</v>
      </c>
      <c r="Y222">
        <v>2151.6</v>
      </c>
      <c r="Z222">
        <v>2610</v>
      </c>
      <c r="AA222">
        <v>2151.6</v>
      </c>
      <c r="AB222">
        <v>2610</v>
      </c>
      <c r="AC222" s="2">
        <f>(Table2[[#This Row],[Close Price]]/Table2[[#This Row],[Day Low]])-1</f>
        <v>1.3605576120343299E-2</v>
      </c>
      <c r="AD222" s="2">
        <f>(Table2[[#This Row],[Day High]]/Table2[[#This Row],[Close Price]])-1</f>
        <v>3.9258726859496162E-2</v>
      </c>
      <c r="AE222" s="2">
        <f>(Table2[[#This Row],[Close Price]]/Table2[[#This Row],[Current Week Low]])-1</f>
        <v>0.1962957798847369</v>
      </c>
      <c r="AF222" s="2">
        <f>(Table2[[#This Row],[Current Week High]]/Table2[[#This Row],[Close Price]])-1</f>
        <v>1.4005711066648718E-2</v>
      </c>
      <c r="AG222" s="2">
        <f>(Table2[[#This Row],[Close Price]]/Table2[[#This Row],[Current Month Low]])-1</f>
        <v>0.1962957798847369</v>
      </c>
      <c r="AH222" s="2">
        <f>(Table2[[#This Row],[Current Month High]]/Table2[[#This Row],[Close Price]])-1</f>
        <v>1.4005711066648718E-2</v>
      </c>
      <c r="AI222">
        <v>1.4005711066648701</v>
      </c>
      <c r="AJ222">
        <v>141.69679327667899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0.24</v>
      </c>
      <c r="AM222" t="s">
        <v>10198</v>
      </c>
      <c r="AN222">
        <v>7.05</v>
      </c>
      <c r="AO222" t="s">
        <v>10198</v>
      </c>
      <c r="AP222">
        <v>-5.0839198040500001E-2</v>
      </c>
      <c r="AQ222">
        <f>(Table2[[#This Row],[Sharpe Ratio]]-AVERAGE(Table2[Sharpe Ratio]))/_xlfn.STDEV.P(Table2[Sharpe Ratio])</f>
        <v>-1.183025849426923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1.9010295022005792</v>
      </c>
      <c r="AS222">
        <f>_xlfn.RANK.AVG(Table2[[#This Row],[1Y Return vs Nifty Z-Score]],Table2[1Y Return vs Nifty Z-Score])</f>
        <v>96</v>
      </c>
      <c r="AT222">
        <f>_xlfn.RANK.AVG(Table2[[#This Row],[6M Return vs Nifty Z-Score]],Table2[6M Return vs Nifty Z-Score])</f>
        <v>27</v>
      </c>
      <c r="AU222">
        <f>_xlfn.RANK.AVG(Table2[[#This Row],[Sharpe Ratio Z-Score]],Table2[Sharpe Ratio Z-Score])</f>
        <v>637</v>
      </c>
      <c r="AV222">
        <f>(Table2[[#This Row],[Rank 1Y]]+Table2[[#This Row],[Rank 6M]]+Table2[[#This Row],[Rank Sharpe]])/3</f>
        <v>253.33333333333334</v>
      </c>
    </row>
    <row r="223" spans="1:48" x14ac:dyDescent="0.3">
      <c r="A223" t="s">
        <v>199</v>
      </c>
      <c r="B223" t="s">
        <v>200</v>
      </c>
      <c r="C223" t="s">
        <v>10153</v>
      </c>
      <c r="D223" t="s">
        <v>32</v>
      </c>
      <c r="E223">
        <v>129621.675148776</v>
      </c>
      <c r="F223">
        <v>117.72</v>
      </c>
      <c r="G223">
        <v>69.926442084035898</v>
      </c>
      <c r="H223">
        <f>(Table2[[#This Row],[1Y Return vs Nifty]]-AVERAGE(Table2[1Y Return vs Nifty]))/_xlfn.STDEV.P(Table2[1Y Return vs Nifty])</f>
        <v>0.39082219257024164</v>
      </c>
      <c r="I223">
        <v>-9.6468569597787592</v>
      </c>
      <c r="J223">
        <f>(Table2[[#This Row],[1M Return vs Nifty]]-AVERAGE(Table2[1M Return vs Nifty]))/_xlfn.STDEV.P(Table2[1M Return vs Nifty])</f>
        <v>-0.98746168293882741</v>
      </c>
      <c r="K223">
        <v>-1.6496485283976701</v>
      </c>
      <c r="L223">
        <f>(Table2[[#This Row],[6M Return vs Nifty]]-AVERAGE(Table2[6M Return vs Nifty]))/_xlfn.STDEV.P(Table2[6M Return vs Nifty])</f>
        <v>-0.28814081441125966</v>
      </c>
      <c r="M223">
        <v>-1.2671304841908599</v>
      </c>
      <c r="N223">
        <f>(Table2[[#This Row],[1W Return vs Nifty]]-AVERAGE(Table2[1W Return vs Nifty]))/_xlfn.STDEV.P(Table2[1W Return vs Nifty])</f>
        <v>-0.44208356138112925</v>
      </c>
      <c r="O223">
        <v>119.99</v>
      </c>
      <c r="P223">
        <v>122.605963548267</v>
      </c>
      <c r="Q223">
        <v>109.585237289462</v>
      </c>
      <c r="R223">
        <v>42.6049065302958</v>
      </c>
      <c r="S223" s="2">
        <f>(Table2[[#This Row],[Close Price]]-Table2[[#This Row],[20D EMA]])/Table2[[#This Row],[20D EMA]]</f>
        <v>-1.8918243186932211E-2</v>
      </c>
      <c r="T223" s="2">
        <f>(Table2[[#This Row],[Close Price]]-Table2[[#This Row],[50D EMA]])/Table2[[#This Row],[50D EMA]]</f>
        <v>-3.9850945311836437E-2</v>
      </c>
      <c r="U223" s="2">
        <f>(Table2[[#This Row],[Close Price]]-Table2[[#This Row],[200D EMA]])/Table2[[#This Row],[200D EMA]]</f>
        <v>7.42322863165462E-2</v>
      </c>
      <c r="V223">
        <v>0.59615708284350399</v>
      </c>
      <c r="W223">
        <v>117.03</v>
      </c>
      <c r="X223">
        <v>120.3</v>
      </c>
      <c r="Y223">
        <v>112.52</v>
      </c>
      <c r="Z223">
        <v>119.13</v>
      </c>
      <c r="AA223">
        <v>112.52</v>
      </c>
      <c r="AB223">
        <v>124.14</v>
      </c>
      <c r="AC223" s="2">
        <f>(Table2[[#This Row],[Close Price]]/Table2[[#This Row],[Day Low]])-1</f>
        <v>5.895924122020002E-3</v>
      </c>
      <c r="AD223" s="2">
        <f>(Table2[[#This Row],[Day High]]/Table2[[#This Row],[Close Price]])-1</f>
        <v>2.1916411824668636E-2</v>
      </c>
      <c r="AE223" s="2">
        <f>(Table2[[#This Row],[Close Price]]/Table2[[#This Row],[Current Week Low]])-1</f>
        <v>4.6214006398862528E-2</v>
      </c>
      <c r="AF223" s="2">
        <f>(Table2[[#This Row],[Current Week High]]/Table2[[#This Row],[Close Price]])-1</f>
        <v>1.1977573904179417E-2</v>
      </c>
      <c r="AG223" s="2">
        <f>(Table2[[#This Row],[Close Price]]/Table2[[#This Row],[Current Month Low]])-1</f>
        <v>4.6214006398862528E-2</v>
      </c>
      <c r="AH223" s="2">
        <f>(Table2[[#This Row],[Current Month High]]/Table2[[#This Row],[Close Price]])-1</f>
        <v>5.4536187563710481E-2</v>
      </c>
      <c r="AI223">
        <v>21.3897383622154</v>
      </c>
      <c r="AJ223">
        <v>101.058923996584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-0.09</v>
      </c>
      <c r="AM223" t="s">
        <v>10197</v>
      </c>
      <c r="AN223">
        <v>-3</v>
      </c>
      <c r="AO223" t="s">
        <v>10197</v>
      </c>
      <c r="AP223">
        <v>0.11815081016182</v>
      </c>
      <c r="AQ223">
        <f>(Table2[[#This Row],[Sharpe Ratio]]-AVERAGE(Table2[Sharpe Ratio]))/_xlfn.STDEV.P(Table2[Sharpe Ratio])</f>
        <v>0.76492991426509405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179</v>
      </c>
      <c r="AT223">
        <f>_xlfn.RANK.AVG(Table2[[#This Row],[6M Return vs Nifty Z-Score]],Table2[6M Return vs Nifty Z-Score])</f>
        <v>416</v>
      </c>
      <c r="AU223">
        <f>_xlfn.RANK.AVG(Table2[[#This Row],[Sharpe Ratio Z-Score]],Table2[Sharpe Ratio Z-Score])</f>
        <v>167</v>
      </c>
      <c r="AV223">
        <f>(Table2[[#This Row],[Rank 1Y]]+Table2[[#This Row],[Rank 6M]]+Table2[[#This Row],[Rank Sharpe]])/3</f>
        <v>254</v>
      </c>
    </row>
    <row r="224" spans="1:48" x14ac:dyDescent="0.3">
      <c r="A224" t="s">
        <v>846</v>
      </c>
      <c r="B224" t="s">
        <v>847</v>
      </c>
      <c r="C224" t="s">
        <v>10161</v>
      </c>
      <c r="D224" t="s">
        <v>302</v>
      </c>
      <c r="E224">
        <v>18060.883441509999</v>
      </c>
      <c r="F224">
        <v>828.1</v>
      </c>
      <c r="G224">
        <v>52.0681434972388</v>
      </c>
      <c r="H224">
        <f>(Table2[[#This Row],[1Y Return vs Nifty]]-AVERAGE(Table2[1Y Return vs Nifty]))/_xlfn.STDEV.P(Table2[1Y Return vs Nifty])</f>
        <v>0.14863047930148521</v>
      </c>
      <c r="I224">
        <v>-1.86200126417267</v>
      </c>
      <c r="J224">
        <f>(Table2[[#This Row],[1M Return vs Nifty]]-AVERAGE(Table2[1M Return vs Nifty]))/_xlfn.STDEV.P(Table2[1M Return vs Nifty])</f>
        <v>-0.19382091862014481</v>
      </c>
      <c r="K224">
        <v>-5.6115619267200403</v>
      </c>
      <c r="L224">
        <f>(Table2[[#This Row],[6M Return vs Nifty]]-AVERAGE(Table2[6M Return vs Nifty]))/_xlfn.STDEV.P(Table2[6M Return vs Nifty])</f>
        <v>-0.4242677009013342</v>
      </c>
      <c r="M224">
        <v>11.5474457127244</v>
      </c>
      <c r="N224">
        <f>(Table2[[#This Row],[1W Return vs Nifty]]-AVERAGE(Table2[1W Return vs Nifty]))/_xlfn.STDEV.P(Table2[1W Return vs Nifty])</f>
        <v>2.2926730218910305</v>
      </c>
      <c r="O224">
        <v>818.07</v>
      </c>
      <c r="P224">
        <v>817.91220227505403</v>
      </c>
      <c r="Q224">
        <v>740.42583411165401</v>
      </c>
      <c r="R224">
        <v>54.030270938090197</v>
      </c>
      <c r="S224" s="2">
        <f>(Table2[[#This Row],[Close Price]]-Table2[[#This Row],[20D EMA]])/Table2[[#This Row],[20D EMA]]</f>
        <v>1.2260564499370435E-2</v>
      </c>
      <c r="T224" s="2">
        <f>(Table2[[#This Row],[Close Price]]-Table2[[#This Row],[50D EMA]])/Table2[[#This Row],[50D EMA]]</f>
        <v>1.2455857360494496E-2</v>
      </c>
      <c r="U224" s="2">
        <f>(Table2[[#This Row],[Close Price]]-Table2[[#This Row],[200D EMA]])/Table2[[#This Row],[200D EMA]]</f>
        <v>0.11841046307296324</v>
      </c>
      <c r="V224">
        <v>0.95716658003247201</v>
      </c>
      <c r="W224">
        <v>811.05</v>
      </c>
      <c r="X224">
        <v>840.35</v>
      </c>
      <c r="Y224">
        <v>753.65</v>
      </c>
      <c r="Z224">
        <v>865.35</v>
      </c>
      <c r="AA224">
        <v>753.65</v>
      </c>
      <c r="AB224">
        <v>909.9</v>
      </c>
      <c r="AC224" s="2">
        <f>(Table2[[#This Row],[Close Price]]/Table2[[#This Row],[Day Low]])-1</f>
        <v>2.1022131804451005E-2</v>
      </c>
      <c r="AD224" s="2">
        <f>(Table2[[#This Row],[Day High]]/Table2[[#This Row],[Close Price]])-1</f>
        <v>1.4792899408283988E-2</v>
      </c>
      <c r="AE224" s="2">
        <f>(Table2[[#This Row],[Close Price]]/Table2[[#This Row],[Current Week Low]])-1</f>
        <v>9.8785908578252535E-2</v>
      </c>
      <c r="AF224" s="2">
        <f>(Table2[[#This Row],[Current Week High]]/Table2[[#This Row],[Close Price]])-1</f>
        <v>4.4982490037435152E-2</v>
      </c>
      <c r="AG224" s="2">
        <f>(Table2[[#This Row],[Close Price]]/Table2[[#This Row],[Current Month Low]])-1</f>
        <v>9.8785908578252535E-2</v>
      </c>
      <c r="AH224" s="2">
        <f>(Table2[[#This Row],[Current Month High]]/Table2[[#This Row],[Close Price]])-1</f>
        <v>9.8780340538582312E-2</v>
      </c>
      <c r="AI224">
        <v>15.6865112909069</v>
      </c>
      <c r="AJ224">
        <v>79.494960442180499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-0.14000000000000001</v>
      </c>
      <c r="AM224" t="s">
        <v>10197</v>
      </c>
      <c r="AN224">
        <v>-1.97</v>
      </c>
      <c r="AO224" t="s">
        <v>10197</v>
      </c>
      <c r="AP224">
        <v>0.178266270847629</v>
      </c>
      <c r="AQ224">
        <f>(Table2[[#This Row],[Sharpe Ratio]]-AVERAGE(Table2[Sharpe Ratio]))/_xlfn.STDEV.P(Table2[Sharpe Ratio])</f>
        <v>1.4578836538123701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3.281098535483407</v>
      </c>
      <c r="AS224">
        <f>_xlfn.RANK.AVG(Table2[[#This Row],[1Y Return vs Nifty Z-Score]],Table2[1Y Return vs Nifty Z-Score])</f>
        <v>245</v>
      </c>
      <c r="AT224">
        <f>_xlfn.RANK.AVG(Table2[[#This Row],[6M Return vs Nifty Z-Score]],Table2[6M Return vs Nifty Z-Score])</f>
        <v>465</v>
      </c>
      <c r="AU224">
        <f>_xlfn.RANK.AVG(Table2[[#This Row],[Sharpe Ratio Z-Score]],Table2[Sharpe Ratio Z-Score])</f>
        <v>55</v>
      </c>
      <c r="AV224">
        <f>(Table2[[#This Row],[Rank 1Y]]+Table2[[#This Row],[Rank 6M]]+Table2[[#This Row],[Rank Sharpe]])/3</f>
        <v>255</v>
      </c>
    </row>
    <row r="225" spans="1:48" x14ac:dyDescent="0.3">
      <c r="A225" t="s">
        <v>459</v>
      </c>
      <c r="B225" t="s">
        <v>460</v>
      </c>
      <c r="C225" t="s">
        <v>10167</v>
      </c>
      <c r="D225" t="s">
        <v>373</v>
      </c>
      <c r="E225">
        <v>47904.936683034997</v>
      </c>
      <c r="F225">
        <v>1626.65</v>
      </c>
      <c r="G225">
        <v>44.153006591877201</v>
      </c>
      <c r="H225">
        <f>(Table2[[#This Row],[1Y Return vs Nifty]]-AVERAGE(Table2[1Y Return vs Nifty]))/_xlfn.STDEV.P(Table2[1Y Return vs Nifty])</f>
        <v>4.1286514894733686E-2</v>
      </c>
      <c r="I225">
        <v>2.9744957599408401</v>
      </c>
      <c r="J225">
        <f>(Table2[[#This Row],[1M Return vs Nifty]]-AVERAGE(Table2[1M Return vs Nifty]))/_xlfn.STDEV.P(Table2[1M Return vs Nifty])</f>
        <v>0.29924425110534736</v>
      </c>
      <c r="K225">
        <v>29.778464591990801</v>
      </c>
      <c r="L225">
        <f>(Table2[[#This Row],[6M Return vs Nifty]]-AVERAGE(Table2[6M Return vs Nifty]))/_xlfn.STDEV.P(Table2[6M Return vs Nifty])</f>
        <v>0.79169379003716289</v>
      </c>
      <c r="M225">
        <v>4.1124235970505003</v>
      </c>
      <c r="N225">
        <f>(Table2[[#This Row],[1W Return vs Nifty]]-AVERAGE(Table2[1W Return vs Nifty]))/_xlfn.STDEV.P(Table2[1W Return vs Nifty])</f>
        <v>0.70596618389916033</v>
      </c>
      <c r="O225">
        <v>1583.84</v>
      </c>
      <c r="P225">
        <v>1483.6339704181401</v>
      </c>
      <c r="Q225">
        <v>1256.77915171636</v>
      </c>
      <c r="R225">
        <v>63.198106141101199</v>
      </c>
      <c r="S225" s="2">
        <f>(Table2[[#This Row],[Close Price]]-Table2[[#This Row],[20D EMA]])/Table2[[#This Row],[20D EMA]]</f>
        <v>2.7029245378321153E-2</v>
      </c>
      <c r="T225" s="2">
        <f>(Table2[[#This Row],[Close Price]]-Table2[[#This Row],[50D EMA]])/Table2[[#This Row],[50D EMA]]</f>
        <v>9.6395763667741524E-2</v>
      </c>
      <c r="U225" s="2">
        <f>(Table2[[#This Row],[Close Price]]-Table2[[#This Row],[200D EMA]])/Table2[[#This Row],[200D EMA]]</f>
        <v>0.29430059193655006</v>
      </c>
      <c r="V225">
        <v>0.96938642413280296</v>
      </c>
      <c r="W225">
        <v>1602</v>
      </c>
      <c r="X225">
        <v>1644.35</v>
      </c>
      <c r="Y225">
        <v>1499.7</v>
      </c>
      <c r="Z225">
        <v>1646.4</v>
      </c>
      <c r="AA225">
        <v>1499.7</v>
      </c>
      <c r="AB225">
        <v>1646.4</v>
      </c>
      <c r="AC225" s="2">
        <f>(Table2[[#This Row],[Close Price]]/Table2[[#This Row],[Day Low]])-1</f>
        <v>1.5387016229712946E-2</v>
      </c>
      <c r="AD225" s="2">
        <f>(Table2[[#This Row],[Day High]]/Table2[[#This Row],[Close Price]])-1</f>
        <v>1.0881259029293266E-2</v>
      </c>
      <c r="AE225" s="2">
        <f>(Table2[[#This Row],[Close Price]]/Table2[[#This Row],[Current Week Low]])-1</f>
        <v>8.4650263386010671E-2</v>
      </c>
      <c r="AF225" s="2">
        <f>(Table2[[#This Row],[Current Week High]]/Table2[[#This Row],[Close Price]])-1</f>
        <v>1.2141517843420546E-2</v>
      </c>
      <c r="AG225" s="2">
        <f>(Table2[[#This Row],[Close Price]]/Table2[[#This Row],[Current Month Low]])-1</f>
        <v>8.4650263386010671E-2</v>
      </c>
      <c r="AH225" s="2">
        <f>(Table2[[#This Row],[Current Month High]]/Table2[[#This Row],[Close Price]])-1</f>
        <v>1.2141517843420546E-2</v>
      </c>
      <c r="AI225">
        <v>3.79921925429562</v>
      </c>
      <c r="AJ225">
        <v>70.687303252885599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0.25</v>
      </c>
      <c r="AM225" t="s">
        <v>10198</v>
      </c>
      <c r="AN225">
        <v>0.67</v>
      </c>
      <c r="AO225" t="s">
        <v>10198</v>
      </c>
      <c r="AP225">
        <v>4.3899912198732002E-2</v>
      </c>
      <c r="AQ225">
        <f>(Table2[[#This Row],[Sharpe Ratio]]-AVERAGE(Table2[Sharpe Ratio]))/_xlfn.STDEV.P(Table2[Sharpe Ratio])</f>
        <v>-9.0963674859658963E-2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1.7472270650767454</v>
      </c>
      <c r="AS225">
        <f>_xlfn.RANK.AVG(Table2[[#This Row],[1Y Return vs Nifty Z-Score]],Table2[1Y Return vs Nifty Z-Score])</f>
        <v>278</v>
      </c>
      <c r="AT225">
        <f>_xlfn.RANK.AVG(Table2[[#This Row],[6M Return vs Nifty Z-Score]],Table2[6M Return vs Nifty Z-Score])</f>
        <v>131</v>
      </c>
      <c r="AU225">
        <f>_xlfn.RANK.AVG(Table2[[#This Row],[Sharpe Ratio Z-Score]],Table2[Sharpe Ratio Z-Score])</f>
        <v>357</v>
      </c>
      <c r="AV225">
        <f>(Table2[[#This Row],[Rank 1Y]]+Table2[[#This Row],[Rank 6M]]+Table2[[#This Row],[Rank Sharpe]])/3</f>
        <v>255.33333333333334</v>
      </c>
    </row>
    <row r="226" spans="1:48" x14ac:dyDescent="0.3">
      <c r="A226" t="s">
        <v>800</v>
      </c>
      <c r="B226" t="s">
        <v>801</v>
      </c>
      <c r="C226" t="s">
        <v>10163</v>
      </c>
      <c r="D226" t="s">
        <v>409</v>
      </c>
      <c r="E226">
        <v>19640.741192325</v>
      </c>
      <c r="F226">
        <v>317.64999999999998</v>
      </c>
      <c r="G226">
        <v>41.907039303814003</v>
      </c>
      <c r="H226">
        <f>(Table2[[#This Row],[1Y Return vs Nifty]]-AVERAGE(Table2[1Y Return vs Nifty]))/_xlfn.STDEV.P(Table2[1Y Return vs Nifty])</f>
        <v>1.0827024994404529E-2</v>
      </c>
      <c r="I226">
        <v>-6.6593120495991203</v>
      </c>
      <c r="J226">
        <f>(Table2[[#This Row],[1M Return vs Nifty]]-AVERAGE(Table2[1M Return vs Nifty]))/_xlfn.STDEV.P(Table2[1M Return vs Nifty])</f>
        <v>-0.68289117853119741</v>
      </c>
      <c r="K226">
        <v>26.8460456767178</v>
      </c>
      <c r="L226">
        <f>(Table2[[#This Row],[6M Return vs Nifty]]-AVERAGE(Table2[6M Return vs Nifty]))/_xlfn.STDEV.P(Table2[6M Return vs Nifty])</f>
        <v>0.69093917561531693</v>
      </c>
      <c r="M226">
        <v>0.19575969786919101</v>
      </c>
      <c r="N226">
        <f>(Table2[[#This Row],[1W Return vs Nifty]]-AVERAGE(Table2[1W Return vs Nifty]))/_xlfn.STDEV.P(Table2[1W Return vs Nifty])</f>
        <v>-0.12988840997565601</v>
      </c>
      <c r="O226">
        <v>322.17</v>
      </c>
      <c r="P226">
        <v>314.36577741420399</v>
      </c>
      <c r="Q226">
        <v>262.84167900352298</v>
      </c>
      <c r="R226">
        <v>42.997844425092097</v>
      </c>
      <c r="S226" s="2">
        <f>(Table2[[#This Row],[Close Price]]-Table2[[#This Row],[20D EMA]])/Table2[[#This Row],[20D EMA]]</f>
        <v>-1.4029860011795134E-2</v>
      </c>
      <c r="T226" s="2">
        <f>(Table2[[#This Row],[Close Price]]-Table2[[#This Row],[50D EMA]])/Table2[[#This Row],[50D EMA]]</f>
        <v>1.0447137766744696E-2</v>
      </c>
      <c r="U226" s="2">
        <f>(Table2[[#This Row],[Close Price]]-Table2[[#This Row],[200D EMA]])/Table2[[#This Row],[200D EMA]]</f>
        <v>0.20852218416905779</v>
      </c>
      <c r="V226">
        <v>0.72629496628347801</v>
      </c>
      <c r="W226">
        <v>315.5</v>
      </c>
      <c r="X226">
        <v>321</v>
      </c>
      <c r="Y226">
        <v>298.5</v>
      </c>
      <c r="Z226">
        <v>327.55</v>
      </c>
      <c r="AA226">
        <v>298.5</v>
      </c>
      <c r="AB226">
        <v>334.2</v>
      </c>
      <c r="AC226" s="2">
        <f>(Table2[[#This Row],[Close Price]]/Table2[[#This Row],[Day Low]])-1</f>
        <v>6.8145800316956606E-3</v>
      </c>
      <c r="AD226" s="2">
        <f>(Table2[[#This Row],[Day High]]/Table2[[#This Row],[Close Price]])-1</f>
        <v>1.0546198646308902E-2</v>
      </c>
      <c r="AE226" s="2">
        <f>(Table2[[#This Row],[Close Price]]/Table2[[#This Row],[Current Week Low]])-1</f>
        <v>6.4154103852596345E-2</v>
      </c>
      <c r="AF226" s="2">
        <f>(Table2[[#This Row],[Current Week High]]/Table2[[#This Row],[Close Price]])-1</f>
        <v>3.116637808909184E-2</v>
      </c>
      <c r="AG226" s="2">
        <f>(Table2[[#This Row],[Close Price]]/Table2[[#This Row],[Current Month Low]])-1</f>
        <v>6.4154103852596345E-2</v>
      </c>
      <c r="AH226" s="2">
        <f>(Table2[[#This Row],[Current Month High]]/Table2[[#This Row],[Close Price]])-1</f>
        <v>5.2101369431764466E-2</v>
      </c>
      <c r="AI226">
        <v>12.041555170785401</v>
      </c>
      <c r="AJ226">
        <v>70.963401506996703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0.01</v>
      </c>
      <c r="AM226" t="s">
        <v>10198</v>
      </c>
      <c r="AN226">
        <v>0.03</v>
      </c>
      <c r="AO226" t="s">
        <v>10198</v>
      </c>
      <c r="AP226">
        <v>5.0945439452689999E-2</v>
      </c>
      <c r="AQ226">
        <f>(Table2[[#This Row],[Sharpe Ratio]]-AVERAGE(Table2[Sharpe Ratio]))/_xlfn.STDEV.P(Table2[Sharpe Ratio])</f>
        <v>-9.7495512046945395E-3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-0.12076293910182648</v>
      </c>
      <c r="AS226">
        <f>_xlfn.RANK.AVG(Table2[[#This Row],[1Y Return vs Nifty Z-Score]],Table2[1Y Return vs Nifty Z-Score])</f>
        <v>286</v>
      </c>
      <c r="AT226">
        <f>_xlfn.RANK.AVG(Table2[[#This Row],[6M Return vs Nifty Z-Score]],Table2[6M Return vs Nifty Z-Score])</f>
        <v>148</v>
      </c>
      <c r="AU226">
        <f>_xlfn.RANK.AVG(Table2[[#This Row],[Sharpe Ratio Z-Score]],Table2[Sharpe Ratio Z-Score])</f>
        <v>340</v>
      </c>
      <c r="AV226">
        <f>(Table2[[#This Row],[Rank 1Y]]+Table2[[#This Row],[Rank 6M]]+Table2[[#This Row],[Rank Sharpe]])/3</f>
        <v>258</v>
      </c>
    </row>
    <row r="227" spans="1:48" x14ac:dyDescent="0.3">
      <c r="A227" t="s">
        <v>1494</v>
      </c>
      <c r="B227" t="s">
        <v>1495</v>
      </c>
      <c r="C227" t="s">
        <v>10162</v>
      </c>
      <c r="D227" t="s">
        <v>80</v>
      </c>
      <c r="E227">
        <v>6603.9444786000004</v>
      </c>
      <c r="F227">
        <v>322.35000000000002</v>
      </c>
      <c r="G227">
        <v>96.852354401957498</v>
      </c>
      <c r="H227">
        <f>(Table2[[#This Row],[1Y Return vs Nifty]]-AVERAGE(Table2[1Y Return vs Nifty]))/_xlfn.STDEV.P(Table2[1Y Return vs Nifty])</f>
        <v>0.75598759754465439</v>
      </c>
      <c r="I227">
        <v>37.233806690296603</v>
      </c>
      <c r="J227">
        <f>(Table2[[#This Row],[1M Return vs Nifty]]-AVERAGE(Table2[1M Return vs Nifty]))/_xlfn.STDEV.P(Table2[1M Return vs Nifty])</f>
        <v>3.791869776218836</v>
      </c>
      <c r="K227">
        <v>3.0671924793398899</v>
      </c>
      <c r="L227">
        <f>(Table2[[#This Row],[6M Return vs Nifty]]-AVERAGE(Table2[6M Return vs Nifty]))/_xlfn.STDEV.P(Table2[6M Return vs Nifty])</f>
        <v>-0.12607546469313988</v>
      </c>
      <c r="M227">
        <v>7.1598611356245598</v>
      </c>
      <c r="N227">
        <f>(Table2[[#This Row],[1W Return vs Nifty]]-AVERAGE(Table2[1W Return vs Nifty]))/_xlfn.STDEV.P(Table2[1W Return vs Nifty])</f>
        <v>1.3563193241561347</v>
      </c>
      <c r="O227">
        <v>304.52</v>
      </c>
      <c r="P227">
        <v>272.314823519301</v>
      </c>
      <c r="Q227">
        <v>232.11505323442501</v>
      </c>
      <c r="R227">
        <v>60.247725500862899</v>
      </c>
      <c r="S227" s="2">
        <f>(Table2[[#This Row],[Close Price]]-Table2[[#This Row],[20D EMA]])/Table2[[#This Row],[20D EMA]]</f>
        <v>5.8551162485222782E-2</v>
      </c>
      <c r="T227" s="2">
        <f>(Table2[[#This Row],[Close Price]]-Table2[[#This Row],[50D EMA]])/Table2[[#This Row],[50D EMA]]</f>
        <v>0.18374018657545704</v>
      </c>
      <c r="U227" s="2">
        <f>(Table2[[#This Row],[Close Price]]-Table2[[#This Row],[200D EMA]])/Table2[[#This Row],[200D EMA]]</f>
        <v>0.38875094703333213</v>
      </c>
      <c r="V227">
        <v>1.7567945099933799</v>
      </c>
      <c r="W227">
        <v>323.85000000000002</v>
      </c>
      <c r="X227">
        <v>338.9</v>
      </c>
      <c r="Y227">
        <v>304.95</v>
      </c>
      <c r="Z227">
        <v>339</v>
      </c>
      <c r="AA227">
        <v>267.39999999999998</v>
      </c>
      <c r="AB227">
        <v>339</v>
      </c>
      <c r="AC227" s="2">
        <f>(Table2[[#This Row],[Close Price]]/Table2[[#This Row],[Day Low]])-1</f>
        <v>-4.631773969430264E-3</v>
      </c>
      <c r="AD227" s="2">
        <f>(Table2[[#This Row],[Day High]]/Table2[[#This Row],[Close Price]])-1</f>
        <v>5.1341709322165308E-2</v>
      </c>
      <c r="AE227" s="2">
        <f>(Table2[[#This Row],[Close Price]]/Table2[[#This Row],[Current Week Low]])-1</f>
        <v>5.7058534185932208E-2</v>
      </c>
      <c r="AF227" s="2">
        <f>(Table2[[#This Row],[Current Week High]]/Table2[[#This Row],[Close Price]])-1</f>
        <v>5.1651931130758388E-2</v>
      </c>
      <c r="AG227" s="2">
        <f>(Table2[[#This Row],[Close Price]]/Table2[[#This Row],[Current Month Low]])-1</f>
        <v>0.20549738219895297</v>
      </c>
      <c r="AH227" s="2">
        <f>(Table2[[#This Row],[Current Month High]]/Table2[[#This Row],[Close Price]])-1</f>
        <v>5.1651931130758388E-2</v>
      </c>
      <c r="AI227">
        <v>5.16519311307583</v>
      </c>
      <c r="AJ227">
        <v>132.575757575757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0.28000000000000003</v>
      </c>
      <c r="AM227" t="s">
        <v>10198</v>
      </c>
      <c r="AN227">
        <v>3.73</v>
      </c>
      <c r="AO227" t="s">
        <v>10198</v>
      </c>
      <c r="AP227">
        <v>6.2130366772752001E-2</v>
      </c>
      <c r="AQ227">
        <f>(Table2[[#This Row],[Sharpe Ratio]]-AVERAGE(Table2[Sharpe Ratio]))/_xlfn.STDEV.P(Table2[Sharpe Ratio])</f>
        <v>0.11917963148110147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5.8972808647075867</v>
      </c>
      <c r="AS227">
        <f>_xlfn.RANK.AVG(Table2[[#This Row],[1Y Return vs Nifty Z-Score]],Table2[1Y Return vs Nifty Z-Score])</f>
        <v>115</v>
      </c>
      <c r="AT227">
        <f>_xlfn.RANK.AVG(Table2[[#This Row],[6M Return vs Nifty Z-Score]],Table2[6M Return vs Nifty Z-Score])</f>
        <v>366</v>
      </c>
      <c r="AU227">
        <f>_xlfn.RANK.AVG(Table2[[#This Row],[Sharpe Ratio Z-Score]],Table2[Sharpe Ratio Z-Score])</f>
        <v>296</v>
      </c>
      <c r="AV227">
        <f>(Table2[[#This Row],[Rank 1Y]]+Table2[[#This Row],[Rank 6M]]+Table2[[#This Row],[Rank Sharpe]])/3</f>
        <v>259</v>
      </c>
    </row>
    <row r="228" spans="1:48" x14ac:dyDescent="0.3">
      <c r="A228" t="s">
        <v>1941</v>
      </c>
      <c r="B228" t="s">
        <v>1942</v>
      </c>
      <c r="C228" t="s">
        <v>10167</v>
      </c>
      <c r="D228" t="s">
        <v>290</v>
      </c>
      <c r="E228">
        <v>3419.2512674</v>
      </c>
      <c r="F228">
        <v>333.95</v>
      </c>
      <c r="G228">
        <v>48.261420597543697</v>
      </c>
      <c r="H228">
        <f>(Table2[[#This Row],[1Y Return vs Nifty]]-AVERAGE(Table2[1Y Return vs Nifty]))/_xlfn.STDEV.P(Table2[1Y Return vs Nifty])</f>
        <v>9.7004243098996037E-2</v>
      </c>
      <c r="I228">
        <v>0.94991754843128895</v>
      </c>
      <c r="J228">
        <f>(Table2[[#This Row],[1M Return vs Nifty]]-AVERAGE(Table2[1M Return vs Nifty]))/_xlfn.STDEV.P(Table2[1M Return vs Nifty])</f>
        <v>9.2845075316862105E-2</v>
      </c>
      <c r="K228">
        <v>24.816484424366301</v>
      </c>
      <c r="L228">
        <f>(Table2[[#This Row],[6M Return vs Nifty]]-AVERAGE(Table2[6M Return vs Nifty]))/_xlfn.STDEV.P(Table2[6M Return vs Nifty])</f>
        <v>0.62120573461166129</v>
      </c>
      <c r="M228">
        <v>3.7346506911833601</v>
      </c>
      <c r="N228">
        <f>(Table2[[#This Row],[1W Return vs Nifty]]-AVERAGE(Table2[1W Return vs Nifty]))/_xlfn.STDEV.P(Table2[1W Return vs Nifty])</f>
        <v>0.62534573064135313</v>
      </c>
      <c r="O228">
        <v>308.48</v>
      </c>
      <c r="P228">
        <v>294.35043927489102</v>
      </c>
      <c r="Q228">
        <v>255.11235386201599</v>
      </c>
      <c r="R228">
        <v>71.909214143072703</v>
      </c>
      <c r="S228" s="2">
        <f>(Table2[[#This Row],[Close Price]]-Table2[[#This Row],[20D EMA]])/Table2[[#This Row],[20D EMA]]</f>
        <v>8.2566130705394092E-2</v>
      </c>
      <c r="T228" s="2">
        <f>(Table2[[#This Row],[Close Price]]-Table2[[#This Row],[50D EMA]])/Table2[[#This Row],[50D EMA]]</f>
        <v>0.13453202523719465</v>
      </c>
      <c r="U228" s="2">
        <f>(Table2[[#This Row],[Close Price]]-Table2[[#This Row],[200D EMA]])/Table2[[#This Row],[200D EMA]]</f>
        <v>0.3090310796184545</v>
      </c>
      <c r="V228">
        <v>0.99073446638845997</v>
      </c>
      <c r="W228">
        <v>331.5</v>
      </c>
      <c r="X228">
        <v>344.8</v>
      </c>
      <c r="Y228">
        <v>288</v>
      </c>
      <c r="Z228">
        <v>341</v>
      </c>
      <c r="AA228">
        <v>288</v>
      </c>
      <c r="AB228">
        <v>341</v>
      </c>
      <c r="AC228" s="2">
        <f>(Table2[[#This Row],[Close Price]]/Table2[[#This Row],[Day Low]])-1</f>
        <v>7.3906485671191291E-3</v>
      </c>
      <c r="AD228" s="2">
        <f>(Table2[[#This Row],[Day High]]/Table2[[#This Row],[Close Price]])-1</f>
        <v>3.2489893696661332E-2</v>
      </c>
      <c r="AE228" s="2">
        <f>(Table2[[#This Row],[Close Price]]/Table2[[#This Row],[Current Week Low]])-1</f>
        <v>0.15954861111111107</v>
      </c>
      <c r="AF228" s="2">
        <f>(Table2[[#This Row],[Current Week High]]/Table2[[#This Row],[Close Price]])-1</f>
        <v>2.1110944752208427E-2</v>
      </c>
      <c r="AG228" s="2">
        <f>(Table2[[#This Row],[Close Price]]/Table2[[#This Row],[Current Month Low]])-1</f>
        <v>0.15954861111111107</v>
      </c>
      <c r="AH228" s="2">
        <f>(Table2[[#This Row],[Current Month High]]/Table2[[#This Row],[Close Price]])-1</f>
        <v>2.1110944752208427E-2</v>
      </c>
      <c r="AI228">
        <v>2.11109447522084</v>
      </c>
      <c r="AJ228">
        <v>80.124056094929799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0.18</v>
      </c>
      <c r="AM228" t="s">
        <v>10198</v>
      </c>
      <c r="AN228">
        <v>3.44</v>
      </c>
      <c r="AO228" t="s">
        <v>10198</v>
      </c>
      <c r="AP228">
        <v>4.2912819225462001E-2</v>
      </c>
      <c r="AQ228">
        <f>(Table2[[#This Row],[Sharpe Ratio]]-AVERAGE(Table2[Sharpe Ratio]))/_xlfn.STDEV.P(Table2[Sharpe Ratio])</f>
        <v>-0.10234194193613096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1.3340588417327415</v>
      </c>
      <c r="AS228">
        <f>_xlfn.RANK.AVG(Table2[[#This Row],[1Y Return vs Nifty Z-Score]],Table2[1Y Return vs Nifty Z-Score])</f>
        <v>260</v>
      </c>
      <c r="AT228">
        <f>_xlfn.RANK.AVG(Table2[[#This Row],[6M Return vs Nifty Z-Score]],Table2[6M Return vs Nifty Z-Score])</f>
        <v>158</v>
      </c>
      <c r="AU228">
        <f>_xlfn.RANK.AVG(Table2[[#This Row],[Sharpe Ratio Z-Score]],Table2[Sharpe Ratio Z-Score])</f>
        <v>359</v>
      </c>
      <c r="AV228">
        <f>(Table2[[#This Row],[Rank 1Y]]+Table2[[#This Row],[Rank 6M]]+Table2[[#This Row],[Rank Sharpe]])/3</f>
        <v>259</v>
      </c>
    </row>
    <row r="229" spans="1:48" x14ac:dyDescent="0.3">
      <c r="A229" t="s">
        <v>1539</v>
      </c>
      <c r="B229" t="s">
        <v>1540</v>
      </c>
      <c r="C229" t="s">
        <v>10167</v>
      </c>
      <c r="D229" t="s">
        <v>170</v>
      </c>
      <c r="E229">
        <v>6238.0674975000002</v>
      </c>
      <c r="F229">
        <v>901.1</v>
      </c>
      <c r="G229">
        <v>70.380157119334896</v>
      </c>
      <c r="H229">
        <f>(Table2[[#This Row],[1Y Return vs Nifty]]-AVERAGE(Table2[1Y Return vs Nifty]))/_xlfn.STDEV.P(Table2[1Y Return vs Nifty])</f>
        <v>0.39697541154576593</v>
      </c>
      <c r="I229">
        <v>-3.21491125842129</v>
      </c>
      <c r="J229">
        <f>(Table2[[#This Row],[1M Return vs Nifty]]-AVERAGE(Table2[1M Return vs Nifty]))/_xlfn.STDEV.P(Table2[1M Return vs Nifty])</f>
        <v>-0.33174570025686656</v>
      </c>
      <c r="K229">
        <v>57.1254874731898</v>
      </c>
      <c r="L229">
        <f>(Table2[[#This Row],[6M Return vs Nifty]]-AVERAGE(Table2[6M Return vs Nifty]))/_xlfn.STDEV.P(Table2[6M Return vs Nifty])</f>
        <v>1.7313067258390327</v>
      </c>
      <c r="M229">
        <v>-3.1542666285031902</v>
      </c>
      <c r="N229">
        <f>(Table2[[#This Row],[1W Return vs Nifty]]-AVERAGE(Table2[1W Return vs Nifty]))/_xlfn.STDEV.P(Table2[1W Return vs Nifty])</f>
        <v>-0.84481697330865846</v>
      </c>
      <c r="O229">
        <v>892.57</v>
      </c>
      <c r="P229">
        <v>844.31553060708904</v>
      </c>
      <c r="Q229">
        <v>674.77701099614103</v>
      </c>
      <c r="R229">
        <v>52.312800564557101</v>
      </c>
      <c r="S229" s="2">
        <f>(Table2[[#This Row],[Close Price]]-Table2[[#This Row],[20D EMA]])/Table2[[#This Row],[20D EMA]]</f>
        <v>9.556673426173827E-3</v>
      </c>
      <c r="T229" s="2">
        <f>(Table2[[#This Row],[Close Price]]-Table2[[#This Row],[50D EMA]])/Table2[[#This Row],[50D EMA]]</f>
        <v>6.7255033615313445E-2</v>
      </c>
      <c r="U229" s="2">
        <f>(Table2[[#This Row],[Close Price]]-Table2[[#This Row],[200D EMA]])/Table2[[#This Row],[200D EMA]]</f>
        <v>0.33540411916189794</v>
      </c>
      <c r="V229">
        <v>0.65218539460892999</v>
      </c>
      <c r="W229">
        <v>901.65</v>
      </c>
      <c r="X229">
        <v>923.5</v>
      </c>
      <c r="Y229">
        <v>864.1</v>
      </c>
      <c r="Z229">
        <v>919.05</v>
      </c>
      <c r="AA229">
        <v>852.3</v>
      </c>
      <c r="AB229">
        <v>964</v>
      </c>
      <c r="AC229" s="2">
        <f>(Table2[[#This Row],[Close Price]]/Table2[[#This Row],[Day Low]])-1</f>
        <v>-6.0999279099427373E-4</v>
      </c>
      <c r="AD229" s="2">
        <f>(Table2[[#This Row],[Day High]]/Table2[[#This Row],[Close Price]])-1</f>
        <v>2.4858506270114322E-2</v>
      </c>
      <c r="AE229" s="2">
        <f>(Table2[[#This Row],[Close Price]]/Table2[[#This Row],[Current Week Low]])-1</f>
        <v>4.2819118157620739E-2</v>
      </c>
      <c r="AF229" s="2">
        <f>(Table2[[#This Row],[Current Week High]]/Table2[[#This Row],[Close Price]])-1</f>
        <v>1.9920097658417513E-2</v>
      </c>
      <c r="AG229" s="2">
        <f>(Table2[[#This Row],[Close Price]]/Table2[[#This Row],[Current Month Low]])-1</f>
        <v>5.7256834447964478E-2</v>
      </c>
      <c r="AH229" s="2">
        <f>(Table2[[#This Row],[Current Month High]]/Table2[[#This Row],[Close Price]])-1</f>
        <v>6.980357341027621E-2</v>
      </c>
      <c r="AI229">
        <v>6.9803573410276201</v>
      </c>
      <c r="AJ229">
        <v>106.154198123999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0.14000000000000001</v>
      </c>
      <c r="AM229" t="s">
        <v>10198</v>
      </c>
      <c r="AN229">
        <v>0.33</v>
      </c>
      <c r="AO229" t="s">
        <v>10198</v>
      </c>
      <c r="AP229">
        <v>-1.2634562968533001E-2</v>
      </c>
      <c r="AQ229">
        <f>(Table2[[#This Row],[Sharpe Ratio]]-AVERAGE(Table2[Sharpe Ratio]))/_xlfn.STDEV.P(Table2[Sharpe Ratio])</f>
        <v>-0.7426392261001209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0.20908023771915263</v>
      </c>
      <c r="AS229">
        <f>_xlfn.RANK.AVG(Table2[[#This Row],[1Y Return vs Nifty Z-Score]],Table2[1Y Return vs Nifty Z-Score])</f>
        <v>175</v>
      </c>
      <c r="AT229">
        <f>_xlfn.RANK.AVG(Table2[[#This Row],[6M Return vs Nifty Z-Score]],Table2[6M Return vs Nifty Z-Score])</f>
        <v>41</v>
      </c>
      <c r="AU229">
        <f>_xlfn.RANK.AVG(Table2[[#This Row],[Sharpe Ratio Z-Score]],Table2[Sharpe Ratio Z-Score])</f>
        <v>565</v>
      </c>
      <c r="AV229">
        <f>(Table2[[#This Row],[Rank 1Y]]+Table2[[#This Row],[Rank 6M]]+Table2[[#This Row],[Rank Sharpe]])/3</f>
        <v>260.33333333333331</v>
      </c>
    </row>
    <row r="230" spans="1:48" x14ac:dyDescent="0.3">
      <c r="A230" t="s">
        <v>1148</v>
      </c>
      <c r="B230" t="s">
        <v>1149</v>
      </c>
      <c r="C230" t="s">
        <v>10164</v>
      </c>
      <c r="D230" t="s">
        <v>86</v>
      </c>
      <c r="E230">
        <v>10455.838373480001</v>
      </c>
      <c r="F230">
        <v>216.28</v>
      </c>
      <c r="G230">
        <v>50.760762221156703</v>
      </c>
      <c r="H230">
        <f>(Table2[[#This Row],[1Y Return vs Nifty]]-AVERAGE(Table2[1Y Return vs Nifty]))/_xlfn.STDEV.P(Table2[1Y Return vs Nifty])</f>
        <v>0.13089995981157646</v>
      </c>
      <c r="I230">
        <v>-1.3362181891807201</v>
      </c>
      <c r="J230">
        <f>(Table2[[#This Row],[1M Return vs Nifty]]-AVERAGE(Table2[1M Return vs Nifty]))/_xlfn.STDEV.P(Table2[1M Return vs Nifty])</f>
        <v>-0.14021904110069891</v>
      </c>
      <c r="K230">
        <v>17.900122765808</v>
      </c>
      <c r="L230">
        <f>(Table2[[#This Row],[6M Return vs Nifty]]-AVERAGE(Table2[6M Return vs Nifty]))/_xlfn.STDEV.P(Table2[6M Return vs Nifty])</f>
        <v>0.38356733019385192</v>
      </c>
      <c r="M230">
        <v>-2.27428539550815E-2</v>
      </c>
      <c r="N230">
        <f>(Table2[[#This Row],[1W Return vs Nifty]]-AVERAGE(Table2[1W Return vs Nifty]))/_xlfn.STDEV.P(Table2[1W Return vs Nifty])</f>
        <v>-0.17651900336250859</v>
      </c>
      <c r="O230">
        <v>217.25</v>
      </c>
      <c r="P230">
        <v>211.797019969312</v>
      </c>
      <c r="Q230">
        <v>184.386015317236</v>
      </c>
      <c r="R230">
        <v>47.0450582480333</v>
      </c>
      <c r="S230" s="2">
        <f>(Table2[[#This Row],[Close Price]]-Table2[[#This Row],[20D EMA]])/Table2[[#This Row],[20D EMA]]</f>
        <v>-4.4649021864211682E-3</v>
      </c>
      <c r="T230" s="2">
        <f>(Table2[[#This Row],[Close Price]]-Table2[[#This Row],[50D EMA]])/Table2[[#This Row],[50D EMA]]</f>
        <v>2.1166398051009179E-2</v>
      </c>
      <c r="U230" s="2">
        <f>(Table2[[#This Row],[Close Price]]-Table2[[#This Row],[200D EMA]])/Table2[[#This Row],[200D EMA]]</f>
        <v>0.17297398952892618</v>
      </c>
      <c r="V230">
        <v>1.1304222103030099</v>
      </c>
      <c r="W230">
        <v>215.21</v>
      </c>
      <c r="X230">
        <v>221.5</v>
      </c>
      <c r="Y230">
        <v>199.1</v>
      </c>
      <c r="Z230">
        <v>220.98</v>
      </c>
      <c r="AA230">
        <v>199.1</v>
      </c>
      <c r="AB230">
        <v>242.5</v>
      </c>
      <c r="AC230" s="2">
        <f>(Table2[[#This Row],[Close Price]]/Table2[[#This Row],[Day Low]])-1</f>
        <v>4.9718879234235125E-3</v>
      </c>
      <c r="AD230" s="2">
        <f>(Table2[[#This Row],[Day High]]/Table2[[#This Row],[Close Price]])-1</f>
        <v>2.4135380062881406E-2</v>
      </c>
      <c r="AE230" s="2">
        <f>(Table2[[#This Row],[Close Price]]/Table2[[#This Row],[Current Week Low]])-1</f>
        <v>8.6288297338021236E-2</v>
      </c>
      <c r="AF230" s="2">
        <f>(Table2[[#This Row],[Current Week High]]/Table2[[#This Row],[Close Price]])-1</f>
        <v>2.1731089328647979E-2</v>
      </c>
      <c r="AG230" s="2">
        <f>(Table2[[#This Row],[Close Price]]/Table2[[#This Row],[Current Month Low]])-1</f>
        <v>8.6288297338021236E-2</v>
      </c>
      <c r="AH230" s="2">
        <f>(Table2[[#This Row],[Current Month High]]/Table2[[#This Row],[Close Price]])-1</f>
        <v>0.12123173663769182</v>
      </c>
      <c r="AI230">
        <v>12.1231736637691</v>
      </c>
      <c r="AJ230">
        <v>87.174383383816505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-0.03</v>
      </c>
      <c r="AM230" t="s">
        <v>10197</v>
      </c>
      <c r="AN230">
        <v>-2.74</v>
      </c>
      <c r="AO230" t="s">
        <v>10197</v>
      </c>
      <c r="AP230">
        <v>5.6576667263441002E-2</v>
      </c>
      <c r="AQ230">
        <f>(Table2[[#This Row],[Sharpe Ratio]]-AVERAGE(Table2[Sharpe Ratio]))/_xlfn.STDEV.P(Table2[Sharpe Ratio])</f>
        <v>5.5161876324691203E-2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0.25289112186691209</v>
      </c>
      <c r="AS230">
        <f>_xlfn.RANK.AVG(Table2[[#This Row],[1Y Return vs Nifty Z-Score]],Table2[1Y Return vs Nifty Z-Score])</f>
        <v>251</v>
      </c>
      <c r="AT230">
        <f>_xlfn.RANK.AVG(Table2[[#This Row],[6M Return vs Nifty Z-Score]],Table2[6M Return vs Nifty Z-Score])</f>
        <v>213</v>
      </c>
      <c r="AU230">
        <f>_xlfn.RANK.AVG(Table2[[#This Row],[Sharpe Ratio Z-Score]],Table2[Sharpe Ratio Z-Score])</f>
        <v>318</v>
      </c>
      <c r="AV230">
        <f>(Table2[[#This Row],[Rank 1Y]]+Table2[[#This Row],[Rank 6M]]+Table2[[#This Row],[Rank Sharpe]])/3</f>
        <v>260.66666666666669</v>
      </c>
    </row>
    <row r="231" spans="1:48" x14ac:dyDescent="0.3">
      <c r="A231" t="s">
        <v>298</v>
      </c>
      <c r="B231" t="s">
        <v>299</v>
      </c>
      <c r="C231" t="s">
        <v>10158</v>
      </c>
      <c r="D231" t="s">
        <v>295</v>
      </c>
      <c r="E231">
        <v>90042.825039160001</v>
      </c>
      <c r="F231">
        <v>926.45</v>
      </c>
      <c r="G231">
        <v>27.642343461618299</v>
      </c>
      <c r="H231">
        <f>(Table2[[#This Row],[1Y Return vs Nifty]]-AVERAGE(Table2[1Y Return vs Nifty]))/_xlfn.STDEV.P(Table2[1Y Return vs Nifty])</f>
        <v>-0.18262875739649254</v>
      </c>
      <c r="I231">
        <v>2.6071591827205398</v>
      </c>
      <c r="J231">
        <f>(Table2[[#This Row],[1M Return vs Nifty]]-AVERAGE(Table2[1M Return vs Nifty]))/_xlfn.STDEV.P(Table2[1M Return vs Nifty])</f>
        <v>0.26179547963076827</v>
      </c>
      <c r="K231">
        <v>12.1774494679117</v>
      </c>
      <c r="L231">
        <f>(Table2[[#This Row],[6M Return vs Nifty]]-AVERAGE(Table2[6M Return vs Nifty]))/_xlfn.STDEV.P(Table2[6M Return vs Nifty])</f>
        <v>0.18694271473093618</v>
      </c>
      <c r="M231">
        <v>6.0334295654312902</v>
      </c>
      <c r="N231">
        <f>(Table2[[#This Row],[1W Return vs Nifty]]-AVERAGE(Table2[1W Return vs Nifty]))/_xlfn.STDEV.P(Table2[1W Return vs Nifty])</f>
        <v>1.1159277493701354</v>
      </c>
      <c r="O231">
        <v>917.31</v>
      </c>
      <c r="P231">
        <v>884.35226058119395</v>
      </c>
      <c r="Q231">
        <v>772.274314470744</v>
      </c>
      <c r="R231">
        <v>51.7096056019477</v>
      </c>
      <c r="S231" s="2">
        <f>(Table2[[#This Row],[Close Price]]-Table2[[#This Row],[20D EMA]])/Table2[[#This Row],[20D EMA]]</f>
        <v>9.9639162333345337E-3</v>
      </c>
      <c r="T231" s="2">
        <f>(Table2[[#This Row],[Close Price]]-Table2[[#This Row],[50D EMA]])/Table2[[#This Row],[50D EMA]]</f>
        <v>4.7602908134298856E-2</v>
      </c>
      <c r="U231" s="2">
        <f>(Table2[[#This Row],[Close Price]]-Table2[[#This Row],[200D EMA]])/Table2[[#This Row],[200D EMA]]</f>
        <v>0.19963849974075068</v>
      </c>
      <c r="V231">
        <v>0.64754148323043403</v>
      </c>
      <c r="W231">
        <v>928</v>
      </c>
      <c r="X231">
        <v>963.65</v>
      </c>
      <c r="Y231">
        <v>902.35</v>
      </c>
      <c r="Z231">
        <v>964.65</v>
      </c>
      <c r="AA231">
        <v>886.15</v>
      </c>
      <c r="AB231">
        <v>965.6</v>
      </c>
      <c r="AC231" s="2">
        <f>(Table2[[#This Row],[Close Price]]/Table2[[#This Row],[Day Low]])-1</f>
        <v>-1.6702586206895909E-3</v>
      </c>
      <c r="AD231" s="2">
        <f>(Table2[[#This Row],[Day High]]/Table2[[#This Row],[Close Price]])-1</f>
        <v>4.015327324734197E-2</v>
      </c>
      <c r="AE231" s="2">
        <f>(Table2[[#This Row],[Close Price]]/Table2[[#This Row],[Current Week Low]])-1</f>
        <v>2.6708040117471077E-2</v>
      </c>
      <c r="AF231" s="2">
        <f>(Table2[[#This Row],[Current Week High]]/Table2[[#This Row],[Close Price]])-1</f>
        <v>4.1232662313130719E-2</v>
      </c>
      <c r="AG231" s="2">
        <f>(Table2[[#This Row],[Close Price]]/Table2[[#This Row],[Current Month Low]])-1</f>
        <v>4.5477627941093557E-2</v>
      </c>
      <c r="AH231" s="2">
        <f>(Table2[[#This Row],[Current Month High]]/Table2[[#This Row],[Close Price]])-1</f>
        <v>4.2258081925629964E-2</v>
      </c>
      <c r="AI231">
        <v>5.7693345566409198</v>
      </c>
      <c r="AJ231">
        <v>82.192723697148494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0.03</v>
      </c>
      <c r="AM231" t="s">
        <v>10198</v>
      </c>
      <c r="AN231">
        <v>0.01</v>
      </c>
      <c r="AO231" t="s">
        <v>10198</v>
      </c>
      <c r="AP231">
        <v>0.117237787383424</v>
      </c>
      <c r="AQ231">
        <f>(Table2[[#This Row],[Sharpe Ratio]]-AVERAGE(Table2[Sharpe Ratio]))/_xlfn.STDEV.P(Table2[Sharpe Ratio])</f>
        <v>0.75440545780474955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2.1364426441400965</v>
      </c>
      <c r="AS231">
        <f>_xlfn.RANK.AVG(Table2[[#This Row],[1Y Return vs Nifty Z-Score]],Table2[1Y Return vs Nifty Z-Score])</f>
        <v>351</v>
      </c>
      <c r="AT231">
        <f>_xlfn.RANK.AVG(Table2[[#This Row],[6M Return vs Nifty Z-Score]],Table2[6M Return vs Nifty Z-Score])</f>
        <v>261</v>
      </c>
      <c r="AU231">
        <f>_xlfn.RANK.AVG(Table2[[#This Row],[Sharpe Ratio Z-Score]],Table2[Sharpe Ratio Z-Score])</f>
        <v>171</v>
      </c>
      <c r="AV231">
        <f>(Table2[[#This Row],[Rank 1Y]]+Table2[[#This Row],[Rank 6M]]+Table2[[#This Row],[Rank Sharpe]])/3</f>
        <v>261</v>
      </c>
    </row>
    <row r="232" spans="1:48" x14ac:dyDescent="0.3">
      <c r="A232" t="s">
        <v>238</v>
      </c>
      <c r="B232" t="s">
        <v>239</v>
      </c>
      <c r="C232" t="s">
        <v>10153</v>
      </c>
      <c r="D232" t="s">
        <v>240</v>
      </c>
      <c r="E232">
        <v>109093.87246755</v>
      </c>
      <c r="F232">
        <v>101.46</v>
      </c>
      <c r="G232">
        <v>54.615805612819798</v>
      </c>
      <c r="H232">
        <f>(Table2[[#This Row],[1Y Return vs Nifty]]-AVERAGE(Table2[1Y Return vs Nifty]))/_xlfn.STDEV.P(Table2[1Y Return vs Nifty])</f>
        <v>0.18318151167467223</v>
      </c>
      <c r="I232">
        <v>9.9473057528702409</v>
      </c>
      <c r="J232">
        <f>(Table2[[#This Row],[1M Return vs Nifty]]-AVERAGE(Table2[1M Return vs Nifty]))/_xlfn.STDEV.P(Table2[1M Return vs Nifty])</f>
        <v>1.0100995923753049</v>
      </c>
      <c r="K232">
        <v>7.2086158041811803</v>
      </c>
      <c r="L232">
        <f>(Table2[[#This Row],[6M Return vs Nifty]]-AVERAGE(Table2[6M Return vs Nifty]))/_xlfn.STDEV.P(Table2[6M Return vs Nifty])</f>
        <v>1.6219180890666911E-2</v>
      </c>
      <c r="M232">
        <v>10.5302268034762</v>
      </c>
      <c r="N232">
        <f>(Table2[[#This Row],[1W Return vs Nifty]]-AVERAGE(Table2[1W Return vs Nifty]))/_xlfn.STDEV.P(Table2[1W Return vs Nifty])</f>
        <v>2.0755885029847332</v>
      </c>
      <c r="O232">
        <v>89.28</v>
      </c>
      <c r="P232">
        <v>87.161504106484102</v>
      </c>
      <c r="Q232">
        <v>79.373751468840396</v>
      </c>
      <c r="R232">
        <v>75.025362849936897</v>
      </c>
      <c r="S232" s="2">
        <f>(Table2[[#This Row],[Close Price]]-Table2[[#This Row],[20D EMA]])/Table2[[#This Row],[20D EMA]]</f>
        <v>0.13642473118279561</v>
      </c>
      <c r="T232" s="2">
        <f>(Table2[[#This Row],[Close Price]]-Table2[[#This Row],[50D EMA]])/Table2[[#This Row],[50D EMA]]</f>
        <v>0.16404599760058752</v>
      </c>
      <c r="U232" s="2">
        <f>(Table2[[#This Row],[Close Price]]-Table2[[#This Row],[200D EMA]])/Table2[[#This Row],[200D EMA]]</f>
        <v>0.27825632683910567</v>
      </c>
      <c r="V232">
        <v>3.2855945579707702</v>
      </c>
      <c r="W232">
        <v>98.46</v>
      </c>
      <c r="X232">
        <v>106.6</v>
      </c>
      <c r="Y232">
        <v>83.46</v>
      </c>
      <c r="Z232">
        <v>104.25</v>
      </c>
      <c r="AA232">
        <v>83.31</v>
      </c>
      <c r="AB232">
        <v>104.25</v>
      </c>
      <c r="AC232" s="2">
        <f>(Table2[[#This Row],[Close Price]]/Table2[[#This Row],[Day Low]])-1</f>
        <v>3.0469226081657474E-2</v>
      </c>
      <c r="AD232" s="2">
        <f>(Table2[[#This Row],[Day High]]/Table2[[#This Row],[Close Price]])-1</f>
        <v>5.0660358762073754E-2</v>
      </c>
      <c r="AE232" s="2">
        <f>(Table2[[#This Row],[Close Price]]/Table2[[#This Row],[Current Week Low]])-1</f>
        <v>0.21567217828900076</v>
      </c>
      <c r="AF232" s="2">
        <f>(Table2[[#This Row],[Current Week High]]/Table2[[#This Row],[Close Price]])-1</f>
        <v>2.7498521584861102E-2</v>
      </c>
      <c r="AG232" s="2">
        <f>(Table2[[#This Row],[Close Price]]/Table2[[#This Row],[Current Month Low]])-1</f>
        <v>0.21786100108030237</v>
      </c>
      <c r="AH232" s="2">
        <f>(Table2[[#This Row],[Current Month High]]/Table2[[#This Row],[Close Price]])-1</f>
        <v>2.7498521584861102E-2</v>
      </c>
      <c r="AI232">
        <v>2.7498521584861102</v>
      </c>
      <c r="AJ232">
        <v>79.416445623342099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0.13</v>
      </c>
      <c r="AM232" t="s">
        <v>10198</v>
      </c>
      <c r="AN232">
        <v>20.399999999999999</v>
      </c>
      <c r="AO232" t="s">
        <v>10198</v>
      </c>
      <c r="AP232">
        <v>8.8315840848367994E-2</v>
      </c>
      <c r="AQ232">
        <f>(Table2[[#This Row],[Sharpe Ratio]]-AVERAGE(Table2[Sharpe Ratio]))/_xlfn.STDEV.P(Table2[Sharpe Ratio])</f>
        <v>0.42102082134325924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3.7061096092686365</v>
      </c>
      <c r="AS232">
        <f>_xlfn.RANK.AVG(Table2[[#This Row],[1Y Return vs Nifty Z-Score]],Table2[1Y Return vs Nifty Z-Score])</f>
        <v>238</v>
      </c>
      <c r="AT232">
        <f>_xlfn.RANK.AVG(Table2[[#This Row],[6M Return vs Nifty Z-Score]],Table2[6M Return vs Nifty Z-Score])</f>
        <v>324</v>
      </c>
      <c r="AU232">
        <f>_xlfn.RANK.AVG(Table2[[#This Row],[Sharpe Ratio Z-Score]],Table2[Sharpe Ratio Z-Score])</f>
        <v>226</v>
      </c>
      <c r="AV232">
        <f>(Table2[[#This Row],[Rank 1Y]]+Table2[[#This Row],[Rank 6M]]+Table2[[#This Row],[Rank Sharpe]])/3</f>
        <v>262.66666666666669</v>
      </c>
    </row>
    <row r="233" spans="1:48" x14ac:dyDescent="0.3">
      <c r="A233" t="s">
        <v>1246</v>
      </c>
      <c r="B233" t="s">
        <v>1247</v>
      </c>
      <c r="C233" t="s">
        <v>10158</v>
      </c>
      <c r="D233" t="s">
        <v>60</v>
      </c>
      <c r="E233">
        <v>9092.4013488799992</v>
      </c>
      <c r="F233">
        <v>989.2</v>
      </c>
      <c r="G233">
        <v>98.156366778804994</v>
      </c>
      <c r="H233">
        <f>(Table2[[#This Row],[1Y Return vs Nifty]]-AVERAGE(Table2[1Y Return vs Nifty]))/_xlfn.STDEV.P(Table2[1Y Return vs Nifty])</f>
        <v>0.77367242850082674</v>
      </c>
      <c r="I233">
        <v>3.0545214400099798</v>
      </c>
      <c r="J233">
        <f>(Table2[[#This Row],[1M Return vs Nifty]]-AVERAGE(Table2[1M Return vs Nifty]))/_xlfn.STDEV.P(Table2[1M Return vs Nifty])</f>
        <v>0.30740260938179448</v>
      </c>
      <c r="K233">
        <v>29.8348516030191</v>
      </c>
      <c r="L233">
        <f>(Table2[[#This Row],[6M Return vs Nifty]]-AVERAGE(Table2[6M Return vs Nifty]))/_xlfn.STDEV.P(Table2[6M Return vs Nifty])</f>
        <v>0.7936311842904078</v>
      </c>
      <c r="M233">
        <v>7.1761837650452502</v>
      </c>
      <c r="N233">
        <f>(Table2[[#This Row],[1W Return vs Nifty]]-AVERAGE(Table2[1W Return vs Nifty]))/_xlfn.STDEV.P(Table2[1W Return vs Nifty])</f>
        <v>1.3598027337967351</v>
      </c>
      <c r="O233">
        <v>950.55</v>
      </c>
      <c r="P233">
        <v>919.65136724727404</v>
      </c>
      <c r="Q233">
        <v>762.06541903270602</v>
      </c>
      <c r="R233">
        <v>66.650016717516706</v>
      </c>
      <c r="S233" s="2">
        <f>(Table2[[#This Row],[Close Price]]-Table2[[#This Row],[20D EMA]])/Table2[[#This Row],[20D EMA]]</f>
        <v>4.0660670138341057E-2</v>
      </c>
      <c r="T233" s="2">
        <f>(Table2[[#This Row],[Close Price]]-Table2[[#This Row],[50D EMA]])/Table2[[#This Row],[50D EMA]]</f>
        <v>7.5624997939056957E-2</v>
      </c>
      <c r="U233" s="2">
        <f>(Table2[[#This Row],[Close Price]]-Table2[[#This Row],[200D EMA]])/Table2[[#This Row],[200D EMA]]</f>
        <v>0.29805128968533601</v>
      </c>
      <c r="V233">
        <v>1.0141657279373599</v>
      </c>
      <c r="W233">
        <v>992.05</v>
      </c>
      <c r="X233">
        <v>1032</v>
      </c>
      <c r="Y233">
        <v>933</v>
      </c>
      <c r="Z233">
        <v>1020.75</v>
      </c>
      <c r="AA233">
        <v>900.55</v>
      </c>
      <c r="AB233">
        <v>1020.75</v>
      </c>
      <c r="AC233" s="2">
        <f>(Table2[[#This Row],[Close Price]]/Table2[[#This Row],[Day Low]])-1</f>
        <v>-2.8728390706113105E-3</v>
      </c>
      <c r="AD233" s="2">
        <f>(Table2[[#This Row],[Day High]]/Table2[[#This Row],[Close Price]])-1</f>
        <v>4.3267286696320184E-2</v>
      </c>
      <c r="AE233" s="2">
        <f>(Table2[[#This Row],[Close Price]]/Table2[[#This Row],[Current Week Low]])-1</f>
        <v>6.0235798499464144E-2</v>
      </c>
      <c r="AF233" s="2">
        <f>(Table2[[#This Row],[Current Week High]]/Table2[[#This Row],[Close Price]])-1</f>
        <v>3.1894460169834105E-2</v>
      </c>
      <c r="AG233" s="2">
        <f>(Table2[[#This Row],[Close Price]]/Table2[[#This Row],[Current Month Low]])-1</f>
        <v>9.843984231858327E-2</v>
      </c>
      <c r="AH233" s="2">
        <f>(Table2[[#This Row],[Current Month High]]/Table2[[#This Row],[Close Price]])-1</f>
        <v>3.1894460169834105E-2</v>
      </c>
      <c r="AI233">
        <v>3.18944601698341</v>
      </c>
      <c r="AJ233">
        <v>140.03882552778401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0.05</v>
      </c>
      <c r="AM233" t="s">
        <v>10198</v>
      </c>
      <c r="AN233">
        <v>6.14</v>
      </c>
      <c r="AO233" t="s">
        <v>10198</v>
      </c>
      <c r="AP233">
        <v>-3.0199612618369998E-3</v>
      </c>
      <c r="AQ233">
        <f>(Table2[[#This Row],[Sharpe Ratio]]-AVERAGE(Table2[Sharpe Ratio]))/_xlfn.STDEV.P(Table2[Sharpe Ratio])</f>
        <v>-0.63181126053342973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2.6026976954363343</v>
      </c>
      <c r="AS233">
        <f>_xlfn.RANK.AVG(Table2[[#This Row],[1Y Return vs Nifty Z-Score]],Table2[1Y Return vs Nifty Z-Score])</f>
        <v>112</v>
      </c>
      <c r="AT233">
        <f>_xlfn.RANK.AVG(Table2[[#This Row],[6M Return vs Nifty Z-Score]],Table2[6M Return vs Nifty Z-Score])</f>
        <v>130</v>
      </c>
      <c r="AU233">
        <f>_xlfn.RANK.AVG(Table2[[#This Row],[Sharpe Ratio Z-Score]],Table2[Sharpe Ratio Z-Score])</f>
        <v>546</v>
      </c>
      <c r="AV233">
        <f>(Table2[[#This Row],[Rank 1Y]]+Table2[[#This Row],[Rank 6M]]+Table2[[#This Row],[Rank Sharpe]])/3</f>
        <v>262.66666666666669</v>
      </c>
    </row>
    <row r="234" spans="1:48" x14ac:dyDescent="0.3">
      <c r="A234" t="s">
        <v>1438</v>
      </c>
      <c r="B234" t="s">
        <v>1439</v>
      </c>
      <c r="C234" t="s">
        <v>10167</v>
      </c>
      <c r="D234" t="s">
        <v>373</v>
      </c>
      <c r="E234">
        <v>7078.5557336000002</v>
      </c>
      <c r="F234">
        <v>144.29</v>
      </c>
      <c r="G234">
        <v>81.384062843033803</v>
      </c>
      <c r="H234">
        <f>(Table2[[#This Row],[1Y Return vs Nifty]]-AVERAGE(Table2[1Y Return vs Nifty]))/_xlfn.STDEV.P(Table2[1Y Return vs Nifty])</f>
        <v>0.54620882070383814</v>
      </c>
      <c r="I234">
        <v>9.0871552786438308</v>
      </c>
      <c r="J234">
        <f>(Table2[[#This Row],[1M Return vs Nifty]]-AVERAGE(Table2[1M Return vs Nifty]))/_xlfn.STDEV.P(Table2[1M Return vs Nifty])</f>
        <v>0.92241004404116866</v>
      </c>
      <c r="K234">
        <v>0.58020701666068797</v>
      </c>
      <c r="L234">
        <f>(Table2[[#This Row],[6M Return vs Nifty]]-AVERAGE(Table2[6M Return vs Nifty]))/_xlfn.STDEV.P(Table2[6M Return vs Nifty])</f>
        <v>-0.21152548687786271</v>
      </c>
      <c r="M234">
        <v>-2.3362439389741501</v>
      </c>
      <c r="N234">
        <f>(Table2[[#This Row],[1W Return vs Nifty]]-AVERAGE(Table2[1W Return vs Nifty]))/_xlfn.STDEV.P(Table2[1W Return vs Nifty])</f>
        <v>-0.67024288665302212</v>
      </c>
      <c r="O234">
        <v>143.59</v>
      </c>
      <c r="P234">
        <v>129.79319014036901</v>
      </c>
      <c r="Q234">
        <v>104.25139936348801</v>
      </c>
      <c r="R234">
        <v>46.490790634914198</v>
      </c>
      <c r="S234" s="2">
        <f>(Table2[[#This Row],[Close Price]]-Table2[[#This Row],[20D EMA]])/Table2[[#This Row],[20D EMA]]</f>
        <v>4.8749912946583233E-3</v>
      </c>
      <c r="T234" s="2">
        <f>(Table2[[#This Row],[Close Price]]-Table2[[#This Row],[50D EMA]])/Table2[[#This Row],[50D EMA]]</f>
        <v>0.11169160603844429</v>
      </c>
      <c r="U234" s="2">
        <f>(Table2[[#This Row],[Close Price]]-Table2[[#This Row],[200D EMA]])/Table2[[#This Row],[200D EMA]]</f>
        <v>0.3840581601874854</v>
      </c>
      <c r="V234">
        <v>1.66375656013777</v>
      </c>
      <c r="W234">
        <v>145</v>
      </c>
      <c r="X234">
        <v>150.74</v>
      </c>
      <c r="Y234">
        <v>136.61000000000001</v>
      </c>
      <c r="Z234">
        <v>169.95</v>
      </c>
      <c r="AA234">
        <v>129.25</v>
      </c>
      <c r="AB234">
        <v>169.95</v>
      </c>
      <c r="AC234" s="2">
        <f>(Table2[[#This Row],[Close Price]]/Table2[[#This Row],[Day Low]])-1</f>
        <v>-4.896551724137943E-3</v>
      </c>
      <c r="AD234" s="2">
        <f>(Table2[[#This Row],[Day High]]/Table2[[#This Row],[Close Price]])-1</f>
        <v>4.4701642525469598E-2</v>
      </c>
      <c r="AE234" s="2">
        <f>(Table2[[#This Row],[Close Price]]/Table2[[#This Row],[Current Week Low]])-1</f>
        <v>5.6218432032793864E-2</v>
      </c>
      <c r="AF234" s="2">
        <f>(Table2[[#This Row],[Current Week High]]/Table2[[#This Row],[Close Price]])-1</f>
        <v>0.17783630189202304</v>
      </c>
      <c r="AG234" s="2">
        <f>(Table2[[#This Row],[Close Price]]/Table2[[#This Row],[Current Month Low]])-1</f>
        <v>0.11636363636363622</v>
      </c>
      <c r="AH234" s="2">
        <f>(Table2[[#This Row],[Current Month High]]/Table2[[#This Row],[Close Price]])-1</f>
        <v>0.17783630189202304</v>
      </c>
      <c r="AI234">
        <v>17.783630189202299</v>
      </c>
      <c r="AJ234">
        <v>121.81398923904599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0.35</v>
      </c>
      <c r="AM234" t="s">
        <v>10198</v>
      </c>
      <c r="AN234">
        <v>-2.64</v>
      </c>
      <c r="AO234" t="s">
        <v>10197</v>
      </c>
      <c r="AP234">
        <v>7.1388573869247005E-2</v>
      </c>
      <c r="AQ234">
        <f>(Table2[[#This Row],[Sharpe Ratio]]-AVERAGE(Table2[Sharpe Ratio]))/_xlfn.STDEV.P(Table2[Sharpe Ratio])</f>
        <v>0.22589941963260113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0.8127499108467231</v>
      </c>
      <c r="AS234">
        <f>_xlfn.RANK.AVG(Table2[[#This Row],[1Y Return vs Nifty Z-Score]],Table2[1Y Return vs Nifty Z-Score])</f>
        <v>140</v>
      </c>
      <c r="AT234">
        <f>_xlfn.RANK.AVG(Table2[[#This Row],[6M Return vs Nifty Z-Score]],Table2[6M Return vs Nifty Z-Score])</f>
        <v>391</v>
      </c>
      <c r="AU234">
        <f>_xlfn.RANK.AVG(Table2[[#This Row],[Sharpe Ratio Z-Score]],Table2[Sharpe Ratio Z-Score])</f>
        <v>264</v>
      </c>
      <c r="AV234">
        <f>(Table2[[#This Row],[Rank 1Y]]+Table2[[#This Row],[Rank 6M]]+Table2[[#This Row],[Rank Sharpe]])/3</f>
        <v>265</v>
      </c>
    </row>
    <row r="235" spans="1:48" x14ac:dyDescent="0.3">
      <c r="A235" t="s">
        <v>455</v>
      </c>
      <c r="B235" t="s">
        <v>456</v>
      </c>
      <c r="C235" t="s">
        <v>10165</v>
      </c>
      <c r="D235" t="s">
        <v>370</v>
      </c>
      <c r="E235">
        <v>48362.113598399999</v>
      </c>
      <c r="F235">
        <v>1461.6</v>
      </c>
      <c r="G235">
        <v>66.5124107536694</v>
      </c>
      <c r="H235">
        <f>(Table2[[#This Row],[1Y Return vs Nifty]]-AVERAGE(Table2[1Y Return vs Nifty]))/_xlfn.STDEV.P(Table2[1Y Return vs Nifty])</f>
        <v>0.34452158375043079</v>
      </c>
      <c r="I235">
        <v>-3.34167403699806</v>
      </c>
      <c r="J235">
        <f>(Table2[[#This Row],[1M Return vs Nifty]]-AVERAGE(Table2[1M Return vs Nifty]))/_xlfn.STDEV.P(Table2[1M Return vs Nifty])</f>
        <v>-0.34466875399228908</v>
      </c>
      <c r="K235">
        <v>31.103533489701402</v>
      </c>
      <c r="L235">
        <f>(Table2[[#This Row],[6M Return vs Nifty]]-AVERAGE(Table2[6M Return vs Nifty]))/_xlfn.STDEV.P(Table2[6M Return vs Nifty])</f>
        <v>0.83722166641794338</v>
      </c>
      <c r="M235">
        <v>0.116355666263144</v>
      </c>
      <c r="N235">
        <f>(Table2[[#This Row],[1W Return vs Nifty]]-AVERAGE(Table2[1W Return vs Nifty]))/_xlfn.STDEV.P(Table2[1W Return vs Nifty])</f>
        <v>-0.14683401120632802</v>
      </c>
      <c r="O235">
        <v>1481.71</v>
      </c>
      <c r="P235">
        <v>1433.75461126505</v>
      </c>
      <c r="Q235">
        <v>1199.24101746473</v>
      </c>
      <c r="R235">
        <v>38.435139136335501</v>
      </c>
      <c r="S235" s="2">
        <f>(Table2[[#This Row],[Close Price]]-Table2[[#This Row],[20D EMA]])/Table2[[#This Row],[20D EMA]]</f>
        <v>-1.3572156494860753E-2</v>
      </c>
      <c r="T235" s="2">
        <f>(Table2[[#This Row],[Close Price]]-Table2[[#This Row],[50D EMA]])/Table2[[#This Row],[50D EMA]]</f>
        <v>1.9421307186158563E-2</v>
      </c>
      <c r="U235" s="2">
        <f>(Table2[[#This Row],[Close Price]]-Table2[[#This Row],[200D EMA]])/Table2[[#This Row],[200D EMA]]</f>
        <v>0.21877085482775854</v>
      </c>
      <c r="V235">
        <v>0.71191919470578002</v>
      </c>
      <c r="W235">
        <v>1461.6</v>
      </c>
      <c r="X235">
        <v>1498.75</v>
      </c>
      <c r="Y235">
        <v>1421.15</v>
      </c>
      <c r="Z235">
        <v>1518.9</v>
      </c>
      <c r="AA235">
        <v>1416.5</v>
      </c>
      <c r="AB235">
        <v>1539.8</v>
      </c>
      <c r="AC235" s="2">
        <f>(Table2[[#This Row],[Close Price]]/Table2[[#This Row],[Day Low]])-1</f>
        <v>0</v>
      </c>
      <c r="AD235" s="2">
        <f>(Table2[[#This Row],[Day High]]/Table2[[#This Row],[Close Price]])-1</f>
        <v>2.5417350848385478E-2</v>
      </c>
      <c r="AE235" s="2">
        <f>(Table2[[#This Row],[Close Price]]/Table2[[#This Row],[Current Week Low]])-1</f>
        <v>2.8462864581500824E-2</v>
      </c>
      <c r="AF235" s="2">
        <f>(Table2[[#This Row],[Current Week High]]/Table2[[#This Row],[Close Price]])-1</f>
        <v>3.920361247947457E-2</v>
      </c>
      <c r="AG235" s="2">
        <f>(Table2[[#This Row],[Close Price]]/Table2[[#This Row],[Current Month Low]])-1</f>
        <v>3.1839039887045395E-2</v>
      </c>
      <c r="AH235" s="2">
        <f>(Table2[[#This Row],[Current Month High]]/Table2[[#This Row],[Close Price]])-1</f>
        <v>5.3503010399562179E-2</v>
      </c>
      <c r="AI235">
        <v>6.7323481116584496</v>
      </c>
      <c r="AJ235">
        <v>93.090692912345503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-0.05</v>
      </c>
      <c r="AM235" t="s">
        <v>10197</v>
      </c>
      <c r="AN235">
        <v>0.13</v>
      </c>
      <c r="AO235" t="s">
        <v>10198</v>
      </c>
      <c r="AP235">
        <v>4.0894559164450003E-3</v>
      </c>
      <c r="AQ235">
        <f>(Table2[[#This Row],[Sharpe Ratio]]-AVERAGE(Table2[Sharpe Ratio]))/_xlfn.STDEV.P(Table2[Sharpe Ratio])</f>
        <v>-0.54986067471923639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0.14037981025052068</v>
      </c>
      <c r="AS235">
        <f>_xlfn.RANK.AVG(Table2[[#This Row],[1Y Return vs Nifty Z-Score]],Table2[1Y Return vs Nifty Z-Score])</f>
        <v>194</v>
      </c>
      <c r="AT235">
        <f>_xlfn.RANK.AVG(Table2[[#This Row],[6M Return vs Nifty Z-Score]],Table2[6M Return vs Nifty Z-Score])</f>
        <v>121</v>
      </c>
      <c r="AU235">
        <f>_xlfn.RANK.AVG(Table2[[#This Row],[Sharpe Ratio Z-Score]],Table2[Sharpe Ratio Z-Score])</f>
        <v>488</v>
      </c>
      <c r="AV235">
        <f>(Table2[[#This Row],[Rank 1Y]]+Table2[[#This Row],[Rank 6M]]+Table2[[#This Row],[Rank Sharpe]])/3</f>
        <v>267.66666666666669</v>
      </c>
    </row>
    <row r="236" spans="1:48" x14ac:dyDescent="0.3">
      <c r="A236" t="s">
        <v>431</v>
      </c>
      <c r="B236" t="s">
        <v>432</v>
      </c>
      <c r="C236" t="s">
        <v>10151</v>
      </c>
      <c r="D236" t="s">
        <v>433</v>
      </c>
      <c r="E236">
        <v>54802.503215079902</v>
      </c>
      <c r="F236">
        <v>365.35</v>
      </c>
      <c r="G236">
        <v>37.863214300658001</v>
      </c>
      <c r="H236">
        <f>(Table2[[#This Row],[1Y Return vs Nifty]]-AVERAGE(Table2[1Y Return vs Nifty]))/_xlfn.STDEV.P(Table2[1Y Return vs Nifty])</f>
        <v>-4.401475631601981E-2</v>
      </c>
      <c r="I236">
        <v>5.1063665116520198</v>
      </c>
      <c r="J236">
        <f>(Table2[[#This Row],[1M Return vs Nifty]]-AVERAGE(Table2[1M Return vs Nifty]))/_xlfn.STDEV.P(Table2[1M Return vs Nifty])</f>
        <v>0.51658155303782449</v>
      </c>
      <c r="K236">
        <v>28.080771726164102</v>
      </c>
      <c r="L236">
        <f>(Table2[[#This Row],[6M Return vs Nifty]]-AVERAGE(Table2[6M Return vs Nifty]))/_xlfn.STDEV.P(Table2[6M Return vs Nifty])</f>
        <v>0.73336297338194312</v>
      </c>
      <c r="M236">
        <v>1.50618487458154</v>
      </c>
      <c r="N236">
        <f>(Table2[[#This Row],[1W Return vs Nifty]]-AVERAGE(Table2[1W Return vs Nifty]))/_xlfn.STDEV.P(Table2[1W Return vs Nifty])</f>
        <v>0.14976920989649792</v>
      </c>
      <c r="O236">
        <v>339.35</v>
      </c>
      <c r="P236">
        <v>324.35391400145301</v>
      </c>
      <c r="Q236">
        <v>281.49130183539103</v>
      </c>
      <c r="R236">
        <v>73.043820234717899</v>
      </c>
      <c r="S236" s="2">
        <f>(Table2[[#This Row],[Close Price]]-Table2[[#This Row],[20D EMA]])/Table2[[#This Row],[20D EMA]]</f>
        <v>7.6617062030352137E-2</v>
      </c>
      <c r="T236" s="2">
        <f>(Table2[[#This Row],[Close Price]]-Table2[[#This Row],[50D EMA]])/Table2[[#This Row],[50D EMA]]</f>
        <v>0.12639306704454742</v>
      </c>
      <c r="U236" s="2">
        <f>(Table2[[#This Row],[Close Price]]-Table2[[#This Row],[200D EMA]])/Table2[[#This Row],[200D EMA]]</f>
        <v>0.29790866580185643</v>
      </c>
      <c r="V236">
        <v>1.1797917834151701</v>
      </c>
      <c r="W236">
        <v>366.55</v>
      </c>
      <c r="X236">
        <v>377.95</v>
      </c>
      <c r="Y236">
        <v>329.9</v>
      </c>
      <c r="Z236">
        <v>367.9</v>
      </c>
      <c r="AA236">
        <v>321.2</v>
      </c>
      <c r="AB236">
        <v>367.9</v>
      </c>
      <c r="AC236" s="2">
        <f>(Table2[[#This Row],[Close Price]]/Table2[[#This Row],[Day Low]])-1</f>
        <v>-3.2737689264765724E-3</v>
      </c>
      <c r="AD236" s="2">
        <f>(Table2[[#This Row],[Day High]]/Table2[[#This Row],[Close Price]])-1</f>
        <v>3.4487477761050878E-2</v>
      </c>
      <c r="AE236" s="2">
        <f>(Table2[[#This Row],[Close Price]]/Table2[[#This Row],[Current Week Low]])-1</f>
        <v>0.10745680509245248</v>
      </c>
      <c r="AF236" s="2">
        <f>(Table2[[#This Row],[Current Week High]]/Table2[[#This Row],[Close Price]])-1</f>
        <v>6.9796085944981989E-3</v>
      </c>
      <c r="AG236" s="2">
        <f>(Table2[[#This Row],[Close Price]]/Table2[[#This Row],[Current Month Low]])-1</f>
        <v>0.13745330012453305</v>
      </c>
      <c r="AH236" s="2">
        <f>(Table2[[#This Row],[Current Month High]]/Table2[[#This Row],[Close Price]])-1</f>
        <v>6.9796085944981989E-3</v>
      </c>
      <c r="AI236">
        <v>0.697960859449819</v>
      </c>
      <c r="AJ236">
        <v>90.584246218049003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0.12</v>
      </c>
      <c r="AM236" t="s">
        <v>10198</v>
      </c>
      <c r="AN236">
        <v>8.36</v>
      </c>
      <c r="AO236" t="s">
        <v>10198</v>
      </c>
      <c r="AP236">
        <v>4.1128130792670997E-2</v>
      </c>
      <c r="AQ236">
        <f>(Table2[[#This Row],[Sharpe Ratio]]-AVERAGE(Table2[Sharpe Ratio]))/_xlfn.STDEV.P(Table2[Sharpe Ratio])</f>
        <v>-0.12291412934550455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1.2327848506547412</v>
      </c>
      <c r="AS236">
        <f>_xlfn.RANK.AVG(Table2[[#This Row],[1Y Return vs Nifty Z-Score]],Table2[1Y Return vs Nifty Z-Score])</f>
        <v>299</v>
      </c>
      <c r="AT236">
        <f>_xlfn.RANK.AVG(Table2[[#This Row],[6M Return vs Nifty Z-Score]],Table2[6M Return vs Nifty Z-Score])</f>
        <v>139</v>
      </c>
      <c r="AU236">
        <f>_xlfn.RANK.AVG(Table2[[#This Row],[Sharpe Ratio Z-Score]],Table2[Sharpe Ratio Z-Score])</f>
        <v>367</v>
      </c>
      <c r="AV236">
        <f>(Table2[[#This Row],[Rank 1Y]]+Table2[[#This Row],[Rank 6M]]+Table2[[#This Row],[Rank Sharpe]])/3</f>
        <v>268.33333333333331</v>
      </c>
    </row>
    <row r="237" spans="1:48" x14ac:dyDescent="0.3">
      <c r="A237" t="s">
        <v>1002</v>
      </c>
      <c r="B237" t="s">
        <v>1003</v>
      </c>
      <c r="C237" t="s">
        <v>10153</v>
      </c>
      <c r="D237" t="s">
        <v>619</v>
      </c>
      <c r="E237">
        <v>13156.44825154</v>
      </c>
      <c r="F237">
        <v>767.8</v>
      </c>
      <c r="G237">
        <v>79.460623159947005</v>
      </c>
      <c r="H237">
        <f>(Table2[[#This Row],[1Y Return vs Nifty]]-AVERAGE(Table2[1Y Return vs Nifty]))/_xlfn.STDEV.P(Table2[1Y Return vs Nifty])</f>
        <v>0.52012340445033745</v>
      </c>
      <c r="I237">
        <v>3.5944911606302798</v>
      </c>
      <c r="J237">
        <f>(Table2[[#This Row],[1M Return vs Nifty]]-AVERAGE(Table2[1M Return vs Nifty]))/_xlfn.STDEV.P(Table2[1M Return vs Nifty])</f>
        <v>0.36245076936553278</v>
      </c>
      <c r="K237">
        <v>27.792721581707202</v>
      </c>
      <c r="L237">
        <f>(Table2[[#This Row],[6M Return vs Nifty]]-AVERAGE(Table2[6M Return vs Nifty]))/_xlfn.STDEV.P(Table2[6M Return vs Nifty])</f>
        <v>0.72346589452743382</v>
      </c>
      <c r="M237">
        <v>0.16501265077607599</v>
      </c>
      <c r="N237">
        <f>(Table2[[#This Row],[1W Return vs Nifty]]-AVERAGE(Table2[1W Return vs Nifty]))/_xlfn.STDEV.P(Table2[1W Return vs Nifty])</f>
        <v>-0.13645013220212471</v>
      </c>
      <c r="O237">
        <v>742.34</v>
      </c>
      <c r="P237">
        <v>726.53984949088101</v>
      </c>
      <c r="Q237">
        <v>620.98611848342705</v>
      </c>
      <c r="R237">
        <v>62.553949792088602</v>
      </c>
      <c r="S237" s="2">
        <f>(Table2[[#This Row],[Close Price]]-Table2[[#This Row],[20D EMA]])/Table2[[#This Row],[20D EMA]]</f>
        <v>3.4296952878734709E-2</v>
      </c>
      <c r="T237" s="2">
        <f>(Table2[[#This Row],[Close Price]]-Table2[[#This Row],[50D EMA]])/Table2[[#This Row],[50D EMA]]</f>
        <v>5.6789934561788699E-2</v>
      </c>
      <c r="U237" s="2">
        <f>(Table2[[#This Row],[Close Price]]-Table2[[#This Row],[200D EMA]])/Table2[[#This Row],[200D EMA]]</f>
        <v>0.23642055296682302</v>
      </c>
      <c r="V237">
        <v>0.536698631417178</v>
      </c>
      <c r="W237">
        <v>766.05</v>
      </c>
      <c r="X237">
        <v>793.7</v>
      </c>
      <c r="Y237">
        <v>699</v>
      </c>
      <c r="Z237">
        <v>771</v>
      </c>
      <c r="AA237">
        <v>699</v>
      </c>
      <c r="AB237">
        <v>791.4</v>
      </c>
      <c r="AC237" s="2">
        <f>(Table2[[#This Row],[Close Price]]/Table2[[#This Row],[Day Low]])-1</f>
        <v>2.2844461849749198E-3</v>
      </c>
      <c r="AD237" s="2">
        <f>(Table2[[#This Row],[Day High]]/Table2[[#This Row],[Close Price]])-1</f>
        <v>3.3732742901797508E-2</v>
      </c>
      <c r="AE237" s="2">
        <f>(Table2[[#This Row],[Close Price]]/Table2[[#This Row],[Current Week Low]])-1</f>
        <v>9.8426323319027009E-2</v>
      </c>
      <c r="AF237" s="2">
        <f>(Table2[[#This Row],[Current Week High]]/Table2[[#This Row],[Close Price]])-1</f>
        <v>4.1677520187548556E-3</v>
      </c>
      <c r="AG237" s="2">
        <f>(Table2[[#This Row],[Close Price]]/Table2[[#This Row],[Current Month Low]])-1</f>
        <v>9.8426323319027009E-2</v>
      </c>
      <c r="AH237" s="2">
        <f>(Table2[[#This Row],[Current Month High]]/Table2[[#This Row],[Close Price]])-1</f>
        <v>3.073717113831731E-2</v>
      </c>
      <c r="AI237">
        <v>7.0591299817660902</v>
      </c>
      <c r="AJ237">
        <v>108.55629498845499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-0.06</v>
      </c>
      <c r="AM237" t="s">
        <v>10197</v>
      </c>
      <c r="AN237">
        <v>2.11</v>
      </c>
      <c r="AO237" t="s">
        <v>10198</v>
      </c>
      <c r="AQ237">
        <f>(Table2[[#This Row],[Sharpe Ratio]]-AVERAGE(Table2[Sharpe Ratio]))/_xlfn.STDEV.P(Table2[Sharpe Ratio])</f>
        <v>-0.59700002519057449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0.87258991095060479</v>
      </c>
      <c r="AS237">
        <f>_xlfn.RANK.AVG(Table2[[#This Row],[1Y Return vs Nifty Z-Score]],Table2[1Y Return vs Nifty Z-Score])</f>
        <v>148</v>
      </c>
      <c r="AT237">
        <f>_xlfn.RANK.AVG(Table2[[#This Row],[6M Return vs Nifty Z-Score]],Table2[6M Return vs Nifty Z-Score])</f>
        <v>140</v>
      </c>
      <c r="AU237">
        <f>_xlfn.RANK.AVG(Table2[[#This Row],[Sharpe Ratio Z-Score]],Table2[Sharpe Ratio Z-Score])</f>
        <v>517.5</v>
      </c>
      <c r="AV237">
        <f>(Table2[[#This Row],[Rank 1Y]]+Table2[[#This Row],[Rank 6M]]+Table2[[#This Row],[Rank Sharpe]])/3</f>
        <v>268.5</v>
      </c>
    </row>
    <row r="238" spans="1:48" x14ac:dyDescent="0.3">
      <c r="A238" t="s">
        <v>1455</v>
      </c>
      <c r="B238" t="s">
        <v>1456</v>
      </c>
      <c r="C238" t="s">
        <v>622</v>
      </c>
      <c r="D238" t="s">
        <v>469</v>
      </c>
      <c r="E238">
        <v>6995.4972595199997</v>
      </c>
      <c r="F238">
        <v>979.65</v>
      </c>
      <c r="G238">
        <v>59.5644221692746</v>
      </c>
      <c r="H238">
        <f>(Table2[[#This Row],[1Y Return vs Nifty]]-AVERAGE(Table2[1Y Return vs Nifty]))/_xlfn.STDEV.P(Table2[1Y Return vs Nifty])</f>
        <v>0.25029394773865432</v>
      </c>
      <c r="I238">
        <v>7.8797816248884596</v>
      </c>
      <c r="J238">
        <f>(Table2[[#This Row],[1M Return vs Nifty]]-AVERAGE(Table2[1M Return vs Nifty]))/_xlfn.STDEV.P(Table2[1M Return vs Nifty])</f>
        <v>0.79932221982812757</v>
      </c>
      <c r="K238">
        <v>-7.3283199334285403</v>
      </c>
      <c r="L238">
        <f>(Table2[[#This Row],[6M Return vs Nifty]]-AVERAGE(Table2[6M Return vs Nifty]))/_xlfn.STDEV.P(Table2[6M Return vs Nifty])</f>
        <v>-0.48325357434548638</v>
      </c>
      <c r="M238">
        <v>5.7040163284758503</v>
      </c>
      <c r="N238">
        <f>(Table2[[#This Row],[1W Return vs Nifty]]-AVERAGE(Table2[1W Return vs Nifty]))/_xlfn.STDEV.P(Table2[1W Return vs Nifty])</f>
        <v>1.0456277250433272</v>
      </c>
      <c r="O238">
        <v>933.01</v>
      </c>
      <c r="P238">
        <v>896.11359413224898</v>
      </c>
      <c r="Q238">
        <v>814.16399240114299</v>
      </c>
      <c r="R238">
        <v>63.848538510589002</v>
      </c>
      <c r="S238" s="2">
        <f>(Table2[[#This Row],[Close Price]]-Table2[[#This Row],[20D EMA]])/Table2[[#This Row],[20D EMA]]</f>
        <v>4.9988746101327947E-2</v>
      </c>
      <c r="T238" s="2">
        <f>(Table2[[#This Row],[Close Price]]-Table2[[#This Row],[50D EMA]])/Table2[[#This Row],[50D EMA]]</f>
        <v>9.3220777382183817E-2</v>
      </c>
      <c r="U238" s="2">
        <f>(Table2[[#This Row],[Close Price]]-Table2[[#This Row],[200D EMA]])/Table2[[#This Row],[200D EMA]]</f>
        <v>0.2032588141251537</v>
      </c>
      <c r="V238">
        <v>2.4994396613544998</v>
      </c>
      <c r="W238">
        <v>961.05</v>
      </c>
      <c r="X238">
        <v>990.55</v>
      </c>
      <c r="Y238">
        <v>881.05</v>
      </c>
      <c r="Z238">
        <v>1042.0999999999999</v>
      </c>
      <c r="AA238">
        <v>881.05</v>
      </c>
      <c r="AB238">
        <v>1042.0999999999999</v>
      </c>
      <c r="AC238" s="2">
        <f>(Table2[[#This Row],[Close Price]]/Table2[[#This Row],[Day Low]])-1</f>
        <v>1.9353831746527161E-2</v>
      </c>
      <c r="AD238" s="2">
        <f>(Table2[[#This Row],[Day High]]/Table2[[#This Row],[Close Price]])-1</f>
        <v>1.1126422701985383E-2</v>
      </c>
      <c r="AE238" s="2">
        <f>(Table2[[#This Row],[Close Price]]/Table2[[#This Row],[Current Week Low]])-1</f>
        <v>0.11191192327336696</v>
      </c>
      <c r="AF238" s="2">
        <f>(Table2[[#This Row],[Current Week High]]/Table2[[#This Row],[Close Price]])-1</f>
        <v>6.3747256673301722E-2</v>
      </c>
      <c r="AG238" s="2">
        <f>(Table2[[#This Row],[Close Price]]/Table2[[#This Row],[Current Month Low]])-1</f>
        <v>0.11191192327336696</v>
      </c>
      <c r="AH238" s="2">
        <f>(Table2[[#This Row],[Current Month High]]/Table2[[#This Row],[Close Price]])-1</f>
        <v>6.3747256673301722E-2</v>
      </c>
      <c r="AI238">
        <v>6.3747256673301704</v>
      </c>
      <c r="AJ238">
        <v>103.225806451612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0.06</v>
      </c>
      <c r="AM238" t="s">
        <v>10198</v>
      </c>
      <c r="AN238">
        <v>3.03</v>
      </c>
      <c r="AO238" t="s">
        <v>10198</v>
      </c>
      <c r="AP238">
        <v>0.14698230055579001</v>
      </c>
      <c r="AQ238">
        <f>(Table2[[#This Row],[Sharpe Ratio]]-AVERAGE(Table2[Sharpe Ratio]))/_xlfn.STDEV.P(Table2[Sharpe Ratio])</f>
        <v>1.09727185853866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2.709262176803283</v>
      </c>
      <c r="AS238">
        <f>_xlfn.RANK.AVG(Table2[[#This Row],[1Y Return vs Nifty Z-Score]],Table2[1Y Return vs Nifty Z-Score])</f>
        <v>218</v>
      </c>
      <c r="AT238">
        <f>_xlfn.RANK.AVG(Table2[[#This Row],[6M Return vs Nifty Z-Score]],Table2[6M Return vs Nifty Z-Score])</f>
        <v>488</v>
      </c>
      <c r="AU238">
        <f>_xlfn.RANK.AVG(Table2[[#This Row],[Sharpe Ratio Z-Score]],Table2[Sharpe Ratio Z-Score])</f>
        <v>101</v>
      </c>
      <c r="AV238">
        <f>(Table2[[#This Row],[Rank 1Y]]+Table2[[#This Row],[Rank 6M]]+Table2[[#This Row],[Rank Sharpe]])/3</f>
        <v>269</v>
      </c>
    </row>
    <row r="239" spans="1:48" x14ac:dyDescent="0.3">
      <c r="A239" t="s">
        <v>1832</v>
      </c>
      <c r="B239" t="s">
        <v>1833</v>
      </c>
      <c r="C239" t="s">
        <v>10165</v>
      </c>
      <c r="D239" t="s">
        <v>946</v>
      </c>
      <c r="E239">
        <v>3912.0130691750001</v>
      </c>
      <c r="F239">
        <v>316.14999999999998</v>
      </c>
      <c r="G239">
        <v>61.632028020666702</v>
      </c>
      <c r="H239">
        <f>(Table2[[#This Row],[1Y Return vs Nifty]]-AVERAGE(Table2[1Y Return vs Nifty]))/_xlfn.STDEV.P(Table2[1Y Return vs Nifty])</f>
        <v>0.27833452512508999</v>
      </c>
      <c r="I239">
        <v>-6.6529921154355502</v>
      </c>
      <c r="J239">
        <f>(Table2[[#This Row],[1M Return vs Nifty]]-AVERAGE(Table2[1M Return vs Nifty]))/_xlfn.STDEV.P(Table2[1M Return vs Nifty])</f>
        <v>-0.6822468817611429</v>
      </c>
      <c r="K239">
        <v>19.434828353701398</v>
      </c>
      <c r="L239">
        <f>(Table2[[#This Row],[6M Return vs Nifty]]-AVERAGE(Table2[6M Return vs Nifty]))/_xlfn.STDEV.P(Table2[6M Return vs Nifty])</f>
        <v>0.43629808736974335</v>
      </c>
      <c r="M239">
        <v>-0.312345450359101</v>
      </c>
      <c r="N239">
        <f>(Table2[[#This Row],[1W Return vs Nifty]]-AVERAGE(Table2[1W Return vs Nifty]))/_xlfn.STDEV.P(Table2[1W Return vs Nifty])</f>
        <v>-0.23832304548442071</v>
      </c>
      <c r="O239">
        <v>315.12</v>
      </c>
      <c r="P239">
        <v>299.26108472710803</v>
      </c>
      <c r="Q239">
        <v>250.454253264047</v>
      </c>
      <c r="R239">
        <v>49.766392605891802</v>
      </c>
      <c r="S239" s="2">
        <f>(Table2[[#This Row],[Close Price]]-Table2[[#This Row],[20D EMA]])/Table2[[#This Row],[20D EMA]]</f>
        <v>3.2685960903781818E-3</v>
      </c>
      <c r="T239" s="2">
        <f>(Table2[[#This Row],[Close Price]]-Table2[[#This Row],[50D EMA]])/Table2[[#This Row],[50D EMA]]</f>
        <v>5.6435387475430407E-2</v>
      </c>
      <c r="U239" s="2">
        <f>(Table2[[#This Row],[Close Price]]-Table2[[#This Row],[200D EMA]])/Table2[[#This Row],[200D EMA]]</f>
        <v>0.26230637283964098</v>
      </c>
      <c r="V239">
        <v>0.74118998693510996</v>
      </c>
      <c r="W239">
        <v>315.5</v>
      </c>
      <c r="X239">
        <v>328</v>
      </c>
      <c r="Y239">
        <v>296</v>
      </c>
      <c r="Z239">
        <v>320</v>
      </c>
      <c r="AA239">
        <v>296</v>
      </c>
      <c r="AB239">
        <v>347</v>
      </c>
      <c r="AC239" s="2">
        <f>(Table2[[#This Row],[Close Price]]/Table2[[#This Row],[Day Low]])-1</f>
        <v>2.0602218700473962E-3</v>
      </c>
      <c r="AD239" s="2">
        <f>(Table2[[#This Row],[Day High]]/Table2[[#This Row],[Close Price]])-1</f>
        <v>3.7482207812747248E-2</v>
      </c>
      <c r="AE239" s="2">
        <f>(Table2[[#This Row],[Close Price]]/Table2[[#This Row],[Current Week Low]])-1</f>
        <v>6.8074324324324254E-2</v>
      </c>
      <c r="AF239" s="2">
        <f>(Table2[[#This Row],[Current Week High]]/Table2[[#This Row],[Close Price]])-1</f>
        <v>1.2177763719753321E-2</v>
      </c>
      <c r="AG239" s="2">
        <f>(Table2[[#This Row],[Close Price]]/Table2[[#This Row],[Current Month Low]])-1</f>
        <v>6.8074324324324254E-2</v>
      </c>
      <c r="AH239" s="2">
        <f>(Table2[[#This Row],[Current Month High]]/Table2[[#This Row],[Close Price]])-1</f>
        <v>9.758026253360752E-2</v>
      </c>
      <c r="AI239">
        <v>9.7580262533607502</v>
      </c>
      <c r="AJ239">
        <v>112.395028552233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0.13</v>
      </c>
      <c r="AM239" t="s">
        <v>10198</v>
      </c>
      <c r="AN239">
        <v>-7.14</v>
      </c>
      <c r="AO239" t="s">
        <v>10197</v>
      </c>
      <c r="AP239">
        <v>3.3195059900548003E-2</v>
      </c>
      <c r="AQ239">
        <f>(Table2[[#This Row],[Sharpe Ratio]]-AVERAGE(Table2[Sharpe Ratio]))/_xlfn.STDEV.P(Table2[Sharpe Ratio])</f>
        <v>-0.21435901021436177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-0.42029632496509206</v>
      </c>
      <c r="AS239">
        <f>_xlfn.RANK.AVG(Table2[[#This Row],[1Y Return vs Nifty Z-Score]],Table2[1Y Return vs Nifty Z-Score])</f>
        <v>213</v>
      </c>
      <c r="AT239">
        <f>_xlfn.RANK.AVG(Table2[[#This Row],[6M Return vs Nifty Z-Score]],Table2[6M Return vs Nifty Z-Score])</f>
        <v>200</v>
      </c>
      <c r="AU239">
        <f>_xlfn.RANK.AVG(Table2[[#This Row],[Sharpe Ratio Z-Score]],Table2[Sharpe Ratio Z-Score])</f>
        <v>395</v>
      </c>
      <c r="AV239">
        <f>(Table2[[#This Row],[Rank 1Y]]+Table2[[#This Row],[Rank 6M]]+Table2[[#This Row],[Rank Sharpe]])/3</f>
        <v>269.33333333333331</v>
      </c>
    </row>
    <row r="240" spans="1:48" x14ac:dyDescent="0.3">
      <c r="A240" t="s">
        <v>1330</v>
      </c>
      <c r="B240" t="s">
        <v>1331</v>
      </c>
      <c r="C240" t="s">
        <v>10155</v>
      </c>
      <c r="D240" t="s">
        <v>124</v>
      </c>
      <c r="E240">
        <v>8242.9748937299992</v>
      </c>
      <c r="F240">
        <v>1401.45</v>
      </c>
      <c r="G240">
        <v>38.222071616551801</v>
      </c>
      <c r="H240">
        <f>(Table2[[#This Row],[1Y Return vs Nifty]]-AVERAGE(Table2[1Y Return vs Nifty]))/_xlfn.STDEV.P(Table2[1Y Return vs Nifty])</f>
        <v>-3.9147984280995023E-2</v>
      </c>
      <c r="I240">
        <v>-3.2991560513231399</v>
      </c>
      <c r="J240">
        <f>(Table2[[#This Row],[1M Return vs Nifty]]-AVERAGE(Table2[1M Return vs Nifty]))/_xlfn.STDEV.P(Table2[1M Return vs Nifty])</f>
        <v>-0.34033418338908827</v>
      </c>
      <c r="K240">
        <v>4.15538560664372</v>
      </c>
      <c r="L240">
        <f>(Table2[[#This Row],[6M Return vs Nifty]]-AVERAGE(Table2[6M Return vs Nifty]))/_xlfn.STDEV.P(Table2[6M Return vs Nifty])</f>
        <v>-8.8686373255024972E-2</v>
      </c>
      <c r="M240">
        <v>1.45853285633552</v>
      </c>
      <c r="N240">
        <f>(Table2[[#This Row],[1W Return vs Nifty]]-AVERAGE(Table2[1W Return vs Nifty]))/_xlfn.STDEV.P(Table2[1W Return vs Nifty])</f>
        <v>0.13959980057682972</v>
      </c>
      <c r="O240">
        <v>1412.25</v>
      </c>
      <c r="P240">
        <v>1364.3050593733101</v>
      </c>
      <c r="Q240">
        <v>1183.52530425232</v>
      </c>
      <c r="R240">
        <v>44.983948114918903</v>
      </c>
      <c r="S240" s="2">
        <f>(Table2[[#This Row],[Close Price]]-Table2[[#This Row],[20D EMA]])/Table2[[#This Row],[20D EMA]]</f>
        <v>-7.6473712161444184E-3</v>
      </c>
      <c r="T240" s="2">
        <f>(Table2[[#This Row],[Close Price]]-Table2[[#This Row],[50D EMA]])/Table2[[#This Row],[50D EMA]]</f>
        <v>2.7226271992095659E-2</v>
      </c>
      <c r="U240" s="2">
        <f>(Table2[[#This Row],[Close Price]]-Table2[[#This Row],[200D EMA]])/Table2[[#This Row],[200D EMA]]</f>
        <v>0.18413184320157122</v>
      </c>
      <c r="V240">
        <v>0.88974770101914302</v>
      </c>
      <c r="W240">
        <v>1387.55</v>
      </c>
      <c r="X240">
        <v>1462.8</v>
      </c>
      <c r="Y240">
        <v>1360.5</v>
      </c>
      <c r="Z240">
        <v>1440</v>
      </c>
      <c r="AA240">
        <v>1360.5</v>
      </c>
      <c r="AB240">
        <v>1490.6</v>
      </c>
      <c r="AC240" s="2">
        <f>(Table2[[#This Row],[Close Price]]/Table2[[#This Row],[Day Low]])-1</f>
        <v>1.0017657021368587E-2</v>
      </c>
      <c r="AD240" s="2">
        <f>(Table2[[#This Row],[Day High]]/Table2[[#This Row],[Close Price]])-1</f>
        <v>4.3776089050626021E-2</v>
      </c>
      <c r="AE240" s="2">
        <f>(Table2[[#This Row],[Close Price]]/Table2[[#This Row],[Current Week Low]])-1</f>
        <v>3.0099228224917285E-2</v>
      </c>
      <c r="AF240" s="2">
        <f>(Table2[[#This Row],[Current Week High]]/Table2[[#This Row],[Close Price]])-1</f>
        <v>2.7507224660173302E-2</v>
      </c>
      <c r="AG240" s="2">
        <f>(Table2[[#This Row],[Close Price]]/Table2[[#This Row],[Current Month Low]])-1</f>
        <v>3.0099228224917285E-2</v>
      </c>
      <c r="AH240" s="2">
        <f>(Table2[[#This Row],[Current Month High]]/Table2[[#This Row],[Close Price]])-1</f>
        <v>6.3612686860037737E-2</v>
      </c>
      <c r="AI240">
        <v>11.737842948374899</v>
      </c>
      <c r="AJ240">
        <v>72.454316126253602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0.01</v>
      </c>
      <c r="AM240" t="s">
        <v>10198</v>
      </c>
      <c r="AN240">
        <v>-0.98</v>
      </c>
      <c r="AO240" t="s">
        <v>10197</v>
      </c>
      <c r="AP240">
        <v>0.120444123637408</v>
      </c>
      <c r="AQ240">
        <f>(Table2[[#This Row],[Sharpe Ratio]]-AVERAGE(Table2[Sharpe Ratio]))/_xlfn.STDEV.P(Table2[Sharpe Ratio])</f>
        <v>0.79136504643797301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0.46279630608969446</v>
      </c>
      <c r="AS240">
        <f>_xlfn.RANK.AVG(Table2[[#This Row],[1Y Return vs Nifty Z-Score]],Table2[1Y Return vs Nifty Z-Score])</f>
        <v>297</v>
      </c>
      <c r="AT240">
        <f>_xlfn.RANK.AVG(Table2[[#This Row],[6M Return vs Nifty Z-Score]],Table2[6M Return vs Nifty Z-Score])</f>
        <v>352</v>
      </c>
      <c r="AU240">
        <f>_xlfn.RANK.AVG(Table2[[#This Row],[Sharpe Ratio Z-Score]],Table2[Sharpe Ratio Z-Score])</f>
        <v>163</v>
      </c>
      <c r="AV240">
        <f>(Table2[[#This Row],[Rank 1Y]]+Table2[[#This Row],[Rank 6M]]+Table2[[#This Row],[Rank Sharpe]])/3</f>
        <v>270.66666666666669</v>
      </c>
    </row>
    <row r="241" spans="1:48" x14ac:dyDescent="0.3">
      <c r="A241" t="s">
        <v>1478</v>
      </c>
      <c r="B241" t="s">
        <v>1479</v>
      </c>
      <c r="C241" t="s">
        <v>10164</v>
      </c>
      <c r="D241" t="s">
        <v>72</v>
      </c>
      <c r="E241">
        <v>6718.2719999999999</v>
      </c>
      <c r="F241">
        <v>954.3</v>
      </c>
      <c r="G241">
        <v>107.250404555073</v>
      </c>
      <c r="H241">
        <f>(Table2[[#This Row],[1Y Return vs Nifty]]-AVERAGE(Table2[1Y Return vs Nifty]))/_xlfn.STDEV.P(Table2[1Y Return vs Nifty])</f>
        <v>0.89700447935999894</v>
      </c>
      <c r="I241">
        <v>0.100573286543317</v>
      </c>
      <c r="J241">
        <f>(Table2[[#This Row],[1M Return vs Nifty]]-AVERAGE(Table2[1M Return vs Nifty]))/_xlfn.STDEV.P(Table2[1M Return vs Nifty])</f>
        <v>6.2571852478249925E-3</v>
      </c>
      <c r="K241">
        <v>-10.4479339757887</v>
      </c>
      <c r="L241">
        <f>(Table2[[#This Row],[6M Return vs Nifty]]-AVERAGE(Table2[6M Return vs Nifty]))/_xlfn.STDEV.P(Table2[6M Return vs Nifty])</f>
        <v>-0.59044000270533481</v>
      </c>
      <c r="M241">
        <v>3.2666932295184199</v>
      </c>
      <c r="N241">
        <f>(Table2[[#This Row],[1W Return vs Nifty]]-AVERAGE(Table2[1W Return vs Nifty]))/_xlfn.STDEV.P(Table2[1W Return vs Nifty])</f>
        <v>0.52547900627105459</v>
      </c>
      <c r="O241">
        <v>885.16</v>
      </c>
      <c r="P241">
        <v>882.29924554147499</v>
      </c>
      <c r="Q241">
        <v>770.03095180163996</v>
      </c>
      <c r="R241">
        <v>70.397047455417706</v>
      </c>
      <c r="S241" s="2">
        <f>(Table2[[#This Row],[Close Price]]-Table2[[#This Row],[20D EMA]])/Table2[[#This Row],[20D EMA]]</f>
        <v>7.8110172172262626E-2</v>
      </c>
      <c r="T241" s="2">
        <f>(Table2[[#This Row],[Close Price]]-Table2[[#This Row],[50D EMA]])/Table2[[#This Row],[50D EMA]]</f>
        <v>8.160582117956755E-2</v>
      </c>
      <c r="U241" s="2">
        <f>(Table2[[#This Row],[Close Price]]-Table2[[#This Row],[200D EMA]])/Table2[[#This Row],[200D EMA]]</f>
        <v>0.23930083299538291</v>
      </c>
      <c r="V241">
        <v>2.1410227312607</v>
      </c>
      <c r="W241">
        <v>928</v>
      </c>
      <c r="X241">
        <v>972.8</v>
      </c>
      <c r="Y241">
        <v>800</v>
      </c>
      <c r="Z241">
        <v>1036.9000000000001</v>
      </c>
      <c r="AA241">
        <v>800</v>
      </c>
      <c r="AB241">
        <v>1036.9000000000001</v>
      </c>
      <c r="AC241" s="2">
        <f>(Table2[[#This Row],[Close Price]]/Table2[[#This Row],[Day Low]])-1</f>
        <v>2.8340517241379315E-2</v>
      </c>
      <c r="AD241" s="2">
        <f>(Table2[[#This Row],[Day High]]/Table2[[#This Row],[Close Price]])-1</f>
        <v>1.9385937336267478E-2</v>
      </c>
      <c r="AE241" s="2">
        <f>(Table2[[#This Row],[Close Price]]/Table2[[#This Row],[Current Week Low]])-1</f>
        <v>0.19287499999999991</v>
      </c>
      <c r="AF241" s="2">
        <f>(Table2[[#This Row],[Current Week High]]/Table2[[#This Row],[Close Price]])-1</f>
        <v>8.6555590485172473E-2</v>
      </c>
      <c r="AG241" s="2">
        <f>(Table2[[#This Row],[Close Price]]/Table2[[#This Row],[Current Month Low]])-1</f>
        <v>0.19287499999999991</v>
      </c>
      <c r="AH241" s="2">
        <f>(Table2[[#This Row],[Current Month High]]/Table2[[#This Row],[Close Price]])-1</f>
        <v>8.6555590485172473E-2</v>
      </c>
      <c r="AI241">
        <v>22.079010793251602</v>
      </c>
      <c r="AJ241">
        <v>153.80319148936101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-0.03</v>
      </c>
      <c r="AM241" t="s">
        <v>10197</v>
      </c>
      <c r="AN241">
        <v>8.98</v>
      </c>
      <c r="AO241" t="s">
        <v>10198</v>
      </c>
      <c r="AP241">
        <v>0.107930279320443</v>
      </c>
      <c r="AQ241">
        <f>(Table2[[#This Row],[Sharpe Ratio]]-AVERAGE(Table2[Sharpe Ratio]))/_xlfn.STDEV.P(Table2[Sharpe Ratio])</f>
        <v>0.64711737509640821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1.4854180432699517</v>
      </c>
      <c r="AS241">
        <f>_xlfn.RANK.AVG(Table2[[#This Row],[1Y Return vs Nifty Z-Score]],Table2[1Y Return vs Nifty Z-Score])</f>
        <v>102</v>
      </c>
      <c r="AT241">
        <f>_xlfn.RANK.AVG(Table2[[#This Row],[6M Return vs Nifty Z-Score]],Table2[6M Return vs Nifty Z-Score])</f>
        <v>524</v>
      </c>
      <c r="AU241">
        <f>_xlfn.RANK.AVG(Table2[[#This Row],[Sharpe Ratio Z-Score]],Table2[Sharpe Ratio Z-Score])</f>
        <v>191</v>
      </c>
      <c r="AV241">
        <f>(Table2[[#This Row],[Rank 1Y]]+Table2[[#This Row],[Rank 6M]]+Table2[[#This Row],[Rank Sharpe]])/3</f>
        <v>272.33333333333331</v>
      </c>
    </row>
    <row r="242" spans="1:48" x14ac:dyDescent="0.3">
      <c r="A242" t="s">
        <v>156</v>
      </c>
      <c r="B242" t="s">
        <v>157</v>
      </c>
      <c r="C242" t="s">
        <v>10160</v>
      </c>
      <c r="D242" t="s">
        <v>158</v>
      </c>
      <c r="E242">
        <v>168214.91246403899</v>
      </c>
      <c r="F242">
        <v>430.9</v>
      </c>
      <c r="G242">
        <v>32.254844977211299</v>
      </c>
      <c r="H242">
        <f>(Table2[[#This Row],[1Y Return vs Nifty]]-AVERAGE(Table2[1Y Return vs Nifty]))/_xlfn.STDEV.P(Table2[1Y Return vs Nifty])</f>
        <v>-0.12007466585822585</v>
      </c>
      <c r="I242">
        <v>-9.8930894979261907</v>
      </c>
      <c r="J242">
        <f>(Table2[[#This Row],[1M Return vs Nifty]]-AVERAGE(Table2[1M Return vs Nifty]))/_xlfn.STDEV.P(Table2[1M Return vs Nifty])</f>
        <v>-1.0125642907990804</v>
      </c>
      <c r="K242">
        <v>49.167008578571597</v>
      </c>
      <c r="L242">
        <f>(Table2[[#This Row],[6M Return vs Nifty]]-AVERAGE(Table2[6M Return vs Nifty]))/_xlfn.STDEV.P(Table2[6M Return vs Nifty])</f>
        <v>1.4578623457624555</v>
      </c>
      <c r="M242">
        <v>-2.9527724804835702</v>
      </c>
      <c r="N242">
        <f>(Table2[[#This Row],[1W Return vs Nifty]]-AVERAGE(Table2[1W Return vs Nifty]))/_xlfn.STDEV.P(Table2[1W Return vs Nifty])</f>
        <v>-0.80181614056007977</v>
      </c>
      <c r="O242">
        <v>448.37</v>
      </c>
      <c r="P242">
        <v>436.45407418360298</v>
      </c>
      <c r="Q242">
        <v>352.70662290696498</v>
      </c>
      <c r="R242">
        <v>31.870754534793701</v>
      </c>
      <c r="S242" s="2">
        <f>(Table2[[#This Row],[Close Price]]-Table2[[#This Row],[20D EMA]])/Table2[[#This Row],[20D EMA]]</f>
        <v>-3.8963356156745607E-2</v>
      </c>
      <c r="T242" s="2">
        <f>(Table2[[#This Row],[Close Price]]-Table2[[#This Row],[50D EMA]])/Table2[[#This Row],[50D EMA]]</f>
        <v>-1.272544927892362E-2</v>
      </c>
      <c r="U242" s="2">
        <f>(Table2[[#This Row],[Close Price]]-Table2[[#This Row],[200D EMA]])/Table2[[#This Row],[200D EMA]]</f>
        <v>0.22169523341686845</v>
      </c>
      <c r="V242">
        <v>1.1028456183448501</v>
      </c>
      <c r="W242">
        <v>434.6</v>
      </c>
      <c r="X242">
        <v>448.15</v>
      </c>
      <c r="Y242">
        <v>410.55</v>
      </c>
      <c r="Z242">
        <v>451</v>
      </c>
      <c r="AA242">
        <v>410.55</v>
      </c>
      <c r="AB242">
        <v>479.6</v>
      </c>
      <c r="AC242" s="2">
        <f>(Table2[[#This Row],[Close Price]]/Table2[[#This Row],[Day Low]])-1</f>
        <v>-8.5135757017948954E-3</v>
      </c>
      <c r="AD242" s="2">
        <f>(Table2[[#This Row],[Day High]]/Table2[[#This Row],[Close Price]])-1</f>
        <v>4.0032490136922672E-2</v>
      </c>
      <c r="AE242" s="2">
        <f>(Table2[[#This Row],[Close Price]]/Table2[[#This Row],[Current Week Low]])-1</f>
        <v>4.9567653148215651E-2</v>
      </c>
      <c r="AF242" s="2">
        <f>(Table2[[#This Row],[Current Week High]]/Table2[[#This Row],[Close Price]])-1</f>
        <v>4.664655372476223E-2</v>
      </c>
      <c r="AG242" s="2">
        <f>(Table2[[#This Row],[Close Price]]/Table2[[#This Row],[Current Month Low]])-1</f>
        <v>4.9567653148215651E-2</v>
      </c>
      <c r="AH242" s="2">
        <f>(Table2[[#This Row],[Current Month High]]/Table2[[#This Row],[Close Price]])-1</f>
        <v>0.11301926200974721</v>
      </c>
      <c r="AI242">
        <v>17.602692039916398</v>
      </c>
      <c r="AJ242">
        <v>107.16346153846099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7.0000000000000007E-2</v>
      </c>
      <c r="AM242" t="s">
        <v>10198</v>
      </c>
      <c r="AN242">
        <v>-7.46</v>
      </c>
      <c r="AO242" t="s">
        <v>10197</v>
      </c>
      <c r="AP242">
        <v>1.7694893980140999E-2</v>
      </c>
      <c r="AQ242">
        <f>(Table2[[#This Row],[Sharpe Ratio]]-AVERAGE(Table2[Sharpe Ratio]))/_xlfn.STDEV.P(Table2[Sharpe Ratio])</f>
        <v>-0.39303015097607269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-0.86962290243100304</v>
      </c>
      <c r="AS242">
        <f>_xlfn.RANK.AVG(Table2[[#This Row],[1Y Return vs Nifty Z-Score]],Table2[1Y Return vs Nifty Z-Score])</f>
        <v>326</v>
      </c>
      <c r="AT242">
        <f>_xlfn.RANK.AVG(Table2[[#This Row],[6M Return vs Nifty Z-Score]],Table2[6M Return vs Nifty Z-Score])</f>
        <v>59</v>
      </c>
      <c r="AU242">
        <f>_xlfn.RANK.AVG(Table2[[#This Row],[Sharpe Ratio Z-Score]],Table2[Sharpe Ratio Z-Score])</f>
        <v>440</v>
      </c>
      <c r="AV242">
        <f>(Table2[[#This Row],[Rank 1Y]]+Table2[[#This Row],[Rank 6M]]+Table2[[#This Row],[Rank Sharpe]])/3</f>
        <v>275</v>
      </c>
    </row>
    <row r="243" spans="1:48" x14ac:dyDescent="0.3">
      <c r="A243" t="s">
        <v>1075</v>
      </c>
      <c r="B243" t="s">
        <v>1076</v>
      </c>
      <c r="C243" t="s">
        <v>10167</v>
      </c>
      <c r="D243" t="s">
        <v>373</v>
      </c>
      <c r="E243">
        <v>11552.348814000001</v>
      </c>
      <c r="F243">
        <v>209.4</v>
      </c>
      <c r="G243">
        <v>62.620061092220197</v>
      </c>
      <c r="H243">
        <f>(Table2[[#This Row],[1Y Return vs Nifty]]-AVERAGE(Table2[1Y Return vs Nifty]))/_xlfn.STDEV.P(Table2[1Y Return vs Nifty])</f>
        <v>0.29173408954622954</v>
      </c>
      <c r="I243">
        <v>8.0961869416607097</v>
      </c>
      <c r="J243">
        <f>(Table2[[#This Row],[1M Return vs Nifty]]-AVERAGE(Table2[1M Return vs Nifty]))/_xlfn.STDEV.P(Table2[1M Return vs Nifty])</f>
        <v>0.82138403930445947</v>
      </c>
      <c r="K243">
        <v>0.62828360359883095</v>
      </c>
      <c r="L243">
        <f>(Table2[[#This Row],[6M Return vs Nifty]]-AVERAGE(Table2[6M Return vs Nifty]))/_xlfn.STDEV.P(Table2[6M Return vs Nifty])</f>
        <v>-0.20987362944561039</v>
      </c>
      <c r="M243">
        <v>-5.1051337747191701</v>
      </c>
      <c r="N243">
        <f>(Table2[[#This Row],[1W Return vs Nifty]]-AVERAGE(Table2[1W Return vs Nifty]))/_xlfn.STDEV.P(Table2[1W Return vs Nifty])</f>
        <v>-1.2611512077945251</v>
      </c>
      <c r="O243">
        <v>212.71</v>
      </c>
      <c r="P243">
        <v>192.066305982291</v>
      </c>
      <c r="Q243">
        <v>158.14366269901501</v>
      </c>
      <c r="R243">
        <v>43.028846882194401</v>
      </c>
      <c r="S243" s="2">
        <f>(Table2[[#This Row],[Close Price]]-Table2[[#This Row],[20D EMA]])/Table2[[#This Row],[20D EMA]]</f>
        <v>-1.5561092567345221E-2</v>
      </c>
      <c r="T243" s="2">
        <f>(Table2[[#This Row],[Close Price]]-Table2[[#This Row],[50D EMA]])/Table2[[#This Row],[50D EMA]]</f>
        <v>9.0248489598728568E-2</v>
      </c>
      <c r="U243" s="2">
        <f>(Table2[[#This Row],[Close Price]]-Table2[[#This Row],[200D EMA]])/Table2[[#This Row],[200D EMA]]</f>
        <v>0.32411249636059075</v>
      </c>
      <c r="V243">
        <v>1.5098265709107701</v>
      </c>
      <c r="W243">
        <v>210.25</v>
      </c>
      <c r="X243">
        <v>217.85</v>
      </c>
      <c r="Y243">
        <v>208.6</v>
      </c>
      <c r="Z243">
        <v>245</v>
      </c>
      <c r="AA243">
        <v>192.1</v>
      </c>
      <c r="AB243">
        <v>245</v>
      </c>
      <c r="AC243" s="2">
        <f>(Table2[[#This Row],[Close Price]]/Table2[[#This Row],[Day Low]])-1</f>
        <v>-4.0428061831153661E-3</v>
      </c>
      <c r="AD243" s="2">
        <f>(Table2[[#This Row],[Day High]]/Table2[[#This Row],[Close Price]])-1</f>
        <v>4.0353390639923603E-2</v>
      </c>
      <c r="AE243" s="2">
        <f>(Table2[[#This Row],[Close Price]]/Table2[[#This Row],[Current Week Low]])-1</f>
        <v>3.835091083413289E-3</v>
      </c>
      <c r="AF243" s="2">
        <f>(Table2[[#This Row],[Current Week High]]/Table2[[#This Row],[Close Price]])-1</f>
        <v>0.17000955109837634</v>
      </c>
      <c r="AG243" s="2">
        <f>(Table2[[#This Row],[Close Price]]/Table2[[#This Row],[Current Month Low]])-1</f>
        <v>9.0057261842790171E-2</v>
      </c>
      <c r="AH243" s="2">
        <f>(Table2[[#This Row],[Current Month High]]/Table2[[#This Row],[Close Price]])-1</f>
        <v>0.17000955109837634</v>
      </c>
      <c r="AI243">
        <v>17.000955109837601</v>
      </c>
      <c r="AJ243">
        <v>98.954869358669796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0.35</v>
      </c>
      <c r="AM243" t="s">
        <v>10198</v>
      </c>
      <c r="AN243">
        <v>-8.31</v>
      </c>
      <c r="AO243" t="s">
        <v>10197</v>
      </c>
      <c r="AP243">
        <v>8.3354274827849004E-2</v>
      </c>
      <c r="AQ243">
        <f>(Table2[[#This Row],[Sharpe Ratio]]-AVERAGE(Table2[Sharpe Ratio]))/_xlfn.STDEV.P(Table2[Sharpe Ratio])</f>
        <v>0.36382861673056222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5.9219083411159446E-3</v>
      </c>
      <c r="AS243">
        <f>_xlfn.RANK.AVG(Table2[[#This Row],[1Y Return vs Nifty Z-Score]],Table2[1Y Return vs Nifty Z-Score])</f>
        <v>208</v>
      </c>
      <c r="AT243">
        <f>_xlfn.RANK.AVG(Table2[[#This Row],[6M Return vs Nifty Z-Score]],Table2[6M Return vs Nifty Z-Score])</f>
        <v>389</v>
      </c>
      <c r="AU243">
        <f>_xlfn.RANK.AVG(Table2[[#This Row],[Sharpe Ratio Z-Score]],Table2[Sharpe Ratio Z-Score])</f>
        <v>237</v>
      </c>
      <c r="AV243">
        <f>(Table2[[#This Row],[Rank 1Y]]+Table2[[#This Row],[Rank 6M]]+Table2[[#This Row],[Rank Sharpe]])/3</f>
        <v>278</v>
      </c>
    </row>
    <row r="244" spans="1:48" x14ac:dyDescent="0.3">
      <c r="A244" t="s">
        <v>30</v>
      </c>
      <c r="B244" t="s">
        <v>31</v>
      </c>
      <c r="C244" t="s">
        <v>10153</v>
      </c>
      <c r="D244" t="s">
        <v>32</v>
      </c>
      <c r="E244">
        <v>757253.36502489995</v>
      </c>
      <c r="F244">
        <v>848.5</v>
      </c>
      <c r="G244">
        <v>15.1786775953712</v>
      </c>
      <c r="H244">
        <f>(Table2[[#This Row],[1Y Return vs Nifty]]-AVERAGE(Table2[1Y Return vs Nifty]))/_xlfn.STDEV.P(Table2[1Y Return vs Nifty])</f>
        <v>-0.35165922662536958</v>
      </c>
      <c r="I244">
        <v>-0.97298136169263605</v>
      </c>
      <c r="J244">
        <f>(Table2[[#This Row],[1M Return vs Nifty]]-AVERAGE(Table2[1M Return vs Nifty]))/_xlfn.STDEV.P(Table2[1M Return vs Nifty])</f>
        <v>-0.10318822580131619</v>
      </c>
      <c r="K244">
        <v>24.1737259755153</v>
      </c>
      <c r="L244">
        <f>(Table2[[#This Row],[6M Return vs Nifty]]-AVERAGE(Table2[6M Return vs Nifty]))/_xlfn.STDEV.P(Table2[6M Return vs Nifty])</f>
        <v>0.59912127752980648</v>
      </c>
      <c r="M244">
        <v>-1.61763621791652</v>
      </c>
      <c r="N244">
        <f>(Table2[[#This Row],[1W Return vs Nifty]]-AVERAGE(Table2[1W Return vs Nifty]))/_xlfn.STDEV.P(Table2[1W Return vs Nifty])</f>
        <v>-0.51688493194940677</v>
      </c>
      <c r="O244">
        <v>859.33</v>
      </c>
      <c r="P244">
        <v>840.00280463451202</v>
      </c>
      <c r="Q244">
        <v>743.10872678681596</v>
      </c>
      <c r="R244">
        <v>38.028823402674597</v>
      </c>
      <c r="S244" s="2">
        <f>(Table2[[#This Row],[Close Price]]-Table2[[#This Row],[20D EMA]])/Table2[[#This Row],[20D EMA]]</f>
        <v>-1.2602841748804348E-2</v>
      </c>
      <c r="T244" s="2">
        <f>(Table2[[#This Row],[Close Price]]-Table2[[#This Row],[50D EMA]])/Table2[[#This Row],[50D EMA]]</f>
        <v>1.0115674993710456E-2</v>
      </c>
      <c r="U244" s="2">
        <f>(Table2[[#This Row],[Close Price]]-Table2[[#This Row],[200D EMA]])/Table2[[#This Row],[200D EMA]]</f>
        <v>0.14182483587414366</v>
      </c>
      <c r="V244">
        <v>0.70273631568972394</v>
      </c>
      <c r="W244">
        <v>844</v>
      </c>
      <c r="X244">
        <v>864.25</v>
      </c>
      <c r="Y244">
        <v>841.2</v>
      </c>
      <c r="Z244">
        <v>895</v>
      </c>
      <c r="AA244">
        <v>823.15</v>
      </c>
      <c r="AB244">
        <v>899</v>
      </c>
      <c r="AC244" s="2">
        <f>(Table2[[#This Row],[Close Price]]/Table2[[#This Row],[Day Low]])-1</f>
        <v>5.3317535545023276E-3</v>
      </c>
      <c r="AD244" s="2">
        <f>(Table2[[#This Row],[Day High]]/Table2[[#This Row],[Close Price]])-1</f>
        <v>1.856216853270487E-2</v>
      </c>
      <c r="AE244" s="2">
        <f>(Table2[[#This Row],[Close Price]]/Table2[[#This Row],[Current Week Low]])-1</f>
        <v>8.6780789348548382E-3</v>
      </c>
      <c r="AF244" s="2">
        <f>(Table2[[#This Row],[Current Week High]]/Table2[[#This Row],[Close Price]])-1</f>
        <v>5.4802592810842654E-2</v>
      </c>
      <c r="AG244" s="2">
        <f>(Table2[[#This Row],[Close Price]]/Table2[[#This Row],[Current Month Low]])-1</f>
        <v>3.0796331166859092E-2</v>
      </c>
      <c r="AH244" s="2">
        <f>(Table2[[#This Row],[Current Month High]]/Table2[[#This Row],[Close Price]])-1</f>
        <v>5.9516794342958201E-2</v>
      </c>
      <c r="AI244">
        <v>7.4837949322333399</v>
      </c>
      <c r="AJ244">
        <v>56.203976435935097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</v>
      </c>
      <c r="AM244" t="s">
        <v>10199</v>
      </c>
      <c r="AN244">
        <v>-0.91</v>
      </c>
      <c r="AO244" t="s">
        <v>10197</v>
      </c>
      <c r="AP244">
        <v>7.5354400658453002E-2</v>
      </c>
      <c r="AQ244">
        <f>(Table2[[#This Row],[Sharpe Ratio]]-AVERAGE(Table2[Sharpe Ratio]))/_xlfn.STDEV.P(Table2[Sharpe Ratio])</f>
        <v>0.2716136913461637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-0.10099741550012237</v>
      </c>
      <c r="AS244">
        <f>_xlfn.RANK.AVG(Table2[[#This Row],[1Y Return vs Nifty Z-Score]],Table2[1Y Return vs Nifty Z-Score])</f>
        <v>414</v>
      </c>
      <c r="AT244">
        <f>_xlfn.RANK.AVG(Table2[[#This Row],[6M Return vs Nifty Z-Score]],Table2[6M Return vs Nifty Z-Score])</f>
        <v>167</v>
      </c>
      <c r="AU244">
        <f>_xlfn.RANK.AVG(Table2[[#This Row],[Sharpe Ratio Z-Score]],Table2[Sharpe Ratio Z-Score])</f>
        <v>255</v>
      </c>
      <c r="AV244">
        <f>(Table2[[#This Row],[Rank 1Y]]+Table2[[#This Row],[Rank 6M]]+Table2[[#This Row],[Rank Sharpe]])/3</f>
        <v>278.66666666666669</v>
      </c>
    </row>
    <row r="245" spans="1:48" x14ac:dyDescent="0.3">
      <c r="A245" t="s">
        <v>1670</v>
      </c>
      <c r="B245" t="s">
        <v>1671</v>
      </c>
      <c r="C245" t="s">
        <v>10157</v>
      </c>
      <c r="D245" t="s">
        <v>198</v>
      </c>
      <c r="E245">
        <v>4913.6888482499999</v>
      </c>
      <c r="F245">
        <v>687.05</v>
      </c>
      <c r="G245">
        <v>81.078597288245504</v>
      </c>
      <c r="H245">
        <f>(Table2[[#This Row],[1Y Return vs Nifty]]-AVERAGE(Table2[1Y Return vs Nifty]))/_xlfn.STDEV.P(Table2[1Y Return vs Nifty])</f>
        <v>0.54206614016239707</v>
      </c>
      <c r="I245">
        <v>7.6727459543193897</v>
      </c>
      <c r="J245">
        <f>(Table2[[#This Row],[1M Return vs Nifty]]-AVERAGE(Table2[1M Return vs Nifty]))/_xlfn.STDEV.P(Table2[1M Return vs Nifty])</f>
        <v>0.77821560536327528</v>
      </c>
      <c r="K245">
        <v>-15.0658750062107</v>
      </c>
      <c r="L245">
        <f>(Table2[[#This Row],[6M Return vs Nifty]]-AVERAGE(Table2[6M Return vs Nifty]))/_xlfn.STDEV.P(Table2[6M Return vs Nifty])</f>
        <v>-0.74910726048343201</v>
      </c>
      <c r="M245">
        <v>-3.61801249393758</v>
      </c>
      <c r="N245">
        <f>(Table2[[#This Row],[1W Return vs Nifty]]-AVERAGE(Table2[1W Return vs Nifty]))/_xlfn.STDEV.P(Table2[1W Return vs Nifty])</f>
        <v>-0.94378490162510431</v>
      </c>
      <c r="O245">
        <v>678.53</v>
      </c>
      <c r="P245">
        <v>655.98752212752902</v>
      </c>
      <c r="Q245">
        <v>589.10696905208704</v>
      </c>
      <c r="R245">
        <v>52.338046106382201</v>
      </c>
      <c r="S245" s="2">
        <f>(Table2[[#This Row],[Close Price]]-Table2[[#This Row],[20D EMA]])/Table2[[#This Row],[20D EMA]]</f>
        <v>1.255655608447671E-2</v>
      </c>
      <c r="T245" s="2">
        <f>(Table2[[#This Row],[Close Price]]-Table2[[#This Row],[50D EMA]])/Table2[[#This Row],[50D EMA]]</f>
        <v>4.7352238914130061E-2</v>
      </c>
      <c r="U245" s="2">
        <f>(Table2[[#This Row],[Close Price]]-Table2[[#This Row],[200D EMA]])/Table2[[#This Row],[200D EMA]]</f>
        <v>0.16625678542813691</v>
      </c>
      <c r="V245">
        <v>1.23760726165478</v>
      </c>
      <c r="W245">
        <v>691.7</v>
      </c>
      <c r="X245">
        <v>769</v>
      </c>
      <c r="Y245">
        <v>650</v>
      </c>
      <c r="Z245">
        <v>696.35</v>
      </c>
      <c r="AA245">
        <v>650</v>
      </c>
      <c r="AB245">
        <v>744.15</v>
      </c>
      <c r="AC245" s="2">
        <f>(Table2[[#This Row],[Close Price]]/Table2[[#This Row],[Day Low]])-1</f>
        <v>-6.7225675871043222E-3</v>
      </c>
      <c r="AD245" s="2">
        <f>(Table2[[#This Row],[Day High]]/Table2[[#This Row],[Close Price]])-1</f>
        <v>0.119278072920457</v>
      </c>
      <c r="AE245" s="2">
        <f>(Table2[[#This Row],[Close Price]]/Table2[[#This Row],[Current Week Low]])-1</f>
        <v>5.699999999999994E-2</v>
      </c>
      <c r="AF245" s="2">
        <f>(Table2[[#This Row],[Current Week High]]/Table2[[#This Row],[Close Price]])-1</f>
        <v>1.3536132741430951E-2</v>
      </c>
      <c r="AG245" s="2">
        <f>(Table2[[#This Row],[Close Price]]/Table2[[#This Row],[Current Month Low]])-1</f>
        <v>5.699999999999994E-2</v>
      </c>
      <c r="AH245" s="2">
        <f>(Table2[[#This Row],[Current Month High]]/Table2[[#This Row],[Close Price]])-1</f>
        <v>8.3108944036096366E-2</v>
      </c>
      <c r="AI245">
        <v>8.3108944036096304</v>
      </c>
      <c r="AJ245">
        <v>109.946524064171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-0.02</v>
      </c>
      <c r="AM245" t="s">
        <v>10197</v>
      </c>
      <c r="AN245">
        <v>1.51</v>
      </c>
      <c r="AO245" t="s">
        <v>10198</v>
      </c>
      <c r="AP245">
        <v>0.136723877115312</v>
      </c>
      <c r="AQ245">
        <f>(Table2[[#This Row],[Sharpe Ratio]]-AVERAGE(Table2[Sharpe Ratio]))/_xlfn.STDEV.P(Table2[Sharpe Ratio])</f>
        <v>0.9790225295999444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0.60641211301708031</v>
      </c>
      <c r="AS245">
        <f>_xlfn.RANK.AVG(Table2[[#This Row],[1Y Return vs Nifty Z-Score]],Table2[1Y Return vs Nifty Z-Score])</f>
        <v>142</v>
      </c>
      <c r="AT245">
        <f>_xlfn.RANK.AVG(Table2[[#This Row],[6M Return vs Nifty Z-Score]],Table2[6M Return vs Nifty Z-Score])</f>
        <v>565</v>
      </c>
      <c r="AU245">
        <f>_xlfn.RANK.AVG(Table2[[#This Row],[Sharpe Ratio Z-Score]],Table2[Sharpe Ratio Z-Score])</f>
        <v>129</v>
      </c>
      <c r="AV245">
        <f>(Table2[[#This Row],[Rank 1Y]]+Table2[[#This Row],[Rank 6M]]+Table2[[#This Row],[Rank Sharpe]])/3</f>
        <v>278.66666666666669</v>
      </c>
    </row>
    <row r="246" spans="1:48" x14ac:dyDescent="0.3">
      <c r="A246" t="s">
        <v>147</v>
      </c>
      <c r="B246" t="s">
        <v>148</v>
      </c>
      <c r="C246" t="s">
        <v>10162</v>
      </c>
      <c r="D246" t="s">
        <v>80</v>
      </c>
      <c r="E246">
        <v>186130.36202801499</v>
      </c>
      <c r="F246">
        <v>2797.55</v>
      </c>
      <c r="G246">
        <v>29.5481959390087</v>
      </c>
      <c r="H246">
        <f>(Table2[[#This Row],[1Y Return vs Nifty]]-AVERAGE(Table2[1Y Return vs Nifty]))/_xlfn.STDEV.P(Table2[1Y Return vs Nifty])</f>
        <v>-0.15678185633291983</v>
      </c>
      <c r="I246">
        <v>8.4163529853012395</v>
      </c>
      <c r="J246">
        <f>(Table2[[#This Row],[1M Return vs Nifty]]-AVERAGE(Table2[1M Return vs Nifty]))/_xlfn.STDEV.P(Table2[1M Return vs Nifty])</f>
        <v>0.85402392802162297</v>
      </c>
      <c r="K246">
        <v>20.423929458115801</v>
      </c>
      <c r="L246">
        <f>(Table2[[#This Row],[6M Return vs Nifty]]-AVERAGE(Table2[6M Return vs Nifty]))/_xlfn.STDEV.P(Table2[6M Return vs Nifty])</f>
        <v>0.47028248839800407</v>
      </c>
      <c r="M246">
        <v>1.2756057326710999</v>
      </c>
      <c r="N246">
        <f>(Table2[[#This Row],[1W Return vs Nifty]]-AVERAGE(Table2[1W Return vs Nifty]))/_xlfn.STDEV.P(Table2[1W Return vs Nifty])</f>
        <v>0.10056135342001023</v>
      </c>
      <c r="O246">
        <v>2741.67</v>
      </c>
      <c r="P246">
        <v>2603.7342398518899</v>
      </c>
      <c r="Q246">
        <v>2279.5473458230399</v>
      </c>
      <c r="R246">
        <v>56.6929699896926</v>
      </c>
      <c r="S246" s="2">
        <f>(Table2[[#This Row],[Close Price]]-Table2[[#This Row],[20D EMA]])/Table2[[#This Row],[20D EMA]]</f>
        <v>2.0381738137704431E-2</v>
      </c>
      <c r="T246" s="2">
        <f>(Table2[[#This Row],[Close Price]]-Table2[[#This Row],[50D EMA]])/Table2[[#This Row],[50D EMA]]</f>
        <v>7.4437612403612755E-2</v>
      </c>
      <c r="U246" s="2">
        <f>(Table2[[#This Row],[Close Price]]-Table2[[#This Row],[200D EMA]])/Table2[[#This Row],[200D EMA]]</f>
        <v>0.22723926095508812</v>
      </c>
      <c r="V246">
        <v>1.2551851190507901</v>
      </c>
      <c r="W246">
        <v>2808.5</v>
      </c>
      <c r="X246">
        <v>2877.75</v>
      </c>
      <c r="Y246">
        <v>2702</v>
      </c>
      <c r="Z246">
        <v>2850.95</v>
      </c>
      <c r="AA246">
        <v>2662.05</v>
      </c>
      <c r="AB246">
        <v>2852.95</v>
      </c>
      <c r="AC246" s="2">
        <f>(Table2[[#This Row],[Close Price]]/Table2[[#This Row],[Day Low]])-1</f>
        <v>-3.8988784048423764E-3</v>
      </c>
      <c r="AD246" s="2">
        <f>(Table2[[#This Row],[Day High]]/Table2[[#This Row],[Close Price]])-1</f>
        <v>2.8667941591749901E-2</v>
      </c>
      <c r="AE246" s="2">
        <f>(Table2[[#This Row],[Close Price]]/Table2[[#This Row],[Current Week Low]])-1</f>
        <v>3.5362694300518305E-2</v>
      </c>
      <c r="AF246" s="2">
        <f>(Table2[[#This Row],[Current Week High]]/Table2[[#This Row],[Close Price]])-1</f>
        <v>1.9088130685778415E-2</v>
      </c>
      <c r="AG246" s="2">
        <f>(Table2[[#This Row],[Close Price]]/Table2[[#This Row],[Current Month Low]])-1</f>
        <v>5.090062170132037E-2</v>
      </c>
      <c r="AH246" s="2">
        <f>(Table2[[#This Row],[Current Month High]]/Table2[[#This Row],[Close Price]])-1</f>
        <v>1.9803041947418221E-2</v>
      </c>
      <c r="AI246">
        <v>1.9803041947418201</v>
      </c>
      <c r="AJ246">
        <v>59.760737711991403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0.05</v>
      </c>
      <c r="AM246" t="s">
        <v>10198</v>
      </c>
      <c r="AN246">
        <v>2.02</v>
      </c>
      <c r="AO246" t="s">
        <v>10198</v>
      </c>
      <c r="AP246">
        <v>5.9055093943852999E-2</v>
      </c>
      <c r="AQ246">
        <f>(Table2[[#This Row],[Sharpe Ratio]]-AVERAGE(Table2[Sharpe Ratio]))/_xlfn.STDEV.P(Table2[Sharpe Ratio])</f>
        <v>8.3730817106187308E-2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1.3518167306129047</v>
      </c>
      <c r="AS246">
        <f>_xlfn.RANK.AVG(Table2[[#This Row],[1Y Return vs Nifty Z-Score]],Table2[1Y Return vs Nifty Z-Score])</f>
        <v>341</v>
      </c>
      <c r="AT246">
        <f>_xlfn.RANK.AVG(Table2[[#This Row],[6M Return vs Nifty Z-Score]],Table2[6M Return vs Nifty Z-Score])</f>
        <v>190</v>
      </c>
      <c r="AU246">
        <f>_xlfn.RANK.AVG(Table2[[#This Row],[Sharpe Ratio Z-Score]],Table2[Sharpe Ratio Z-Score])</f>
        <v>307</v>
      </c>
      <c r="AV246">
        <f>(Table2[[#This Row],[Rank 1Y]]+Table2[[#This Row],[Rank 6M]]+Table2[[#This Row],[Rank Sharpe]])/3</f>
        <v>279.33333333333331</v>
      </c>
    </row>
    <row r="247" spans="1:48" x14ac:dyDescent="0.3">
      <c r="A247" t="s">
        <v>1109</v>
      </c>
      <c r="B247" t="s">
        <v>1110</v>
      </c>
      <c r="C247" t="s">
        <v>10166</v>
      </c>
      <c r="D247" t="s">
        <v>138</v>
      </c>
      <c r="E247">
        <v>11080.004408307001</v>
      </c>
      <c r="F247">
        <v>205.77</v>
      </c>
      <c r="G247">
        <v>146.205722659419</v>
      </c>
      <c r="H247">
        <f>(Table2[[#This Row],[1Y Return vs Nifty]]-AVERAGE(Table2[1Y Return vs Nifty]))/_xlfn.STDEV.P(Table2[1Y Return vs Nifty])</f>
        <v>1.4253109799353751</v>
      </c>
      <c r="I247">
        <v>-0.43532919609995502</v>
      </c>
      <c r="J247">
        <f>(Table2[[#This Row],[1M Return vs Nifty]]-AVERAGE(Table2[1M Return vs Nifty]))/_xlfn.STDEV.P(Table2[1M Return vs Nifty])</f>
        <v>-4.8376333028607645E-2</v>
      </c>
      <c r="K247">
        <v>-31.794351797103801</v>
      </c>
      <c r="L247">
        <f>(Table2[[#This Row],[6M Return vs Nifty]]-AVERAGE(Table2[6M Return vs Nifty]))/_xlfn.STDEV.P(Table2[6M Return vs Nifty])</f>
        <v>-1.3238789004263962</v>
      </c>
      <c r="M247">
        <v>0.79061778805411298</v>
      </c>
      <c r="N247">
        <f>(Table2[[#This Row],[1W Return vs Nifty]]-AVERAGE(Table2[1W Return vs Nifty]))/_xlfn.STDEV.P(Table2[1W Return vs Nifty])</f>
        <v>-2.9398434957498814E-3</v>
      </c>
      <c r="O247">
        <v>202.33</v>
      </c>
      <c r="P247">
        <v>204.29046559242701</v>
      </c>
      <c r="Q247">
        <v>197.22299128555301</v>
      </c>
      <c r="R247">
        <v>54.643095024803003</v>
      </c>
      <c r="S247" s="2">
        <f>(Table2[[#This Row],[Close Price]]-Table2[[#This Row],[20D EMA]])/Table2[[#This Row],[20D EMA]]</f>
        <v>1.7001927544111093E-2</v>
      </c>
      <c r="T247" s="2">
        <f>(Table2[[#This Row],[Close Price]]-Table2[[#This Row],[50D EMA]])/Table2[[#This Row],[50D EMA]]</f>
        <v>7.2423076783464163E-3</v>
      </c>
      <c r="U247" s="2">
        <f>(Table2[[#This Row],[Close Price]]-Table2[[#This Row],[200D EMA]])/Table2[[#This Row],[200D EMA]]</f>
        <v>4.3336776603657007E-2</v>
      </c>
      <c r="V247">
        <v>0.83220217246151196</v>
      </c>
      <c r="W247">
        <v>203.15</v>
      </c>
      <c r="X247">
        <v>209.5</v>
      </c>
      <c r="Y247">
        <v>181</v>
      </c>
      <c r="Z247">
        <v>209.39</v>
      </c>
      <c r="AA247">
        <v>181</v>
      </c>
      <c r="AB247">
        <v>228.95</v>
      </c>
      <c r="AC247" s="2">
        <f>(Table2[[#This Row],[Close Price]]/Table2[[#This Row],[Day Low]])-1</f>
        <v>1.2896874230863942E-2</v>
      </c>
      <c r="AD247" s="2">
        <f>(Table2[[#This Row],[Day High]]/Table2[[#This Row],[Close Price]])-1</f>
        <v>1.8127035039121386E-2</v>
      </c>
      <c r="AE247" s="2">
        <f>(Table2[[#This Row],[Close Price]]/Table2[[#This Row],[Current Week Low]])-1</f>
        <v>0.13685082872928178</v>
      </c>
      <c r="AF247" s="2">
        <f>(Table2[[#This Row],[Current Week High]]/Table2[[#This Row],[Close Price]])-1</f>
        <v>1.7592457598289313E-2</v>
      </c>
      <c r="AG247" s="2">
        <f>(Table2[[#This Row],[Close Price]]/Table2[[#This Row],[Current Month Low]])-1</f>
        <v>0.13685082872928178</v>
      </c>
      <c r="AH247" s="2">
        <f>(Table2[[#This Row],[Current Month High]]/Table2[[#This Row],[Close Price]])-1</f>
        <v>0.11265004616805152</v>
      </c>
      <c r="AI247">
        <v>38.455557175487101</v>
      </c>
      <c r="AJ247">
        <v>176.572580645161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</v>
      </c>
      <c r="AM247" t="s">
        <v>10197</v>
      </c>
      <c r="AN247">
        <v>-8.8800000000000008</v>
      </c>
      <c r="AO247" t="s">
        <v>10197</v>
      </c>
      <c r="AP247">
        <v>0.15518607395023401</v>
      </c>
      <c r="AQ247">
        <f>(Table2[[#This Row],[Sharpe Ratio]]-AVERAGE(Table2[Sharpe Ratio]))/_xlfn.STDEV.P(Table2[Sharpe Ratio])</f>
        <v>1.1918371398693643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58</v>
      </c>
      <c r="AT247">
        <f>_xlfn.RANK.AVG(Table2[[#This Row],[6M Return vs Nifty Z-Score]],Table2[6M Return vs Nifty Z-Score])</f>
        <v>694</v>
      </c>
      <c r="AU247">
        <f>_xlfn.RANK.AVG(Table2[[#This Row],[Sharpe Ratio Z-Score]],Table2[Sharpe Ratio Z-Score])</f>
        <v>86</v>
      </c>
      <c r="AV247">
        <f>(Table2[[#This Row],[Rank 1Y]]+Table2[[#This Row],[Rank 6M]]+Table2[[#This Row],[Rank Sharpe]])/3</f>
        <v>279.33333333333331</v>
      </c>
    </row>
    <row r="248" spans="1:48" x14ac:dyDescent="0.3">
      <c r="A248" t="s">
        <v>1418</v>
      </c>
      <c r="B248" t="s">
        <v>1419</v>
      </c>
      <c r="C248" t="s">
        <v>10155</v>
      </c>
      <c r="D248" t="s">
        <v>124</v>
      </c>
      <c r="E248">
        <v>7293.9337471449999</v>
      </c>
      <c r="F248">
        <v>1209.05</v>
      </c>
      <c r="G248">
        <v>30.067036638581801</v>
      </c>
      <c r="H248">
        <f>(Table2[[#This Row],[1Y Return vs Nifty]]-AVERAGE(Table2[1Y Return vs Nifty]))/_xlfn.STDEV.P(Table2[1Y Return vs Nifty])</f>
        <v>-0.14974541233281385</v>
      </c>
      <c r="I248">
        <v>15.170285897364</v>
      </c>
      <c r="J248">
        <f>(Table2[[#This Row],[1M Return vs Nifty]]-AVERAGE(Table2[1M Return vs Nifty]))/_xlfn.STDEV.P(Table2[1M Return vs Nifty])</f>
        <v>1.5425654614905073</v>
      </c>
      <c r="K248">
        <v>23.161972464177001</v>
      </c>
      <c r="L248">
        <f>(Table2[[#This Row],[6M Return vs Nifty]]-AVERAGE(Table2[6M Return vs Nifty]))/_xlfn.STDEV.P(Table2[6M Return vs Nifty])</f>
        <v>0.56435856528773631</v>
      </c>
      <c r="M248">
        <v>3.03194118323652</v>
      </c>
      <c r="N248">
        <f>(Table2[[#This Row],[1W Return vs Nifty]]-AVERAGE(Table2[1W Return vs Nifty]))/_xlfn.STDEV.P(Table2[1W Return vs Nifty])</f>
        <v>0.47538061096395284</v>
      </c>
      <c r="O248">
        <v>1145.92</v>
      </c>
      <c r="P248">
        <v>1063.8464820249701</v>
      </c>
      <c r="Q248">
        <v>911.58781260124601</v>
      </c>
      <c r="R248">
        <v>60.052607813160797</v>
      </c>
      <c r="S248" s="2">
        <f>(Table2[[#This Row],[Close Price]]-Table2[[#This Row],[20D EMA]])/Table2[[#This Row],[20D EMA]]</f>
        <v>5.5091105836358449E-2</v>
      </c>
      <c r="T248" s="2">
        <f>(Table2[[#This Row],[Close Price]]-Table2[[#This Row],[50D EMA]])/Table2[[#This Row],[50D EMA]]</f>
        <v>0.13648916495793958</v>
      </c>
      <c r="U248" s="2">
        <f>(Table2[[#This Row],[Close Price]]-Table2[[#This Row],[200D EMA]])/Table2[[#This Row],[200D EMA]]</f>
        <v>0.32631215916537515</v>
      </c>
      <c r="V248">
        <v>1.6398336937378699</v>
      </c>
      <c r="W248">
        <v>1162.25</v>
      </c>
      <c r="X248">
        <v>1216.8499999999999</v>
      </c>
      <c r="Y248">
        <v>1143.4000000000001</v>
      </c>
      <c r="Z248">
        <v>1346.1</v>
      </c>
      <c r="AA248">
        <v>1010</v>
      </c>
      <c r="AB248">
        <v>1346.1</v>
      </c>
      <c r="AC248" s="2">
        <f>(Table2[[#This Row],[Close Price]]/Table2[[#This Row],[Day Low]])-1</f>
        <v>4.0266724026672307E-2</v>
      </c>
      <c r="AD248" s="2">
        <f>(Table2[[#This Row],[Day High]]/Table2[[#This Row],[Close Price]])-1</f>
        <v>6.4513460981763249E-3</v>
      </c>
      <c r="AE248" s="2">
        <f>(Table2[[#This Row],[Close Price]]/Table2[[#This Row],[Current Week Low]])-1</f>
        <v>5.7416477173342528E-2</v>
      </c>
      <c r="AF248" s="2">
        <f>(Table2[[#This Row],[Current Week High]]/Table2[[#This Row],[Close Price]])-1</f>
        <v>0.11335345932757113</v>
      </c>
      <c r="AG248" s="2">
        <f>(Table2[[#This Row],[Close Price]]/Table2[[#This Row],[Current Month Low]])-1</f>
        <v>0.19707920792079214</v>
      </c>
      <c r="AH248" s="2">
        <f>(Table2[[#This Row],[Current Month High]]/Table2[[#This Row],[Close Price]])-1</f>
        <v>0.11335345932757113</v>
      </c>
      <c r="AI248">
        <v>11.3353459327571</v>
      </c>
      <c r="AJ248">
        <v>85.650671785028706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0.13</v>
      </c>
      <c r="AM248" t="s">
        <v>10198</v>
      </c>
      <c r="AN248">
        <v>6.74</v>
      </c>
      <c r="AO248" t="s">
        <v>10198</v>
      </c>
      <c r="AP248">
        <v>5.4891294927933001E-2</v>
      </c>
      <c r="AQ248">
        <f>(Table2[[#This Row],[Sharpe Ratio]]-AVERAGE(Table2[Sharpe Ratio]))/_xlfn.STDEV.P(Table2[Sharpe Ratio])</f>
        <v>3.5734510234565087E-2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2.4682937356439476</v>
      </c>
      <c r="AS248">
        <f>_xlfn.RANK.AVG(Table2[[#This Row],[1Y Return vs Nifty Z-Score]],Table2[1Y Return vs Nifty Z-Score])</f>
        <v>337</v>
      </c>
      <c r="AT248">
        <f>_xlfn.RANK.AVG(Table2[[#This Row],[6M Return vs Nifty Z-Score]],Table2[6M Return vs Nifty Z-Score])</f>
        <v>177</v>
      </c>
      <c r="AU248">
        <f>_xlfn.RANK.AVG(Table2[[#This Row],[Sharpe Ratio Z-Score]],Table2[Sharpe Ratio Z-Score])</f>
        <v>325</v>
      </c>
      <c r="AV248">
        <f>(Table2[[#This Row],[Rank 1Y]]+Table2[[#This Row],[Rank 6M]]+Table2[[#This Row],[Rank Sharpe]])/3</f>
        <v>279.66666666666669</v>
      </c>
    </row>
    <row r="249" spans="1:48" x14ac:dyDescent="0.3">
      <c r="A249" t="s">
        <v>610</v>
      </c>
      <c r="B249" t="s">
        <v>611</v>
      </c>
      <c r="C249" t="s">
        <v>10160</v>
      </c>
      <c r="D249" t="s">
        <v>612</v>
      </c>
      <c r="E249">
        <v>29871.371977800001</v>
      </c>
      <c r="F249">
        <v>308.89999999999998</v>
      </c>
      <c r="G249">
        <v>124.001891295926</v>
      </c>
      <c r="H249">
        <f>(Table2[[#This Row],[1Y Return vs Nifty]]-AVERAGE(Table2[1Y Return vs Nifty]))/_xlfn.STDEV.P(Table2[1Y Return vs Nifty])</f>
        <v>1.1241857673112206</v>
      </c>
      <c r="I249">
        <v>-10.837700904108001</v>
      </c>
      <c r="J249">
        <f>(Table2[[#This Row],[1M Return vs Nifty]]-AVERAGE(Table2[1M Return vs Nifty]))/_xlfn.STDEV.P(Table2[1M Return vs Nifty])</f>
        <v>-1.1088643569402437</v>
      </c>
      <c r="K249">
        <v>-4.74193388558629</v>
      </c>
      <c r="L249">
        <f>(Table2[[#This Row],[6M Return vs Nifty]]-AVERAGE(Table2[6M Return vs Nifty]))/_xlfn.STDEV.P(Table2[6M Return vs Nifty])</f>
        <v>-0.39438825989837673</v>
      </c>
      <c r="M249">
        <v>-3.5502187600671502</v>
      </c>
      <c r="N249">
        <f>(Table2[[#This Row],[1W Return vs Nifty]]-AVERAGE(Table2[1W Return vs Nifty]))/_xlfn.STDEV.P(Table2[1W Return vs Nifty])</f>
        <v>-0.9293170521107843</v>
      </c>
      <c r="O249">
        <v>324</v>
      </c>
      <c r="P249">
        <v>331.572833704777</v>
      </c>
      <c r="Q249">
        <v>280.95461090415699</v>
      </c>
      <c r="R249">
        <v>34.855089172083701</v>
      </c>
      <c r="S249" s="2">
        <f>(Table2[[#This Row],[Close Price]]-Table2[[#This Row],[20D EMA]])/Table2[[#This Row],[20D EMA]]</f>
        <v>-4.6604938271605008E-2</v>
      </c>
      <c r="T249" s="2">
        <f>(Table2[[#This Row],[Close Price]]-Table2[[#This Row],[50D EMA]])/Table2[[#This Row],[50D EMA]]</f>
        <v>-6.8379648149836866E-2</v>
      </c>
      <c r="U249" s="2">
        <f>(Table2[[#This Row],[Close Price]]-Table2[[#This Row],[200D EMA]])/Table2[[#This Row],[200D EMA]]</f>
        <v>9.9465849682659563E-2</v>
      </c>
      <c r="V249">
        <v>0.51378855771680199</v>
      </c>
      <c r="W249">
        <v>309.95</v>
      </c>
      <c r="X249">
        <v>317.89999999999998</v>
      </c>
      <c r="Y249">
        <v>301.60000000000002</v>
      </c>
      <c r="Z249">
        <v>324.7</v>
      </c>
      <c r="AA249">
        <v>301.60000000000002</v>
      </c>
      <c r="AB249">
        <v>348.8</v>
      </c>
      <c r="AC249" s="2">
        <f>(Table2[[#This Row],[Close Price]]/Table2[[#This Row],[Day Low]])-1</f>
        <v>-3.3876431682530184E-3</v>
      </c>
      <c r="AD249" s="2">
        <f>(Table2[[#This Row],[Day High]]/Table2[[#This Row],[Close Price]])-1</f>
        <v>2.9135642602784007E-2</v>
      </c>
      <c r="AE249" s="2">
        <f>(Table2[[#This Row],[Close Price]]/Table2[[#This Row],[Current Week Low]])-1</f>
        <v>2.4204244031830191E-2</v>
      </c>
      <c r="AF249" s="2">
        <f>(Table2[[#This Row],[Current Week High]]/Table2[[#This Row],[Close Price]])-1</f>
        <v>5.1149239235998678E-2</v>
      </c>
      <c r="AG249" s="2">
        <f>(Table2[[#This Row],[Close Price]]/Table2[[#This Row],[Current Month Low]])-1</f>
        <v>2.4204244031830191E-2</v>
      </c>
      <c r="AH249" s="2">
        <f>(Table2[[#This Row],[Current Month High]]/Table2[[#This Row],[Close Price]])-1</f>
        <v>0.12916801553900958</v>
      </c>
      <c r="AI249">
        <v>34.606668824862403</v>
      </c>
      <c r="AJ249">
        <v>160.675105485232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-0.17</v>
      </c>
      <c r="AM249" t="s">
        <v>10197</v>
      </c>
      <c r="AN249">
        <v>-9.74</v>
      </c>
      <c r="AO249" t="s">
        <v>10197</v>
      </c>
      <c r="AP249">
        <v>6.0143681399589997E-2</v>
      </c>
      <c r="AQ249">
        <f>(Table2[[#This Row],[Sharpe Ratio]]-AVERAGE(Table2[Sharpe Ratio]))/_xlfn.STDEV.P(Table2[Sharpe Ratio])</f>
        <v>9.6279015850263133E-2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87</v>
      </c>
      <c r="AT249">
        <f>_xlfn.RANK.AVG(Table2[[#This Row],[6M Return vs Nifty Z-Score]],Table2[6M Return vs Nifty Z-Score])</f>
        <v>450</v>
      </c>
      <c r="AU249">
        <f>_xlfn.RANK.AVG(Table2[[#This Row],[Sharpe Ratio Z-Score]],Table2[Sharpe Ratio Z-Score])</f>
        <v>303</v>
      </c>
      <c r="AV249">
        <f>(Table2[[#This Row],[Rank 1Y]]+Table2[[#This Row],[Rank 6M]]+Table2[[#This Row],[Rank Sharpe]])/3</f>
        <v>280</v>
      </c>
    </row>
    <row r="250" spans="1:48" x14ac:dyDescent="0.3">
      <c r="A250" t="s">
        <v>804</v>
      </c>
      <c r="B250" t="s">
        <v>805</v>
      </c>
      <c r="C250" t="s">
        <v>10167</v>
      </c>
      <c r="D250" t="s">
        <v>373</v>
      </c>
      <c r="E250">
        <v>19531.799478749999</v>
      </c>
      <c r="F250">
        <v>487.5</v>
      </c>
      <c r="G250">
        <v>56.611497809721101</v>
      </c>
      <c r="H250">
        <f>(Table2[[#This Row],[1Y Return vs Nifty]]-AVERAGE(Table2[1Y Return vs Nifty]))/_xlfn.STDEV.P(Table2[1Y Return vs Nifty])</f>
        <v>0.21024680627569067</v>
      </c>
      <c r="I250">
        <v>-7.6207559185138098</v>
      </c>
      <c r="J250">
        <f>(Table2[[#This Row],[1M Return vs Nifty]]-AVERAGE(Table2[1M Return vs Nifty]))/_xlfn.STDEV.P(Table2[1M Return vs Nifty])</f>
        <v>-0.78090725960070773</v>
      </c>
      <c r="K250">
        <v>17.956823133418499</v>
      </c>
      <c r="L250">
        <f>(Table2[[#This Row],[6M Return vs Nifty]]-AVERAGE(Table2[6M Return vs Nifty]))/_xlfn.STDEV.P(Table2[6M Return vs Nifty])</f>
        <v>0.38551549102667787</v>
      </c>
      <c r="M250">
        <v>-0.28518264879359401</v>
      </c>
      <c r="N250">
        <f>(Table2[[#This Row],[1W Return vs Nifty]]-AVERAGE(Table2[1W Return vs Nifty]))/_xlfn.STDEV.P(Table2[1W Return vs Nifty])</f>
        <v>-0.23252623650221907</v>
      </c>
      <c r="O250">
        <v>496.4</v>
      </c>
      <c r="P250">
        <v>468.05237370211802</v>
      </c>
      <c r="Q250">
        <v>391.83073569260199</v>
      </c>
      <c r="R250">
        <v>42.6312358079931</v>
      </c>
      <c r="S250" s="2">
        <f>(Table2[[#This Row],[Close Price]]-Table2[[#This Row],[20D EMA]])/Table2[[#This Row],[20D EMA]]</f>
        <v>-1.792908944399673E-2</v>
      </c>
      <c r="T250" s="2">
        <f>(Table2[[#This Row],[Close Price]]-Table2[[#This Row],[50D EMA]])/Table2[[#This Row],[50D EMA]]</f>
        <v>4.1550107190053504E-2</v>
      </c>
      <c r="U250" s="2">
        <f>(Table2[[#This Row],[Close Price]]-Table2[[#This Row],[200D EMA]])/Table2[[#This Row],[200D EMA]]</f>
        <v>0.24415967302384417</v>
      </c>
      <c r="V250">
        <v>0.88624333796664201</v>
      </c>
      <c r="W250">
        <v>488.2</v>
      </c>
      <c r="X250">
        <v>500.5</v>
      </c>
      <c r="Y250">
        <v>462</v>
      </c>
      <c r="Z250">
        <v>525.9</v>
      </c>
      <c r="AA250">
        <v>462</v>
      </c>
      <c r="AB250">
        <v>542.70000000000005</v>
      </c>
      <c r="AC250" s="2">
        <f>(Table2[[#This Row],[Close Price]]/Table2[[#This Row],[Day Low]])-1</f>
        <v>-1.4338385907414208E-3</v>
      </c>
      <c r="AD250" s="2">
        <f>(Table2[[#This Row],[Day High]]/Table2[[#This Row],[Close Price]])-1</f>
        <v>2.6666666666666616E-2</v>
      </c>
      <c r="AE250" s="2">
        <f>(Table2[[#This Row],[Close Price]]/Table2[[#This Row],[Current Week Low]])-1</f>
        <v>5.5194805194805241E-2</v>
      </c>
      <c r="AF250" s="2">
        <f>(Table2[[#This Row],[Current Week High]]/Table2[[#This Row],[Close Price]])-1</f>
        <v>7.8769230769230703E-2</v>
      </c>
      <c r="AG250" s="2">
        <f>(Table2[[#This Row],[Close Price]]/Table2[[#This Row],[Current Month Low]])-1</f>
        <v>5.5194805194805241E-2</v>
      </c>
      <c r="AH250" s="2">
        <f>(Table2[[#This Row],[Current Month High]]/Table2[[#This Row],[Close Price]])-1</f>
        <v>0.11323076923076925</v>
      </c>
      <c r="AI250">
        <v>17.815384615384598</v>
      </c>
      <c r="AJ250">
        <v>94.961007798440306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0.16</v>
      </c>
      <c r="AM250" t="s">
        <v>10198</v>
      </c>
      <c r="AN250">
        <v>-8.76</v>
      </c>
      <c r="AO250" t="s">
        <v>10197</v>
      </c>
      <c r="AP250">
        <v>3.0998710041734E-2</v>
      </c>
      <c r="AQ250">
        <f>(Table2[[#This Row],[Sharpe Ratio]]-AVERAGE(Table2[Sharpe Ratio]))/_xlfn.STDEV.P(Table2[Sharpe Ratio])</f>
        <v>-0.23967643822133994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-0.65734763702189825</v>
      </c>
      <c r="AS250">
        <f>_xlfn.RANK.AVG(Table2[[#This Row],[1Y Return vs Nifty Z-Score]],Table2[1Y Return vs Nifty Z-Score])</f>
        <v>229</v>
      </c>
      <c r="AT250">
        <f>_xlfn.RANK.AVG(Table2[[#This Row],[6M Return vs Nifty Z-Score]],Table2[6M Return vs Nifty Z-Score])</f>
        <v>212</v>
      </c>
      <c r="AU250">
        <f>_xlfn.RANK.AVG(Table2[[#This Row],[Sharpe Ratio Z-Score]],Table2[Sharpe Ratio Z-Score])</f>
        <v>400</v>
      </c>
      <c r="AV250">
        <f>(Table2[[#This Row],[Rank 1Y]]+Table2[[#This Row],[Rank 6M]]+Table2[[#This Row],[Rank Sharpe]])/3</f>
        <v>280.33333333333331</v>
      </c>
    </row>
    <row r="251" spans="1:48" x14ac:dyDescent="0.3">
      <c r="A251" t="s">
        <v>359</v>
      </c>
      <c r="B251" t="s">
        <v>360</v>
      </c>
      <c r="C251" t="s">
        <v>10163</v>
      </c>
      <c r="D251" t="s">
        <v>361</v>
      </c>
      <c r="E251">
        <v>67009.214462400007</v>
      </c>
      <c r="F251">
        <v>5275.2</v>
      </c>
      <c r="G251">
        <v>16.724845278876799</v>
      </c>
      <c r="H251">
        <f>(Table2[[#This Row],[1Y Return vs Nifty]]-AVERAGE(Table2[1Y Return vs Nifty]))/_xlfn.STDEV.P(Table2[1Y Return vs Nifty])</f>
        <v>-0.33069031973600577</v>
      </c>
      <c r="I251">
        <v>-13.1297380318055</v>
      </c>
      <c r="J251">
        <f>(Table2[[#This Row],[1M Return vs Nifty]]-AVERAGE(Table2[1M Return vs Nifty]))/_xlfn.STDEV.P(Table2[1M Return vs Nifty])</f>
        <v>-1.3425301009179191</v>
      </c>
      <c r="K251">
        <v>17.091840201868202</v>
      </c>
      <c r="L251">
        <f>(Table2[[#This Row],[6M Return vs Nifty]]-AVERAGE(Table2[6M Return vs Nifty]))/_xlfn.STDEV.P(Table2[6M Return vs Nifty])</f>
        <v>0.3557956507624111</v>
      </c>
      <c r="M251">
        <v>-6.8092471862025796</v>
      </c>
      <c r="N251">
        <f>(Table2[[#This Row],[1W Return vs Nifty]]-AVERAGE(Table2[1W Return vs Nifty]))/_xlfn.STDEV.P(Table2[1W Return vs Nifty])</f>
        <v>-1.6248257686292777</v>
      </c>
      <c r="O251">
        <v>5723.19</v>
      </c>
      <c r="P251">
        <v>5609.0193713818198</v>
      </c>
      <c r="Q251">
        <v>4742.8178632137797</v>
      </c>
      <c r="R251">
        <v>18.963127224364602</v>
      </c>
      <c r="S251" s="2">
        <f>(Table2[[#This Row],[Close Price]]-Table2[[#This Row],[20D EMA]])/Table2[[#This Row],[20D EMA]]</f>
        <v>-7.8276275992933977E-2</v>
      </c>
      <c r="T251" s="2">
        <f>(Table2[[#This Row],[Close Price]]-Table2[[#This Row],[50D EMA]])/Table2[[#This Row],[50D EMA]]</f>
        <v>-5.9514747459248188E-2</v>
      </c>
      <c r="U251" s="2">
        <f>(Table2[[#This Row],[Close Price]]-Table2[[#This Row],[200D EMA]])/Table2[[#This Row],[200D EMA]]</f>
        <v>0.11225017534733514</v>
      </c>
      <c r="V251">
        <v>0.73780887123613204</v>
      </c>
      <c r="W251">
        <v>5297.3</v>
      </c>
      <c r="X251">
        <v>5550</v>
      </c>
      <c r="Y251">
        <v>5238</v>
      </c>
      <c r="Z251">
        <v>5863.9</v>
      </c>
      <c r="AA251">
        <v>5238</v>
      </c>
      <c r="AB251">
        <v>6320.35</v>
      </c>
      <c r="AC251" s="2">
        <f>(Table2[[#This Row],[Close Price]]/Table2[[#This Row],[Day Low]])-1</f>
        <v>-4.1719366469711305E-3</v>
      </c>
      <c r="AD251" s="2">
        <f>(Table2[[#This Row],[Day High]]/Table2[[#This Row],[Close Price]])-1</f>
        <v>5.2092811646951898E-2</v>
      </c>
      <c r="AE251" s="2">
        <f>(Table2[[#This Row],[Close Price]]/Table2[[#This Row],[Current Week Low]])-1</f>
        <v>7.1019473081328499E-3</v>
      </c>
      <c r="AF251" s="2">
        <f>(Table2[[#This Row],[Current Week High]]/Table2[[#This Row],[Close Price]])-1</f>
        <v>0.11159766454352438</v>
      </c>
      <c r="AG251" s="2">
        <f>(Table2[[#This Row],[Close Price]]/Table2[[#This Row],[Current Month Low]])-1</f>
        <v>7.1019473081328499E-3</v>
      </c>
      <c r="AH251" s="2">
        <f>(Table2[[#This Row],[Current Month High]]/Table2[[#This Row],[Close Price]])-1</f>
        <v>0.19812518956627256</v>
      </c>
      <c r="AI251">
        <v>22.459811950257802</v>
      </c>
      <c r="AJ251">
        <v>65.769502710346401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-0.09</v>
      </c>
      <c r="AM251" t="s">
        <v>10197</v>
      </c>
      <c r="AN251">
        <v>-10.26</v>
      </c>
      <c r="AO251" t="s">
        <v>10197</v>
      </c>
      <c r="AP251">
        <v>9.2496553139648996E-2</v>
      </c>
      <c r="AQ251">
        <f>(Table2[[#This Row],[Sharpe Ratio]]-AVERAGE(Table2[Sharpe Ratio]))/_xlfn.STDEV.P(Table2[Sharpe Ratio])</f>
        <v>0.46921208833455275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-2.4730384501862388</v>
      </c>
      <c r="AS251">
        <f>_xlfn.RANK.AVG(Table2[[#This Row],[1Y Return vs Nifty Z-Score]],Table2[1Y Return vs Nifty Z-Score])</f>
        <v>408</v>
      </c>
      <c r="AT251">
        <f>_xlfn.RANK.AVG(Table2[[#This Row],[6M Return vs Nifty Z-Score]],Table2[6M Return vs Nifty Z-Score])</f>
        <v>222</v>
      </c>
      <c r="AU251">
        <f>_xlfn.RANK.AVG(Table2[[#This Row],[Sharpe Ratio Z-Score]],Table2[Sharpe Ratio Z-Score])</f>
        <v>214</v>
      </c>
      <c r="AV251">
        <f>(Table2[[#This Row],[Rank 1Y]]+Table2[[#This Row],[Rank 6M]]+Table2[[#This Row],[Rank Sharpe]])/3</f>
        <v>281.33333333333331</v>
      </c>
    </row>
    <row r="252" spans="1:48" x14ac:dyDescent="0.3">
      <c r="A252" t="s">
        <v>193</v>
      </c>
      <c r="B252" t="s">
        <v>194</v>
      </c>
      <c r="C252" t="s">
        <v>10157</v>
      </c>
      <c r="D252" t="s">
        <v>195</v>
      </c>
      <c r="E252">
        <v>134282.96303347501</v>
      </c>
      <c r="F252">
        <v>4900.6499999999996</v>
      </c>
      <c r="G252">
        <v>23.323841513873401</v>
      </c>
      <c r="H252">
        <f>(Table2[[#This Row],[1Y Return vs Nifty]]-AVERAGE(Table2[1Y Return vs Nifty]))/_xlfn.STDEV.P(Table2[1Y Return vs Nifty])</f>
        <v>-0.24119566848241492</v>
      </c>
      <c r="I252">
        <v>-2.3684520518032901</v>
      </c>
      <c r="J252">
        <f>(Table2[[#This Row],[1M Return vs Nifty]]-AVERAGE(Table2[1M Return vs Nifty]))/_xlfn.STDEV.P(Table2[1M Return vs Nifty])</f>
        <v>-0.24545193220615466</v>
      </c>
      <c r="K252">
        <v>21.2095951945136</v>
      </c>
      <c r="L252">
        <f>(Table2[[#This Row],[6M Return vs Nifty]]-AVERAGE(Table2[6M Return vs Nifty]))/_xlfn.STDEV.P(Table2[6M Return vs Nifty])</f>
        <v>0.49727707908316415</v>
      </c>
      <c r="M252">
        <v>3.3134801721347702</v>
      </c>
      <c r="N252">
        <f>(Table2[[#This Row],[1W Return vs Nifty]]-AVERAGE(Table2[1W Return vs Nifty]))/_xlfn.STDEV.P(Table2[1W Return vs Nifty])</f>
        <v>0.53546379994390669</v>
      </c>
      <c r="O252">
        <v>4841.37</v>
      </c>
      <c r="P252">
        <v>4736.0071724932104</v>
      </c>
      <c r="Q252">
        <v>4225.4058884267997</v>
      </c>
      <c r="R252">
        <v>59.465266996099402</v>
      </c>
      <c r="S252" s="2">
        <f>(Table2[[#This Row],[Close Price]]-Table2[[#This Row],[20D EMA]])/Table2[[#This Row],[20D EMA]]</f>
        <v>1.2244467991498222E-2</v>
      </c>
      <c r="T252" s="2">
        <f>(Table2[[#This Row],[Close Price]]-Table2[[#This Row],[50D EMA]])/Table2[[#This Row],[50D EMA]]</f>
        <v>3.4764057888897811E-2</v>
      </c>
      <c r="U252" s="2">
        <f>(Table2[[#This Row],[Close Price]]-Table2[[#This Row],[200D EMA]])/Table2[[#This Row],[200D EMA]]</f>
        <v>0.15980573923623853</v>
      </c>
      <c r="V252">
        <v>0.81529368780192801</v>
      </c>
      <c r="W252">
        <v>4863.75</v>
      </c>
      <c r="X252">
        <v>5058.8999999999996</v>
      </c>
      <c r="Y252">
        <v>4759.6000000000004</v>
      </c>
      <c r="Z252">
        <v>4975</v>
      </c>
      <c r="AA252">
        <v>4592.8999999999996</v>
      </c>
      <c r="AB252">
        <v>4975</v>
      </c>
      <c r="AC252" s="2">
        <f>(Table2[[#This Row],[Close Price]]/Table2[[#This Row],[Day Low]])-1</f>
        <v>7.5867386276020632E-3</v>
      </c>
      <c r="AD252" s="2">
        <f>(Table2[[#This Row],[Day High]]/Table2[[#This Row],[Close Price]])-1</f>
        <v>3.229163478314101E-2</v>
      </c>
      <c r="AE252" s="2">
        <f>(Table2[[#This Row],[Close Price]]/Table2[[#This Row],[Current Week Low]])-1</f>
        <v>2.9634843264139787E-2</v>
      </c>
      <c r="AF252" s="2">
        <f>(Table2[[#This Row],[Current Week High]]/Table2[[#This Row],[Close Price]])-1</f>
        <v>1.517145684756116E-2</v>
      </c>
      <c r="AG252" s="2">
        <f>(Table2[[#This Row],[Close Price]]/Table2[[#This Row],[Current Month Low]])-1</f>
        <v>6.7005595593198297E-2</v>
      </c>
      <c r="AH252" s="2">
        <f>(Table2[[#This Row],[Current Month High]]/Table2[[#This Row],[Close Price]])-1</f>
        <v>1.517145684756116E-2</v>
      </c>
      <c r="AI252">
        <v>1.5375511411751499</v>
      </c>
      <c r="AJ252">
        <v>49.642737182814699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-0.09</v>
      </c>
      <c r="AM252" t="s">
        <v>10197</v>
      </c>
      <c r="AN252">
        <v>3.08</v>
      </c>
      <c r="AO252" t="s">
        <v>10198</v>
      </c>
      <c r="AP252">
        <v>6.3127920023237E-2</v>
      </c>
      <c r="AQ252">
        <f>(Table2[[#This Row],[Sharpe Ratio]]-AVERAGE(Table2[Sharpe Ratio]))/_xlfn.STDEV.P(Table2[Sharpe Ratio])</f>
        <v>0.13067847466445415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0.67677175300295533</v>
      </c>
      <c r="AS252">
        <f>_xlfn.RANK.AVG(Table2[[#This Row],[1Y Return vs Nifty Z-Score]],Table2[1Y Return vs Nifty Z-Score])</f>
        <v>366</v>
      </c>
      <c r="AT252">
        <f>_xlfn.RANK.AVG(Table2[[#This Row],[6M Return vs Nifty Z-Score]],Table2[6M Return vs Nifty Z-Score])</f>
        <v>186</v>
      </c>
      <c r="AU252">
        <f>_xlfn.RANK.AVG(Table2[[#This Row],[Sharpe Ratio Z-Score]],Table2[Sharpe Ratio Z-Score])</f>
        <v>293</v>
      </c>
      <c r="AV252">
        <f>(Table2[[#This Row],[Rank 1Y]]+Table2[[#This Row],[Rank 6M]]+Table2[[#This Row],[Rank Sharpe]])/3</f>
        <v>281.66666666666669</v>
      </c>
    </row>
    <row r="253" spans="1:48" x14ac:dyDescent="0.3">
      <c r="A253" t="s">
        <v>1210</v>
      </c>
      <c r="B253" t="s">
        <v>1211</v>
      </c>
      <c r="C253" t="s">
        <v>10157</v>
      </c>
      <c r="D253" t="s">
        <v>198</v>
      </c>
      <c r="E253">
        <v>9588.1105320000006</v>
      </c>
      <c r="F253">
        <v>627.54999999999995</v>
      </c>
      <c r="G253">
        <v>67.017523727320594</v>
      </c>
      <c r="H253">
        <f>(Table2[[#This Row],[1Y Return vs Nifty]]-AVERAGE(Table2[1Y Return vs Nifty]))/_xlfn.STDEV.P(Table2[1Y Return vs Nifty])</f>
        <v>0.35137185427806672</v>
      </c>
      <c r="I253">
        <v>-7.8424402502860602</v>
      </c>
      <c r="J253">
        <f>(Table2[[#This Row],[1M Return vs Nifty]]-AVERAGE(Table2[1M Return vs Nifty]))/_xlfn.STDEV.P(Table2[1M Return vs Nifty])</f>
        <v>-0.8035072575177542</v>
      </c>
      <c r="K253">
        <v>7.7079938343558796</v>
      </c>
      <c r="L253">
        <f>(Table2[[#This Row],[6M Return vs Nifty]]-AVERAGE(Table2[6M Return vs Nifty]))/_xlfn.STDEV.P(Table2[6M Return vs Nifty])</f>
        <v>3.3377248115965971E-2</v>
      </c>
      <c r="M253">
        <v>-1.0992407066101799</v>
      </c>
      <c r="N253">
        <f>(Table2[[#This Row],[1W Return vs Nifty]]-AVERAGE(Table2[1W Return vs Nifty]))/_xlfn.STDEV.P(Table2[1W Return vs Nifty])</f>
        <v>-0.40625423176089664</v>
      </c>
      <c r="O253">
        <v>647.44000000000005</v>
      </c>
      <c r="P253">
        <v>621.543849873765</v>
      </c>
      <c r="Q253">
        <v>537.91791493924904</v>
      </c>
      <c r="R253">
        <v>37.548131692576902</v>
      </c>
      <c r="S253" s="2">
        <f>(Table2[[#This Row],[Close Price]]-Table2[[#This Row],[20D EMA]])/Table2[[#This Row],[20D EMA]]</f>
        <v>-3.072099345113076E-2</v>
      </c>
      <c r="T253" s="2">
        <f>(Table2[[#This Row],[Close Price]]-Table2[[#This Row],[50D EMA]])/Table2[[#This Row],[50D EMA]]</f>
        <v>9.6632765772757638E-3</v>
      </c>
      <c r="U253" s="2">
        <f>(Table2[[#This Row],[Close Price]]-Table2[[#This Row],[200D EMA]])/Table2[[#This Row],[200D EMA]]</f>
        <v>0.16662781173754682</v>
      </c>
      <c r="V253">
        <v>0.51983716593059404</v>
      </c>
      <c r="W253">
        <v>623.4</v>
      </c>
      <c r="X253">
        <v>638.79999999999995</v>
      </c>
      <c r="Y253">
        <v>597.04999999999995</v>
      </c>
      <c r="Z253">
        <v>654.6</v>
      </c>
      <c r="AA253">
        <v>597.04999999999995</v>
      </c>
      <c r="AB253">
        <v>704.8</v>
      </c>
      <c r="AC253" s="2">
        <f>(Table2[[#This Row],[Close Price]]/Table2[[#This Row],[Day Low]])-1</f>
        <v>6.6570420275906539E-3</v>
      </c>
      <c r="AD253" s="2">
        <f>(Table2[[#This Row],[Day High]]/Table2[[#This Row],[Close Price]])-1</f>
        <v>1.7926858417655955E-2</v>
      </c>
      <c r="AE253" s="2">
        <f>(Table2[[#This Row],[Close Price]]/Table2[[#This Row],[Current Week Low]])-1</f>
        <v>5.1084498785696431E-2</v>
      </c>
      <c r="AF253" s="2">
        <f>(Table2[[#This Row],[Current Week High]]/Table2[[#This Row],[Close Price]])-1</f>
        <v>4.3104135128675169E-2</v>
      </c>
      <c r="AG253" s="2">
        <f>(Table2[[#This Row],[Close Price]]/Table2[[#This Row],[Current Month Low]])-1</f>
        <v>5.1084498785696431E-2</v>
      </c>
      <c r="AH253" s="2">
        <f>(Table2[[#This Row],[Current Month High]]/Table2[[#This Row],[Close Price]])-1</f>
        <v>0.12309776113457094</v>
      </c>
      <c r="AI253">
        <v>12.787825671261199</v>
      </c>
      <c r="AJ253">
        <v>93.777983634398595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0.08</v>
      </c>
      <c r="AM253" t="s">
        <v>10198</v>
      </c>
      <c r="AN253">
        <v>-7.02</v>
      </c>
      <c r="AO253" t="s">
        <v>10197</v>
      </c>
      <c r="AP253">
        <v>5.1002712083831003E-2</v>
      </c>
      <c r="AQ253">
        <f>(Table2[[#This Row],[Sharpe Ratio]]-AVERAGE(Table2[Sharpe Ratio]))/_xlfn.STDEV.P(Table2[Sharpe Ratio])</f>
        <v>-9.0893668948662416E-3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-0.83410175377948437</v>
      </c>
      <c r="AS253">
        <f>_xlfn.RANK.AVG(Table2[[#This Row],[1Y Return vs Nifty Z-Score]],Table2[1Y Return vs Nifty Z-Score])</f>
        <v>192</v>
      </c>
      <c r="AT253">
        <f>_xlfn.RANK.AVG(Table2[[#This Row],[6M Return vs Nifty Z-Score]],Table2[6M Return vs Nifty Z-Score])</f>
        <v>315</v>
      </c>
      <c r="AU253">
        <f>_xlfn.RANK.AVG(Table2[[#This Row],[Sharpe Ratio Z-Score]],Table2[Sharpe Ratio Z-Score])</f>
        <v>339</v>
      </c>
      <c r="AV253">
        <f>(Table2[[#This Row],[Rank 1Y]]+Table2[[#This Row],[Rank 6M]]+Table2[[#This Row],[Rank Sharpe]])/3</f>
        <v>282</v>
      </c>
    </row>
    <row r="254" spans="1:48" x14ac:dyDescent="0.3">
      <c r="A254" t="s">
        <v>862</v>
      </c>
      <c r="B254" t="s">
        <v>863</v>
      </c>
      <c r="C254" t="s">
        <v>10152</v>
      </c>
      <c r="D254" t="s">
        <v>21</v>
      </c>
      <c r="E254">
        <v>17535.310334400001</v>
      </c>
      <c r="F254">
        <v>773.6</v>
      </c>
      <c r="G254">
        <v>34.078492699892898</v>
      </c>
      <c r="H254">
        <f>(Table2[[#This Row],[1Y Return vs Nifty]]-AVERAGE(Table2[1Y Return vs Nifty]))/_xlfn.STDEV.P(Table2[1Y Return vs Nifty])</f>
        <v>-9.5342614022030356E-2</v>
      </c>
      <c r="I254">
        <v>-1.18306486219192</v>
      </c>
      <c r="J254">
        <f>(Table2[[#This Row],[1M Return vs Nifty]]-AVERAGE(Table2[1M Return vs Nifty]))/_xlfn.STDEV.P(Table2[1M Return vs Nifty])</f>
        <v>-0.12460555663265092</v>
      </c>
      <c r="K254">
        <v>20.0168488042804</v>
      </c>
      <c r="L254">
        <f>(Table2[[#This Row],[6M Return vs Nifty]]-AVERAGE(Table2[6M Return vs Nifty]))/_xlfn.STDEV.P(Table2[6M Return vs Nifty])</f>
        <v>0.4562956551723153</v>
      </c>
      <c r="M254">
        <v>-2.0513079321018699</v>
      </c>
      <c r="N254">
        <f>(Table2[[#This Row],[1W Return vs Nifty]]-AVERAGE(Table2[1W Return vs Nifty]))/_xlfn.STDEV.P(Table2[1W Return vs Nifty])</f>
        <v>-0.60943474062999348</v>
      </c>
      <c r="O254">
        <v>749.85</v>
      </c>
      <c r="P254">
        <v>705.88626744328894</v>
      </c>
      <c r="Q254">
        <v>596.70595078175597</v>
      </c>
      <c r="R254">
        <v>59.645212122748099</v>
      </c>
      <c r="S254" s="2">
        <f>(Table2[[#This Row],[Close Price]]-Table2[[#This Row],[20D EMA]])/Table2[[#This Row],[20D EMA]]</f>
        <v>3.1673001266920048E-2</v>
      </c>
      <c r="T254" s="2">
        <f>(Table2[[#This Row],[Close Price]]-Table2[[#This Row],[50D EMA]])/Table2[[#This Row],[50D EMA]]</f>
        <v>9.5927255819792834E-2</v>
      </c>
      <c r="U254" s="2">
        <f>(Table2[[#This Row],[Close Price]]-Table2[[#This Row],[200D EMA]])/Table2[[#This Row],[200D EMA]]</f>
        <v>0.29645095542702693</v>
      </c>
      <c r="V254">
        <v>1.5897987261189299</v>
      </c>
      <c r="W254">
        <v>773.6</v>
      </c>
      <c r="X254">
        <v>826</v>
      </c>
      <c r="Y254">
        <v>701.15</v>
      </c>
      <c r="Z254">
        <v>787.15</v>
      </c>
      <c r="AA254">
        <v>701.15</v>
      </c>
      <c r="AB254">
        <v>839.5</v>
      </c>
      <c r="AC254" s="2">
        <f>(Table2[[#This Row],[Close Price]]/Table2[[#This Row],[Day Low]])-1</f>
        <v>0</v>
      </c>
      <c r="AD254" s="2">
        <f>(Table2[[#This Row],[Day High]]/Table2[[#This Row],[Close Price]])-1</f>
        <v>6.7735263702171533E-2</v>
      </c>
      <c r="AE254" s="2">
        <f>(Table2[[#This Row],[Close Price]]/Table2[[#This Row],[Current Week Low]])-1</f>
        <v>0.10333024317193185</v>
      </c>
      <c r="AF254" s="2">
        <f>(Table2[[#This Row],[Current Week High]]/Table2[[#This Row],[Close Price]])-1</f>
        <v>1.7515511892450819E-2</v>
      </c>
      <c r="AG254" s="2">
        <f>(Table2[[#This Row],[Close Price]]/Table2[[#This Row],[Current Month Low]])-1</f>
        <v>0.10333024317193185</v>
      </c>
      <c r="AH254" s="2">
        <f>(Table2[[#This Row],[Current Month High]]/Table2[[#This Row],[Close Price]])-1</f>
        <v>8.5186142709410495E-2</v>
      </c>
      <c r="AI254">
        <v>8.5186142709410504</v>
      </c>
      <c r="AJ254">
        <v>69.537584922200296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0.06</v>
      </c>
      <c r="AM254" t="s">
        <v>10198</v>
      </c>
      <c r="AN254">
        <v>5.34</v>
      </c>
      <c r="AO254" t="s">
        <v>10198</v>
      </c>
      <c r="AP254">
        <v>5.0798574401757002E-2</v>
      </c>
      <c r="AQ254">
        <f>(Table2[[#This Row],[Sharpe Ratio]]-AVERAGE(Table2[Sharpe Ratio]))/_xlfn.STDEV.P(Table2[Sharpe Ratio])</f>
        <v>-1.1442471546513455E-2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-0.38452972765887294</v>
      </c>
      <c r="AS254">
        <f>_xlfn.RANK.AVG(Table2[[#This Row],[1Y Return vs Nifty Z-Score]],Table2[1Y Return vs Nifty Z-Score])</f>
        <v>318</v>
      </c>
      <c r="AT254">
        <f>_xlfn.RANK.AVG(Table2[[#This Row],[6M Return vs Nifty Z-Score]],Table2[6M Return vs Nifty Z-Score])</f>
        <v>195</v>
      </c>
      <c r="AU254">
        <f>_xlfn.RANK.AVG(Table2[[#This Row],[Sharpe Ratio Z-Score]],Table2[Sharpe Ratio Z-Score])</f>
        <v>343</v>
      </c>
      <c r="AV254">
        <f>(Table2[[#This Row],[Rank 1Y]]+Table2[[#This Row],[Rank 6M]]+Table2[[#This Row],[Rank Sharpe]])/3</f>
        <v>285.33333333333331</v>
      </c>
    </row>
    <row r="255" spans="1:48" x14ac:dyDescent="0.3">
      <c r="A255" t="s">
        <v>507</v>
      </c>
      <c r="B255" t="s">
        <v>508</v>
      </c>
      <c r="C255" t="s">
        <v>10153</v>
      </c>
      <c r="D255" t="s">
        <v>254</v>
      </c>
      <c r="E255">
        <v>40372.849534939996</v>
      </c>
      <c r="F255">
        <v>639.04999999999995</v>
      </c>
      <c r="G255">
        <v>78.412231618967496</v>
      </c>
      <c r="H255">
        <f>(Table2[[#This Row],[1Y Return vs Nifty]]-AVERAGE(Table2[1Y Return vs Nifty]))/_xlfn.STDEV.P(Table2[1Y Return vs Nifty])</f>
        <v>0.50590526702519556</v>
      </c>
      <c r="I255">
        <v>-5.6910978940135397</v>
      </c>
      <c r="J255">
        <f>(Table2[[#This Row],[1M Return vs Nifty]]-AVERAGE(Table2[1M Return vs Nifty]))/_xlfn.STDEV.P(Table2[1M Return vs Nifty])</f>
        <v>-0.58418488871559882</v>
      </c>
      <c r="K255">
        <v>9.4266424807409308</v>
      </c>
      <c r="L255">
        <f>(Table2[[#This Row],[6M Return vs Nifty]]-AVERAGE(Table2[6M Return vs Nifty]))/_xlfn.STDEV.P(Table2[6M Return vs Nifty])</f>
        <v>9.242808181208953E-2</v>
      </c>
      <c r="M255">
        <v>-3.5305645703628699</v>
      </c>
      <c r="N255">
        <f>(Table2[[#This Row],[1W Return vs Nifty]]-AVERAGE(Table2[1W Return vs Nifty]))/_xlfn.STDEV.P(Table2[1W Return vs Nifty])</f>
        <v>-0.92512265474198174</v>
      </c>
      <c r="O255">
        <v>646.91</v>
      </c>
      <c r="P255">
        <v>627.72451438335895</v>
      </c>
      <c r="Q255">
        <v>520.62684078273901</v>
      </c>
      <c r="R255">
        <v>42.607821685789403</v>
      </c>
      <c r="S255" s="2">
        <f>(Table2[[#This Row],[Close Price]]-Table2[[#This Row],[20D EMA]])/Table2[[#This Row],[20D EMA]]</f>
        <v>-1.2150067242738578E-2</v>
      </c>
      <c r="T255" s="2">
        <f>(Table2[[#This Row],[Close Price]]-Table2[[#This Row],[50D EMA]])/Table2[[#This Row],[50D EMA]]</f>
        <v>1.8042127329958621E-2</v>
      </c>
      <c r="U255" s="2">
        <f>(Table2[[#This Row],[Close Price]]-Table2[[#This Row],[200D EMA]])/Table2[[#This Row],[200D EMA]]</f>
        <v>0.22746264683399162</v>
      </c>
      <c r="V255">
        <v>1.10244633525698</v>
      </c>
      <c r="W255">
        <v>635.25</v>
      </c>
      <c r="X255">
        <v>664.95</v>
      </c>
      <c r="Y255">
        <v>579.6</v>
      </c>
      <c r="Z255">
        <v>675.7</v>
      </c>
      <c r="AA255">
        <v>579.6</v>
      </c>
      <c r="AB255">
        <v>685.9</v>
      </c>
      <c r="AC255" s="2">
        <f>(Table2[[#This Row],[Close Price]]/Table2[[#This Row],[Day Low]])-1</f>
        <v>5.9818968909877146E-3</v>
      </c>
      <c r="AD255" s="2">
        <f>(Table2[[#This Row],[Day High]]/Table2[[#This Row],[Close Price]])-1</f>
        <v>4.0528910100931181E-2</v>
      </c>
      <c r="AE255" s="2">
        <f>(Table2[[#This Row],[Close Price]]/Table2[[#This Row],[Current Week Low]])-1</f>
        <v>0.10257073844030362</v>
      </c>
      <c r="AF255" s="2">
        <f>(Table2[[#This Row],[Current Week High]]/Table2[[#This Row],[Close Price]])-1</f>
        <v>5.7350755026993383E-2</v>
      </c>
      <c r="AG255" s="2">
        <f>(Table2[[#This Row],[Close Price]]/Table2[[#This Row],[Current Month Low]])-1</f>
        <v>0.10257073844030362</v>
      </c>
      <c r="AH255" s="2">
        <f>(Table2[[#This Row],[Current Month High]]/Table2[[#This Row],[Close Price]])-1</f>
        <v>7.3311947421954571E-2</v>
      </c>
      <c r="AI255">
        <v>7.33119474219545</v>
      </c>
      <c r="AJ255">
        <v>108.80575069433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0.04</v>
      </c>
      <c r="AM255" t="s">
        <v>10198</v>
      </c>
      <c r="AN255">
        <v>-4.26</v>
      </c>
      <c r="AO255" t="s">
        <v>10197</v>
      </c>
      <c r="AP255">
        <v>2.6495842336544999E-2</v>
      </c>
      <c r="AQ255">
        <f>(Table2[[#This Row],[Sharpe Ratio]]-AVERAGE(Table2[Sharpe Ratio]))/_xlfn.STDEV.P(Table2[Sharpe Ratio])</f>
        <v>-0.29158120580359953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-1.202555400423895</v>
      </c>
      <c r="AS255">
        <f>_xlfn.RANK.AVG(Table2[[#This Row],[1Y Return vs Nifty Z-Score]],Table2[1Y Return vs Nifty Z-Score])</f>
        <v>152</v>
      </c>
      <c r="AT255">
        <f>_xlfn.RANK.AVG(Table2[[#This Row],[6M Return vs Nifty Z-Score]],Table2[6M Return vs Nifty Z-Score])</f>
        <v>293</v>
      </c>
      <c r="AU255">
        <f>_xlfn.RANK.AVG(Table2[[#This Row],[Sharpe Ratio Z-Score]],Table2[Sharpe Ratio Z-Score])</f>
        <v>413</v>
      </c>
      <c r="AV255">
        <f>(Table2[[#This Row],[Rank 1Y]]+Table2[[#This Row],[Rank 6M]]+Table2[[#This Row],[Rank Sharpe]])/3</f>
        <v>286</v>
      </c>
    </row>
    <row r="256" spans="1:48" x14ac:dyDescent="0.3">
      <c r="A256" t="s">
        <v>1545</v>
      </c>
      <c r="B256" t="s">
        <v>1546</v>
      </c>
      <c r="C256" t="s">
        <v>10164</v>
      </c>
      <c r="D256" t="s">
        <v>138</v>
      </c>
      <c r="E256">
        <v>6191.34</v>
      </c>
      <c r="F256">
        <v>217.24</v>
      </c>
      <c r="G256">
        <v>83.279121385317396</v>
      </c>
      <c r="H256">
        <f>(Table2[[#This Row],[1Y Return vs Nifty]]-AVERAGE(Table2[1Y Return vs Nifty]))/_xlfn.STDEV.P(Table2[1Y Return vs Nifty])</f>
        <v>0.57190933594998694</v>
      </c>
      <c r="I256">
        <v>10.431298987859201</v>
      </c>
      <c r="J256">
        <f>(Table2[[#This Row],[1M Return vs Nifty]]-AVERAGE(Table2[1M Return vs Nifty]))/_xlfn.STDEV.P(Table2[1M Return vs Nifty])</f>
        <v>1.059441131378849</v>
      </c>
      <c r="K256">
        <v>8.26098778799917</v>
      </c>
      <c r="L256">
        <f>(Table2[[#This Row],[6M Return vs Nifty]]-AVERAGE(Table2[6M Return vs Nifty]))/_xlfn.STDEV.P(Table2[6M Return vs Nifty])</f>
        <v>5.2377498143938085E-2</v>
      </c>
      <c r="M256">
        <v>-3.0995605102259902</v>
      </c>
      <c r="N256">
        <f>(Table2[[#This Row],[1W Return vs Nifty]]-AVERAGE(Table2[1W Return vs Nifty]))/_xlfn.STDEV.P(Table2[1W Return vs Nifty])</f>
        <v>-0.83314214966994526</v>
      </c>
      <c r="O256">
        <v>211.85</v>
      </c>
      <c r="P256">
        <v>205.42529167051401</v>
      </c>
      <c r="Q256">
        <v>182.88225429347401</v>
      </c>
      <c r="R256">
        <v>54.110813428414097</v>
      </c>
      <c r="S256" s="2">
        <f>(Table2[[#This Row],[Close Price]]-Table2[[#This Row],[20D EMA]])/Table2[[#This Row],[20D EMA]]</f>
        <v>2.544253009204633E-2</v>
      </c>
      <c r="T256" s="2">
        <f>(Table2[[#This Row],[Close Price]]-Table2[[#This Row],[50D EMA]])/Table2[[#This Row],[50D EMA]]</f>
        <v>5.7513406618089929E-2</v>
      </c>
      <c r="U256" s="2">
        <f>(Table2[[#This Row],[Close Price]]-Table2[[#This Row],[200D EMA]])/Table2[[#This Row],[200D EMA]]</f>
        <v>0.18786812224761618</v>
      </c>
      <c r="V256">
        <v>2.0842219608543902</v>
      </c>
      <c r="W256">
        <v>218.89</v>
      </c>
      <c r="X256">
        <v>226.8</v>
      </c>
      <c r="Y256">
        <v>204.1</v>
      </c>
      <c r="Z256">
        <v>224.8</v>
      </c>
      <c r="AA256">
        <v>188.14</v>
      </c>
      <c r="AB256">
        <v>242</v>
      </c>
      <c r="AC256" s="2">
        <f>(Table2[[#This Row],[Close Price]]/Table2[[#This Row],[Day Low]])-1</f>
        <v>-7.5380328018638254E-3</v>
      </c>
      <c r="AD256" s="2">
        <f>(Table2[[#This Row],[Day High]]/Table2[[#This Row],[Close Price]])-1</f>
        <v>4.4006628613515009E-2</v>
      </c>
      <c r="AE256" s="2">
        <f>(Table2[[#This Row],[Close Price]]/Table2[[#This Row],[Current Week Low]])-1</f>
        <v>6.4380205781479738E-2</v>
      </c>
      <c r="AF256" s="2">
        <f>(Table2[[#This Row],[Current Week High]]/Table2[[#This Row],[Close Price]])-1</f>
        <v>3.4800220953783878E-2</v>
      </c>
      <c r="AG256" s="2">
        <f>(Table2[[#This Row],[Close Price]]/Table2[[#This Row],[Current Month Low]])-1</f>
        <v>0.15467205272669293</v>
      </c>
      <c r="AH256" s="2">
        <f>(Table2[[#This Row],[Current Month High]]/Table2[[#This Row],[Close Price]])-1</f>
        <v>0.11397532682747191</v>
      </c>
      <c r="AI256">
        <v>21.961885472288699</v>
      </c>
      <c r="AJ256">
        <v>110.50387596899201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-0.02</v>
      </c>
      <c r="AM256" t="s">
        <v>10197</v>
      </c>
      <c r="AN256">
        <v>6.31</v>
      </c>
      <c r="AO256" t="s">
        <v>10198</v>
      </c>
      <c r="AP256">
        <v>2.4854363547995001E-2</v>
      </c>
      <c r="AQ256">
        <f>(Table2[[#This Row],[Sharpe Ratio]]-AVERAGE(Table2[Sharpe Ratio]))/_xlfn.STDEV.P(Table2[Sharpe Ratio])</f>
        <v>-0.31050260891582365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0.54008320688700506</v>
      </c>
      <c r="AS256">
        <f>_xlfn.RANK.AVG(Table2[[#This Row],[1Y Return vs Nifty Z-Score]],Table2[1Y Return vs Nifty Z-Score])</f>
        <v>136</v>
      </c>
      <c r="AT256">
        <f>_xlfn.RANK.AVG(Table2[[#This Row],[6M Return vs Nifty Z-Score]],Table2[6M Return vs Nifty Z-Score])</f>
        <v>305</v>
      </c>
      <c r="AU256">
        <f>_xlfn.RANK.AVG(Table2[[#This Row],[Sharpe Ratio Z-Score]],Table2[Sharpe Ratio Z-Score])</f>
        <v>418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1018</v>
      </c>
      <c r="B257" t="s">
        <v>1019</v>
      </c>
      <c r="C257" t="s">
        <v>10160</v>
      </c>
      <c r="D257" t="s">
        <v>111</v>
      </c>
      <c r="E257">
        <v>12982.35</v>
      </c>
      <c r="F257">
        <v>408.25</v>
      </c>
      <c r="G257">
        <v>100.240624285913</v>
      </c>
      <c r="H257">
        <f>(Table2[[#This Row],[1Y Return vs Nifty]]-AVERAGE(Table2[1Y Return vs Nifty]))/_xlfn.STDEV.P(Table2[1Y Return vs Nifty])</f>
        <v>0.80193883328100857</v>
      </c>
      <c r="I257">
        <v>3.89513632936333E-3</v>
      </c>
      <c r="J257">
        <f>(Table2[[#This Row],[1M Return vs Nifty]]-AVERAGE(Table2[1M Return vs Nifty]))/_xlfn.STDEV.P(Table2[1M Return vs Nifty])</f>
        <v>-3.5988382969691772E-3</v>
      </c>
      <c r="K257">
        <v>-25.114129202800999</v>
      </c>
      <c r="L257">
        <f>(Table2[[#This Row],[6M Return vs Nifty]]-AVERAGE(Table2[6M Return vs Nifty]))/_xlfn.STDEV.P(Table2[6M Return vs Nifty])</f>
        <v>-1.0943539685568235</v>
      </c>
      <c r="M257">
        <v>0.41379470205813901</v>
      </c>
      <c r="N257">
        <f>(Table2[[#This Row],[1W Return vs Nifty]]-AVERAGE(Table2[1W Return vs Nifty]))/_xlfn.STDEV.P(Table2[1W Return vs Nifty])</f>
        <v>-8.3357595852202288E-2</v>
      </c>
      <c r="O257">
        <v>405.86</v>
      </c>
      <c r="P257">
        <v>402.59883548668898</v>
      </c>
      <c r="Q257">
        <v>373.86589381831902</v>
      </c>
      <c r="R257">
        <v>51.782858358886003</v>
      </c>
      <c r="S257" s="2">
        <f>(Table2[[#This Row],[Close Price]]-Table2[[#This Row],[20D EMA]])/Table2[[#This Row],[20D EMA]]</f>
        <v>5.8887301039767066E-3</v>
      </c>
      <c r="T257" s="2">
        <f>(Table2[[#This Row],[Close Price]]-Table2[[#This Row],[50D EMA]])/Table2[[#This Row],[50D EMA]]</f>
        <v>1.4036713510309841E-2</v>
      </c>
      <c r="U257" s="2">
        <f>(Table2[[#This Row],[Close Price]]-Table2[[#This Row],[200D EMA]])/Table2[[#This Row],[200D EMA]]</f>
        <v>9.1969090388303809E-2</v>
      </c>
      <c r="V257">
        <v>0.86220524471385596</v>
      </c>
      <c r="W257">
        <v>401.5</v>
      </c>
      <c r="X257">
        <v>413.7</v>
      </c>
      <c r="Y257">
        <v>380.1</v>
      </c>
      <c r="Z257">
        <v>424.45</v>
      </c>
      <c r="AA257">
        <v>380.1</v>
      </c>
      <c r="AB257">
        <v>439.9</v>
      </c>
      <c r="AC257" s="2">
        <f>(Table2[[#This Row],[Close Price]]/Table2[[#This Row],[Day Low]])-1</f>
        <v>1.6811955168119619E-2</v>
      </c>
      <c r="AD257" s="2">
        <f>(Table2[[#This Row],[Day High]]/Table2[[#This Row],[Close Price]])-1</f>
        <v>1.3349663196570605E-2</v>
      </c>
      <c r="AE257" s="2">
        <f>(Table2[[#This Row],[Close Price]]/Table2[[#This Row],[Current Week Low]])-1</f>
        <v>7.4059458037358583E-2</v>
      </c>
      <c r="AF257" s="2">
        <f>(Table2[[#This Row],[Current Week High]]/Table2[[#This Row],[Close Price]])-1</f>
        <v>3.9681567666870698E-2</v>
      </c>
      <c r="AG257" s="2">
        <f>(Table2[[#This Row],[Close Price]]/Table2[[#This Row],[Current Month Low]])-1</f>
        <v>7.4059458037358583E-2</v>
      </c>
      <c r="AH257" s="2">
        <f>(Table2[[#This Row],[Current Month High]]/Table2[[#This Row],[Close Price]])-1</f>
        <v>7.7526025719534486E-2</v>
      </c>
      <c r="AI257">
        <v>23.943661971830899</v>
      </c>
      <c r="AJ257">
        <v>144.46107784431101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-0.02</v>
      </c>
      <c r="AM257" t="s">
        <v>10197</v>
      </c>
      <c r="AN257">
        <v>-3.22</v>
      </c>
      <c r="AO257" t="s">
        <v>10197</v>
      </c>
      <c r="AP257">
        <v>0.14891967104618001</v>
      </c>
      <c r="AQ257">
        <f>(Table2[[#This Row],[Sharpe Ratio]]-AVERAGE(Table2[Sharpe Ratio]))/_xlfn.STDEV.P(Table2[Sharpe Ratio])</f>
        <v>1.1196040191989745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0.74023244977398817</v>
      </c>
      <c r="AS257">
        <f>_xlfn.RANK.AVG(Table2[[#This Row],[1Y Return vs Nifty Z-Score]],Table2[1Y Return vs Nifty Z-Score])</f>
        <v>109</v>
      </c>
      <c r="AT257">
        <f>_xlfn.RANK.AVG(Table2[[#This Row],[6M Return vs Nifty Z-Score]],Table2[6M Return vs Nifty Z-Score])</f>
        <v>655</v>
      </c>
      <c r="AU257">
        <f>_xlfn.RANK.AVG(Table2[[#This Row],[Sharpe Ratio Z-Score]],Table2[Sharpe Ratio Z-Score])</f>
        <v>99</v>
      </c>
      <c r="AV257">
        <f>(Table2[[#This Row],[Rank 1Y]]+Table2[[#This Row],[Rank 6M]]+Table2[[#This Row],[Rank Sharpe]])/3</f>
        <v>287.66666666666669</v>
      </c>
    </row>
    <row r="258" spans="1:48" x14ac:dyDescent="0.3">
      <c r="A258" t="s">
        <v>721</v>
      </c>
      <c r="B258" t="s">
        <v>722</v>
      </c>
      <c r="C258" t="s">
        <v>10156</v>
      </c>
      <c r="D258" t="s">
        <v>46</v>
      </c>
      <c r="E258">
        <v>22726.611907999999</v>
      </c>
      <c r="F258">
        <v>884</v>
      </c>
      <c r="G258">
        <v>12.3877489531581</v>
      </c>
      <c r="H258">
        <f>(Table2[[#This Row],[1Y Return vs Nifty]]-AVERAGE(Table2[1Y Return vs Nifty]))/_xlfn.STDEV.P(Table2[1Y Return vs Nifty])</f>
        <v>-0.38950940513947313</v>
      </c>
      <c r="I258">
        <v>-2.05561122987669</v>
      </c>
      <c r="J258">
        <f>(Table2[[#This Row],[1M Return vs Nifty]]-AVERAGE(Table2[1M Return vs Nifty]))/_xlfn.STDEV.P(Table2[1M Return vs Nifty])</f>
        <v>-0.21355882606109827</v>
      </c>
      <c r="K258">
        <v>29.2177764746415</v>
      </c>
      <c r="L258">
        <f>(Table2[[#This Row],[6M Return vs Nifty]]-AVERAGE(Table2[6M Return vs Nifty]))/_xlfn.STDEV.P(Table2[6M Return vs Nifty])</f>
        <v>0.77242917720159188</v>
      </c>
      <c r="M258">
        <v>-2.14262518872673</v>
      </c>
      <c r="N258">
        <f>(Table2[[#This Row],[1W Return vs Nifty]]-AVERAGE(Table2[1W Return vs Nifty]))/_xlfn.STDEV.P(Table2[1W Return vs Nifty])</f>
        <v>-0.62892274123834013</v>
      </c>
      <c r="O258">
        <v>878.9</v>
      </c>
      <c r="P258">
        <v>843.57897212929697</v>
      </c>
      <c r="Q258">
        <v>726.97993334938894</v>
      </c>
      <c r="R258">
        <v>51.398213601402297</v>
      </c>
      <c r="S258" s="2">
        <f>(Table2[[#This Row],[Close Price]]-Table2[[#This Row],[20D EMA]])/Table2[[#This Row],[20D EMA]]</f>
        <v>5.8027079303675311E-3</v>
      </c>
      <c r="T258" s="2">
        <f>(Table2[[#This Row],[Close Price]]-Table2[[#This Row],[50D EMA]])/Table2[[#This Row],[50D EMA]]</f>
        <v>4.7916115984583382E-2</v>
      </c>
      <c r="U258" s="2">
        <f>(Table2[[#This Row],[Close Price]]-Table2[[#This Row],[200D EMA]])/Table2[[#This Row],[200D EMA]]</f>
        <v>0.21598954723162447</v>
      </c>
      <c r="V258">
        <v>0.92012649337375996</v>
      </c>
      <c r="W258">
        <v>874.5</v>
      </c>
      <c r="X258">
        <v>891</v>
      </c>
      <c r="Y258">
        <v>828</v>
      </c>
      <c r="Z258">
        <v>904.7</v>
      </c>
      <c r="AA258">
        <v>828</v>
      </c>
      <c r="AB258">
        <v>968.8</v>
      </c>
      <c r="AC258" s="2">
        <f>(Table2[[#This Row],[Close Price]]/Table2[[#This Row],[Day Low]])-1</f>
        <v>1.0863350485992074E-2</v>
      </c>
      <c r="AD258" s="2">
        <f>(Table2[[#This Row],[Day High]]/Table2[[#This Row],[Close Price]])-1</f>
        <v>7.9185520361990669E-3</v>
      </c>
      <c r="AE258" s="2">
        <f>(Table2[[#This Row],[Close Price]]/Table2[[#This Row],[Current Week Low]])-1</f>
        <v>6.7632850241545972E-2</v>
      </c>
      <c r="AF258" s="2">
        <f>(Table2[[#This Row],[Current Week High]]/Table2[[#This Row],[Close Price]])-1</f>
        <v>2.341628959276032E-2</v>
      </c>
      <c r="AG258" s="2">
        <f>(Table2[[#This Row],[Close Price]]/Table2[[#This Row],[Current Month Low]])-1</f>
        <v>6.7632850241545972E-2</v>
      </c>
      <c r="AH258" s="2">
        <f>(Table2[[#This Row],[Current Month High]]/Table2[[#This Row],[Close Price]])-1</f>
        <v>9.5927601809954632E-2</v>
      </c>
      <c r="AI258">
        <v>9.5927601809954606</v>
      </c>
      <c r="AJ258">
        <v>60.712662485228599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0.08</v>
      </c>
      <c r="AM258" t="s">
        <v>10198</v>
      </c>
      <c r="AN258">
        <v>-1.68</v>
      </c>
      <c r="AO258" t="s">
        <v>10197</v>
      </c>
      <c r="AP258">
        <v>6.1538136890242998E-2</v>
      </c>
      <c r="AQ258">
        <f>(Table2[[#This Row],[Sharpe Ratio]]-AVERAGE(Table2[Sharpe Ratio]))/_xlfn.STDEV.P(Table2[Sharpe Ratio])</f>
        <v>0.11235296980248384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-0.34720882543483583</v>
      </c>
      <c r="AS258">
        <f>_xlfn.RANK.AVG(Table2[[#This Row],[1Y Return vs Nifty Z-Score]],Table2[1Y Return vs Nifty Z-Score])</f>
        <v>436</v>
      </c>
      <c r="AT258">
        <f>_xlfn.RANK.AVG(Table2[[#This Row],[6M Return vs Nifty Z-Score]],Table2[6M Return vs Nifty Z-Score])</f>
        <v>135</v>
      </c>
      <c r="AU258">
        <f>_xlfn.RANK.AVG(Table2[[#This Row],[Sharpe Ratio Z-Score]],Table2[Sharpe Ratio Z-Score])</f>
        <v>298</v>
      </c>
      <c r="AV258">
        <f>(Table2[[#This Row],[Rank 1Y]]+Table2[[#This Row],[Rank 6M]]+Table2[[#This Row],[Rank Sharpe]])/3</f>
        <v>289.66666666666669</v>
      </c>
    </row>
    <row r="259" spans="1:48" x14ac:dyDescent="0.3">
      <c r="A259" t="s">
        <v>1400</v>
      </c>
      <c r="B259" t="s">
        <v>1401</v>
      </c>
      <c r="C259" t="s">
        <v>10157</v>
      </c>
      <c r="D259" t="s">
        <v>198</v>
      </c>
      <c r="E259">
        <v>7444.2089466399902</v>
      </c>
      <c r="F259">
        <v>1378.6</v>
      </c>
      <c r="G259">
        <v>26.409121426962699</v>
      </c>
      <c r="H259">
        <f>(Table2[[#This Row],[1Y Return vs Nifty]]-AVERAGE(Table2[1Y Return vs Nifty]))/_xlfn.STDEV.P(Table2[1Y Return vs Nifty])</f>
        <v>-0.19935353976936859</v>
      </c>
      <c r="I259">
        <v>-6.0386481943838E-2</v>
      </c>
      <c r="J259">
        <f>(Table2[[#This Row],[1M Return vs Nifty]]-AVERAGE(Table2[1M Return vs Nifty]))/_xlfn.STDEV.P(Table2[1M Return vs Nifty])</f>
        <v>-1.0152140587052721E-2</v>
      </c>
      <c r="K259">
        <v>19.909135325885401</v>
      </c>
      <c r="L259">
        <f>(Table2[[#This Row],[6M Return vs Nifty]]-AVERAGE(Table2[6M Return vs Nifty]))/_xlfn.STDEV.P(Table2[6M Return vs Nifty])</f>
        <v>0.45259474125200194</v>
      </c>
      <c r="M259">
        <v>-1.2147780180193699</v>
      </c>
      <c r="N259">
        <f>(Table2[[#This Row],[1W Return vs Nifty]]-AVERAGE(Table2[1W Return vs Nifty]))/_xlfn.STDEV.P(Table2[1W Return vs Nifty])</f>
        <v>-0.43091103024838057</v>
      </c>
      <c r="O259">
        <v>1342.1</v>
      </c>
      <c r="P259">
        <v>1247.50516692669</v>
      </c>
      <c r="Q259">
        <v>1064.82033594889</v>
      </c>
      <c r="R259">
        <v>57.436247676499598</v>
      </c>
      <c r="S259" s="2">
        <f>(Table2[[#This Row],[Close Price]]-Table2[[#This Row],[20D EMA]])/Table2[[#This Row],[20D EMA]]</f>
        <v>2.719618508307876E-2</v>
      </c>
      <c r="T259" s="2">
        <f>(Table2[[#This Row],[Close Price]]-Table2[[#This Row],[50D EMA]])/Table2[[#This Row],[50D EMA]]</f>
        <v>0.10508560328954032</v>
      </c>
      <c r="U259" s="2">
        <f>(Table2[[#This Row],[Close Price]]-Table2[[#This Row],[200D EMA]])/Table2[[#This Row],[200D EMA]]</f>
        <v>0.29467850439904719</v>
      </c>
      <c r="V259">
        <v>0.75600111370597001</v>
      </c>
      <c r="W259">
        <v>1375.65</v>
      </c>
      <c r="X259">
        <v>1408</v>
      </c>
      <c r="Y259">
        <v>1295.05</v>
      </c>
      <c r="Z259">
        <v>1389.4</v>
      </c>
      <c r="AA259">
        <v>1295.05</v>
      </c>
      <c r="AB259">
        <v>1453.7</v>
      </c>
      <c r="AC259" s="2">
        <f>(Table2[[#This Row],[Close Price]]/Table2[[#This Row],[Day Low]])-1</f>
        <v>2.1444408097988088E-3</v>
      </c>
      <c r="AD259" s="2">
        <f>(Table2[[#This Row],[Day High]]/Table2[[#This Row],[Close Price]])-1</f>
        <v>2.1325982881183814E-2</v>
      </c>
      <c r="AE259" s="2">
        <f>(Table2[[#This Row],[Close Price]]/Table2[[#This Row],[Current Week Low]])-1</f>
        <v>6.4514883595228056E-2</v>
      </c>
      <c r="AF259" s="2">
        <f>(Table2[[#This Row],[Current Week High]]/Table2[[#This Row],[Close Price]])-1</f>
        <v>7.8340345277818635E-3</v>
      </c>
      <c r="AG259" s="2">
        <f>(Table2[[#This Row],[Close Price]]/Table2[[#This Row],[Current Month Low]])-1</f>
        <v>6.4514883595228056E-2</v>
      </c>
      <c r="AH259" s="2">
        <f>(Table2[[#This Row],[Current Month High]]/Table2[[#This Row],[Close Price]])-1</f>
        <v>5.4475554910779156E-2</v>
      </c>
      <c r="AI259">
        <v>5.4475554910779103</v>
      </c>
      <c r="AJ259">
        <v>68.019500304692201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0.2</v>
      </c>
      <c r="AM259" t="s">
        <v>10198</v>
      </c>
      <c r="AN259">
        <v>0.51</v>
      </c>
      <c r="AO259" t="s">
        <v>10198</v>
      </c>
      <c r="AP259">
        <v>5.7097140476017001E-2</v>
      </c>
      <c r="AQ259">
        <f>(Table2[[#This Row],[Sharpe Ratio]]-AVERAGE(Table2[Sharpe Ratio]))/_xlfn.STDEV.P(Table2[Sharpe Ratio])</f>
        <v>6.1161395497865596E-2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-0.12666057385493434</v>
      </c>
      <c r="AS259">
        <f>_xlfn.RANK.AVG(Table2[[#This Row],[1Y Return vs Nifty Z-Score]],Table2[1Y Return vs Nifty Z-Score])</f>
        <v>355</v>
      </c>
      <c r="AT259">
        <f>_xlfn.RANK.AVG(Table2[[#This Row],[6M Return vs Nifty Z-Score]],Table2[6M Return vs Nifty Z-Score])</f>
        <v>198</v>
      </c>
      <c r="AU259">
        <f>_xlfn.RANK.AVG(Table2[[#This Row],[Sharpe Ratio Z-Score]],Table2[Sharpe Ratio Z-Score])</f>
        <v>317</v>
      </c>
      <c r="AV259">
        <f>(Table2[[#This Row],[Rank 1Y]]+Table2[[#This Row],[Rank 6M]]+Table2[[#This Row],[Rank Sharpe]])/3</f>
        <v>290</v>
      </c>
    </row>
    <row r="260" spans="1:48" x14ac:dyDescent="0.3">
      <c r="A260" t="s">
        <v>1202</v>
      </c>
      <c r="B260" t="s">
        <v>1203</v>
      </c>
      <c r="C260" t="s">
        <v>10160</v>
      </c>
      <c r="D260" t="s">
        <v>133</v>
      </c>
      <c r="E260">
        <v>9632.34201545</v>
      </c>
      <c r="F260">
        <v>273.35000000000002</v>
      </c>
      <c r="G260">
        <v>28.324087403429701</v>
      </c>
      <c r="H260">
        <f>(Table2[[#This Row],[1Y Return vs Nifty]]-AVERAGE(Table2[1Y Return vs Nifty]))/_xlfn.STDEV.P(Table2[1Y Return vs Nifty])</f>
        <v>-0.17338304272354105</v>
      </c>
      <c r="I260">
        <v>13.0127602243981</v>
      </c>
      <c r="J260">
        <f>(Table2[[#This Row],[1M Return vs Nifty]]-AVERAGE(Table2[1M Return vs Nifty]))/_xlfn.STDEV.P(Table2[1M Return vs Nifty])</f>
        <v>1.3226127236258494</v>
      </c>
      <c r="K260">
        <v>3.6500113302810999</v>
      </c>
      <c r="L260">
        <f>(Table2[[#This Row],[6M Return vs Nifty]]-AVERAGE(Table2[6M Return vs Nifty]))/_xlfn.STDEV.P(Table2[6M Return vs Nifty])</f>
        <v>-0.10605046475246871</v>
      </c>
      <c r="M260">
        <v>-6.0422189876419896</v>
      </c>
      <c r="N260">
        <f>(Table2[[#This Row],[1W Return vs Nifty]]-AVERAGE(Table2[1W Return vs Nifty]))/_xlfn.STDEV.P(Table2[1W Return vs Nifty])</f>
        <v>-1.4611344078432766</v>
      </c>
      <c r="O260">
        <v>262.76</v>
      </c>
      <c r="P260">
        <v>250.64941397483099</v>
      </c>
      <c r="Q260">
        <v>227.23518219133101</v>
      </c>
      <c r="R260">
        <v>59.413730710617997</v>
      </c>
      <c r="S260" s="2">
        <f>(Table2[[#This Row],[Close Price]]-Table2[[#This Row],[20D EMA]])/Table2[[#This Row],[20D EMA]]</f>
        <v>4.0302938042320109E-2</v>
      </c>
      <c r="T260" s="2">
        <f>(Table2[[#This Row],[Close Price]]-Table2[[#This Row],[50D EMA]])/Table2[[#This Row],[50D EMA]]</f>
        <v>9.0567081985870962E-2</v>
      </c>
      <c r="U260" s="2">
        <f>(Table2[[#This Row],[Close Price]]-Table2[[#This Row],[200D EMA]])/Table2[[#This Row],[200D EMA]]</f>
        <v>0.20293872350206996</v>
      </c>
      <c r="V260">
        <v>1.3883510423154499</v>
      </c>
      <c r="W260">
        <v>273.10000000000002</v>
      </c>
      <c r="X260">
        <v>281</v>
      </c>
      <c r="Y260">
        <v>252.55</v>
      </c>
      <c r="Z260">
        <v>284</v>
      </c>
      <c r="AA260">
        <v>229.92</v>
      </c>
      <c r="AB260">
        <v>299</v>
      </c>
      <c r="AC260" s="2">
        <f>(Table2[[#This Row],[Close Price]]/Table2[[#This Row],[Day Low]])-1</f>
        <v>9.1541559868191236E-4</v>
      </c>
      <c r="AD260" s="2">
        <f>(Table2[[#This Row],[Day High]]/Table2[[#This Row],[Close Price]])-1</f>
        <v>2.7986098408633531E-2</v>
      </c>
      <c r="AE260" s="2">
        <f>(Table2[[#This Row],[Close Price]]/Table2[[#This Row],[Current Week Low]])-1</f>
        <v>8.2359928726984721E-2</v>
      </c>
      <c r="AF260" s="2">
        <f>(Table2[[#This Row],[Current Week High]]/Table2[[#This Row],[Close Price]])-1</f>
        <v>3.8961038961038863E-2</v>
      </c>
      <c r="AG260" s="2">
        <f>(Table2[[#This Row],[Close Price]]/Table2[[#This Row],[Current Month Low]])-1</f>
        <v>0.18889178844815602</v>
      </c>
      <c r="AH260" s="2">
        <f>(Table2[[#This Row],[Current Month High]]/Table2[[#This Row],[Close Price]])-1</f>
        <v>9.3835741723065524E-2</v>
      </c>
      <c r="AI260">
        <v>9.3835741723065507</v>
      </c>
      <c r="AJ260">
        <v>57.868899797863101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0.01</v>
      </c>
      <c r="AM260" t="s">
        <v>10198</v>
      </c>
      <c r="AN260">
        <v>10.78</v>
      </c>
      <c r="AO260" t="s">
        <v>10198</v>
      </c>
      <c r="AP260">
        <v>0.117997919440708</v>
      </c>
      <c r="AQ260">
        <f>(Table2[[#This Row],[Sharpe Ratio]]-AVERAGE(Table2[Sharpe Ratio]))/_xlfn.STDEV.P(Table2[Sharpe Ratio])</f>
        <v>0.76316753574003615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0.34521234404659906</v>
      </c>
      <c r="AS260">
        <f>_xlfn.RANK.AVG(Table2[[#This Row],[1Y Return vs Nifty Z-Score]],Table2[1Y Return vs Nifty Z-Score])</f>
        <v>347</v>
      </c>
      <c r="AT260">
        <f>_xlfn.RANK.AVG(Table2[[#This Row],[6M Return vs Nifty Z-Score]],Table2[6M Return vs Nifty Z-Score])</f>
        <v>358</v>
      </c>
      <c r="AU260">
        <f>_xlfn.RANK.AVG(Table2[[#This Row],[Sharpe Ratio Z-Score]],Table2[Sharpe Ratio Z-Score])</f>
        <v>168</v>
      </c>
      <c r="AV260">
        <f>(Table2[[#This Row],[Rank 1Y]]+Table2[[#This Row],[Rank 6M]]+Table2[[#This Row],[Rank Sharpe]])/3</f>
        <v>291</v>
      </c>
    </row>
    <row r="261" spans="1:48" x14ac:dyDescent="0.3">
      <c r="A261" t="s">
        <v>1664</v>
      </c>
      <c r="B261" t="s">
        <v>1665</v>
      </c>
      <c r="C261" t="s">
        <v>10155</v>
      </c>
      <c r="D261" t="s">
        <v>251</v>
      </c>
      <c r="E261">
        <v>4961.8380646899996</v>
      </c>
      <c r="F261">
        <v>257.35000000000002</v>
      </c>
      <c r="G261">
        <v>29.3561487443144</v>
      </c>
      <c r="H261">
        <f>(Table2[[#This Row],[1Y Return vs Nifty]]-AVERAGE(Table2[1Y Return vs Nifty]))/_xlfn.STDEV.P(Table2[1Y Return vs Nifty])</f>
        <v>-0.15938637315659182</v>
      </c>
      <c r="I261">
        <v>-9.9415986714209996</v>
      </c>
      <c r="J261">
        <f>(Table2[[#This Row],[1M Return vs Nifty]]-AVERAGE(Table2[1M Return vs Nifty]))/_xlfn.STDEV.P(Table2[1M Return vs Nifty])</f>
        <v>-1.0175096435498858</v>
      </c>
      <c r="K261">
        <v>-6.5097903155165699</v>
      </c>
      <c r="L261">
        <f>(Table2[[#This Row],[6M Return vs Nifty]]-AVERAGE(Table2[6M Return vs Nifty]))/_xlfn.STDEV.P(Table2[6M Return vs Nifty])</f>
        <v>-0.45512981766936922</v>
      </c>
      <c r="M261">
        <v>5.3129096895657799</v>
      </c>
      <c r="N261">
        <f>(Table2[[#This Row],[1W Return vs Nifty]]-AVERAGE(Table2[1W Return vs Nifty]))/_xlfn.STDEV.P(Table2[1W Return vs Nifty])</f>
        <v>0.96216172202574524</v>
      </c>
      <c r="O261">
        <v>243.43</v>
      </c>
      <c r="P261">
        <v>242.75784056784801</v>
      </c>
      <c r="Q261">
        <v>225.55533050803399</v>
      </c>
      <c r="R261">
        <v>68.425195332841199</v>
      </c>
      <c r="S261" s="2">
        <f>(Table2[[#This Row],[Close Price]]-Table2[[#This Row],[20D EMA]])/Table2[[#This Row],[20D EMA]]</f>
        <v>5.718276301195422E-2</v>
      </c>
      <c r="T261" s="2">
        <f>(Table2[[#This Row],[Close Price]]-Table2[[#This Row],[50D EMA]])/Table2[[#This Row],[50D EMA]]</f>
        <v>6.0109940828352672E-2</v>
      </c>
      <c r="U261" s="2">
        <f>(Table2[[#This Row],[Close Price]]-Table2[[#This Row],[200D EMA]])/Table2[[#This Row],[200D EMA]]</f>
        <v>0.14096172952486949</v>
      </c>
      <c r="V261">
        <v>1.2010195510433099</v>
      </c>
      <c r="W261">
        <v>248.55</v>
      </c>
      <c r="X261">
        <v>258.8</v>
      </c>
      <c r="Y261">
        <v>225.55</v>
      </c>
      <c r="Z261">
        <v>262</v>
      </c>
      <c r="AA261">
        <v>225.55</v>
      </c>
      <c r="AB261">
        <v>262</v>
      </c>
      <c r="AC261" s="2">
        <f>(Table2[[#This Row],[Close Price]]/Table2[[#This Row],[Day Low]])-1</f>
        <v>3.5405351036008836E-2</v>
      </c>
      <c r="AD261" s="2">
        <f>(Table2[[#This Row],[Day High]]/Table2[[#This Row],[Close Price]])-1</f>
        <v>5.6343501068583102E-3</v>
      </c>
      <c r="AE261" s="2">
        <f>(Table2[[#This Row],[Close Price]]/Table2[[#This Row],[Current Week Low]])-1</f>
        <v>0.14098869430281535</v>
      </c>
      <c r="AF261" s="2">
        <f>(Table2[[#This Row],[Current Week High]]/Table2[[#This Row],[Close Price]])-1</f>
        <v>1.8068777928890611E-2</v>
      </c>
      <c r="AG261" s="2">
        <f>(Table2[[#This Row],[Close Price]]/Table2[[#This Row],[Current Month Low]])-1</f>
        <v>0.14098869430281535</v>
      </c>
      <c r="AH261" s="2">
        <f>(Table2[[#This Row],[Current Month High]]/Table2[[#This Row],[Close Price]])-1</f>
        <v>1.8068777928890611E-2</v>
      </c>
      <c r="AI261">
        <v>13.2310083543811</v>
      </c>
      <c r="AJ261">
        <v>56.777337800791898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0.01</v>
      </c>
      <c r="AM261" t="s">
        <v>10198</v>
      </c>
      <c r="AN261">
        <v>7.36</v>
      </c>
      <c r="AO261" t="s">
        <v>10198</v>
      </c>
      <c r="AP261">
        <v>0.174918239295866</v>
      </c>
      <c r="AQ261">
        <f>(Table2[[#This Row],[Sharpe Ratio]]-AVERAGE(Table2[Sharpe Ratio]))/_xlfn.STDEV.P(Table2[Sharpe Ratio])</f>
        <v>1.4192907368248087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0.74942662447470698</v>
      </c>
      <c r="AS261">
        <f>_xlfn.RANK.AVG(Table2[[#This Row],[1Y Return vs Nifty Z-Score]],Table2[1Y Return vs Nifty Z-Score])</f>
        <v>342</v>
      </c>
      <c r="AT261">
        <f>_xlfn.RANK.AVG(Table2[[#This Row],[6M Return vs Nifty Z-Score]],Table2[6M Return vs Nifty Z-Score])</f>
        <v>472</v>
      </c>
      <c r="AU261">
        <f>_xlfn.RANK.AVG(Table2[[#This Row],[Sharpe Ratio Z-Score]],Table2[Sharpe Ratio Z-Score])</f>
        <v>59</v>
      </c>
      <c r="AV261">
        <f>(Table2[[#This Row],[Rank 1Y]]+Table2[[#This Row],[Rank 6M]]+Table2[[#This Row],[Rank Sharpe]])/3</f>
        <v>291</v>
      </c>
    </row>
    <row r="262" spans="1:48" x14ac:dyDescent="0.3">
      <c r="A262" t="s">
        <v>1094</v>
      </c>
      <c r="B262" t="s">
        <v>1095</v>
      </c>
      <c r="C262" t="s">
        <v>10157</v>
      </c>
      <c r="D262" t="s">
        <v>198</v>
      </c>
      <c r="E262">
        <v>11233.487095695</v>
      </c>
      <c r="F262">
        <v>477.45</v>
      </c>
      <c r="G262">
        <v>28.821951579529099</v>
      </c>
      <c r="H262">
        <f>(Table2[[#This Row],[1Y Return vs Nifty]]-AVERAGE(Table2[1Y Return vs Nifty]))/_xlfn.STDEV.P(Table2[1Y Return vs Nifty])</f>
        <v>-0.16663107936048044</v>
      </c>
      <c r="I262">
        <v>-5.2552780124103302</v>
      </c>
      <c r="J262">
        <f>(Table2[[#This Row],[1M Return vs Nifty]]-AVERAGE(Table2[1M Return vs Nifty]))/_xlfn.STDEV.P(Table2[1M Return vs Nifty])</f>
        <v>-0.53975446669299498</v>
      </c>
      <c r="K262">
        <v>2.6643569431673</v>
      </c>
      <c r="L262">
        <f>(Table2[[#This Row],[6M Return vs Nifty]]-AVERAGE(Table2[6M Return vs Nifty]))/_xlfn.STDEV.P(Table2[6M Return vs Nifty])</f>
        <v>-0.13991644045246729</v>
      </c>
      <c r="M262">
        <v>-6.0033569996069402E-2</v>
      </c>
      <c r="N262">
        <f>(Table2[[#This Row],[1W Return vs Nifty]]-AVERAGE(Table2[1W Return vs Nifty]))/_xlfn.STDEV.P(Table2[1W Return vs Nifty])</f>
        <v>-0.1844772088950937</v>
      </c>
      <c r="O262">
        <v>479.18</v>
      </c>
      <c r="P262">
        <v>463.553532930855</v>
      </c>
      <c r="Q262">
        <v>406.91168511661198</v>
      </c>
      <c r="R262">
        <v>46.771095412239198</v>
      </c>
      <c r="S262" s="2">
        <f>(Table2[[#This Row],[Close Price]]-Table2[[#This Row],[20D EMA]])/Table2[[#This Row],[20D EMA]]</f>
        <v>-3.6103343211319715E-3</v>
      </c>
      <c r="T262" s="2">
        <f>(Table2[[#This Row],[Close Price]]-Table2[[#This Row],[50D EMA]])/Table2[[#This Row],[50D EMA]]</f>
        <v>2.9978127836246753E-2</v>
      </c>
      <c r="U262" s="2">
        <f>(Table2[[#This Row],[Close Price]]-Table2[[#This Row],[200D EMA]])/Table2[[#This Row],[200D EMA]]</f>
        <v>0.17335042827087474</v>
      </c>
      <c r="V262">
        <v>0.33437395818257598</v>
      </c>
      <c r="W262">
        <v>477.6</v>
      </c>
      <c r="X262">
        <v>494.25</v>
      </c>
      <c r="Y262">
        <v>460.1</v>
      </c>
      <c r="Z262">
        <v>485</v>
      </c>
      <c r="AA262">
        <v>460.1</v>
      </c>
      <c r="AB262">
        <v>512.4</v>
      </c>
      <c r="AC262" s="2">
        <f>(Table2[[#This Row],[Close Price]]/Table2[[#This Row],[Day Low]])-1</f>
        <v>-3.1407035175889941E-4</v>
      </c>
      <c r="AD262" s="2">
        <f>(Table2[[#This Row],[Day High]]/Table2[[#This Row],[Close Price]])-1</f>
        <v>3.5186930568645858E-2</v>
      </c>
      <c r="AE262" s="2">
        <f>(Table2[[#This Row],[Close Price]]/Table2[[#This Row],[Current Week Low]])-1</f>
        <v>3.7709193653553408E-2</v>
      </c>
      <c r="AF262" s="2">
        <f>(Table2[[#This Row],[Current Week High]]/Table2[[#This Row],[Close Price]])-1</f>
        <v>1.5813174154361676E-2</v>
      </c>
      <c r="AG262" s="2">
        <f>(Table2[[#This Row],[Close Price]]/Table2[[#This Row],[Current Month Low]])-1</f>
        <v>3.7709193653553408E-2</v>
      </c>
      <c r="AH262" s="2">
        <f>(Table2[[#This Row],[Current Month High]]/Table2[[#This Row],[Close Price]])-1</f>
        <v>7.3201382343700994E-2</v>
      </c>
      <c r="AI262">
        <v>7.3201382343700896</v>
      </c>
      <c r="AJ262">
        <v>70.517857142857096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0.02</v>
      </c>
      <c r="AM262" t="s">
        <v>10198</v>
      </c>
      <c r="AN262">
        <v>-2.44</v>
      </c>
      <c r="AO262" t="s">
        <v>10197</v>
      </c>
      <c r="AP262">
        <v>0.122752869660613</v>
      </c>
      <c r="AQ262">
        <f>(Table2[[#This Row],[Sharpe Ratio]]-AVERAGE(Table2[Sharpe Ratio]))/_xlfn.STDEV.P(Table2[Sharpe Ratio])</f>
        <v>0.81797807031225345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-0.21280112508878291</v>
      </c>
      <c r="AS262">
        <f>_xlfn.RANK.AVG(Table2[[#This Row],[1Y Return vs Nifty Z-Score]],Table2[1Y Return vs Nifty Z-Score])</f>
        <v>346</v>
      </c>
      <c r="AT262">
        <f>_xlfn.RANK.AVG(Table2[[#This Row],[6M Return vs Nifty Z-Score]],Table2[6M Return vs Nifty Z-Score])</f>
        <v>369</v>
      </c>
      <c r="AU262">
        <f>_xlfn.RANK.AVG(Table2[[#This Row],[Sharpe Ratio Z-Score]],Table2[Sharpe Ratio Z-Score])</f>
        <v>159</v>
      </c>
      <c r="AV262">
        <f>(Table2[[#This Row],[Rank 1Y]]+Table2[[#This Row],[Rank 6M]]+Table2[[#This Row],[Rank Sharpe]])/3</f>
        <v>291.33333333333331</v>
      </c>
    </row>
    <row r="263" spans="1:48" x14ac:dyDescent="0.3">
      <c r="A263" t="s">
        <v>243</v>
      </c>
      <c r="B263" t="s">
        <v>244</v>
      </c>
      <c r="C263" t="s">
        <v>10157</v>
      </c>
      <c r="D263" t="s">
        <v>108</v>
      </c>
      <c r="E263">
        <v>108026.7773552</v>
      </c>
      <c r="F263">
        <v>5403.2</v>
      </c>
      <c r="G263">
        <v>48.049039317503002</v>
      </c>
      <c r="H263">
        <f>(Table2[[#This Row],[1Y Return vs Nifty]]-AVERAGE(Table2[1Y Return vs Nifty]))/_xlfn.STDEV.P(Table2[1Y Return vs Nifty])</f>
        <v>9.4123958293068577E-2</v>
      </c>
      <c r="I263">
        <v>-5.4005997734792803</v>
      </c>
      <c r="J263">
        <f>(Table2[[#This Row],[1M Return vs Nifty]]-AVERAGE(Table2[1M Return vs Nifty]))/_xlfn.STDEV.P(Table2[1M Return vs Nifty])</f>
        <v>-0.55456954844100925</v>
      </c>
      <c r="K263">
        <v>7.3344277306361301</v>
      </c>
      <c r="L263">
        <f>(Table2[[#This Row],[6M Return vs Nifty]]-AVERAGE(Table2[6M Return vs Nifty]))/_xlfn.STDEV.P(Table2[6M Return vs Nifty])</f>
        <v>2.0541937122260094E-2</v>
      </c>
      <c r="M263">
        <v>-0.91329193477294102</v>
      </c>
      <c r="N263">
        <f>(Table2[[#This Row],[1W Return vs Nifty]]-AVERAGE(Table2[1W Return vs Nifty]))/_xlfn.STDEV.P(Table2[1W Return vs Nifty])</f>
        <v>-0.36657093516809364</v>
      </c>
      <c r="O263">
        <v>5498.29</v>
      </c>
      <c r="P263">
        <v>5363.9595989499303</v>
      </c>
      <c r="Q263">
        <v>4556.9961903964304</v>
      </c>
      <c r="R263">
        <v>36.177940995855302</v>
      </c>
      <c r="S263" s="2">
        <f>(Table2[[#This Row],[Close Price]]-Table2[[#This Row],[20D EMA]])/Table2[[#This Row],[20D EMA]]</f>
        <v>-1.7294467916388577E-2</v>
      </c>
      <c r="T263" s="2">
        <f>(Table2[[#This Row],[Close Price]]-Table2[[#This Row],[50D EMA]])/Table2[[#This Row],[50D EMA]]</f>
        <v>7.3155661086171074E-3</v>
      </c>
      <c r="U263" s="2">
        <f>(Table2[[#This Row],[Close Price]]-Table2[[#This Row],[200D EMA]])/Table2[[#This Row],[200D EMA]]</f>
        <v>0.18569333267973501</v>
      </c>
      <c r="V263">
        <v>0.65468379327604498</v>
      </c>
      <c r="W263">
        <v>5397.35</v>
      </c>
      <c r="X263">
        <v>5546.2</v>
      </c>
      <c r="Y263">
        <v>5329.7</v>
      </c>
      <c r="Z263">
        <v>5659.85</v>
      </c>
      <c r="AA263">
        <v>5329.7</v>
      </c>
      <c r="AB263">
        <v>5728.3</v>
      </c>
      <c r="AC263" s="2">
        <f>(Table2[[#This Row],[Close Price]]/Table2[[#This Row],[Day Low]])-1</f>
        <v>1.0838652301592422E-3</v>
      </c>
      <c r="AD263" s="2">
        <f>(Table2[[#This Row],[Day High]]/Table2[[#This Row],[Close Price]])-1</f>
        <v>2.6465798045602673E-2</v>
      </c>
      <c r="AE263" s="2">
        <f>(Table2[[#This Row],[Close Price]]/Table2[[#This Row],[Current Week Low]])-1</f>
        <v>1.3790644876822356E-2</v>
      </c>
      <c r="AF263" s="2">
        <f>(Table2[[#This Row],[Current Week High]]/Table2[[#This Row],[Close Price]])-1</f>
        <v>4.7499629848978486E-2</v>
      </c>
      <c r="AG263" s="2">
        <f>(Table2[[#This Row],[Close Price]]/Table2[[#This Row],[Current Month Low]])-1</f>
        <v>1.3790644876822356E-2</v>
      </c>
      <c r="AH263" s="2">
        <f>(Table2[[#This Row],[Current Month High]]/Table2[[#This Row],[Close Price]])-1</f>
        <v>6.0168048563814081E-2</v>
      </c>
      <c r="AI263">
        <v>9.0936852235712298</v>
      </c>
      <c r="AJ263">
        <v>86.961937716262895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0.04</v>
      </c>
      <c r="AM263" t="s">
        <v>10198</v>
      </c>
      <c r="AN263">
        <v>-1.79</v>
      </c>
      <c r="AO263" t="s">
        <v>10197</v>
      </c>
      <c r="AP263">
        <v>6.3063160299185003E-2</v>
      </c>
      <c r="AQ263">
        <f>(Table2[[#This Row],[Sharpe Ratio]]-AVERAGE(Table2[Sharpe Ratio]))/_xlfn.STDEV.P(Table2[Sharpe Ratio])</f>
        <v>0.12993198628289754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-0.67654260191087667</v>
      </c>
      <c r="AS263">
        <f>_xlfn.RANK.AVG(Table2[[#This Row],[1Y Return vs Nifty Z-Score]],Table2[1Y Return vs Nifty Z-Score])</f>
        <v>261</v>
      </c>
      <c r="AT263">
        <f>_xlfn.RANK.AVG(Table2[[#This Row],[6M Return vs Nifty Z-Score]],Table2[6M Return vs Nifty Z-Score])</f>
        <v>320</v>
      </c>
      <c r="AU263">
        <f>_xlfn.RANK.AVG(Table2[[#This Row],[Sharpe Ratio Z-Score]],Table2[Sharpe Ratio Z-Score])</f>
        <v>294</v>
      </c>
      <c r="AV263">
        <f>(Table2[[#This Row],[Rank 1Y]]+Table2[[#This Row],[Rank 6M]]+Table2[[#This Row],[Rank Sharpe]])/3</f>
        <v>291.66666666666669</v>
      </c>
    </row>
    <row r="264" spans="1:48" x14ac:dyDescent="0.3">
      <c r="A264" t="s">
        <v>185</v>
      </c>
      <c r="B264" t="s">
        <v>186</v>
      </c>
      <c r="C264" t="s">
        <v>10151</v>
      </c>
      <c r="D264" t="s">
        <v>18</v>
      </c>
      <c r="E264">
        <v>141500.35649112001</v>
      </c>
      <c r="F264">
        <v>326.14999999999998</v>
      </c>
      <c r="G264">
        <v>44.803744842400199</v>
      </c>
      <c r="H264">
        <f>(Table2[[#This Row],[1Y Return vs Nifty]]-AVERAGE(Table2[1Y Return vs Nifty]))/_xlfn.STDEV.P(Table2[1Y Return vs Nifty])</f>
        <v>5.0111734778793458E-2</v>
      </c>
      <c r="I264">
        <v>0.22330837006245599</v>
      </c>
      <c r="J264">
        <f>(Table2[[#This Row],[1M Return vs Nifty]]-AVERAGE(Table2[1M Return vs Nifty]))/_xlfn.STDEV.P(Table2[1M Return vs Nifty])</f>
        <v>1.8769628548196686E-2</v>
      </c>
      <c r="K264">
        <v>23.199633768253001</v>
      </c>
      <c r="L264">
        <f>(Table2[[#This Row],[6M Return vs Nifty]]-AVERAGE(Table2[6M Return vs Nifty]))/_xlfn.STDEV.P(Table2[6M Return vs Nifty])</f>
        <v>0.56565256531994101</v>
      </c>
      <c r="M264">
        <v>0.92932322218962704</v>
      </c>
      <c r="N264">
        <f>(Table2[[#This Row],[1W Return vs Nifty]]-AVERAGE(Table2[1W Return vs Nifty]))/_xlfn.STDEV.P(Table2[1W Return vs Nifty])</f>
        <v>2.6661260224639383E-2</v>
      </c>
      <c r="O264">
        <v>309.36</v>
      </c>
      <c r="P264">
        <v>307.10992877846098</v>
      </c>
      <c r="Q264">
        <v>273.50014420491601</v>
      </c>
      <c r="R264">
        <v>69.898317977029095</v>
      </c>
      <c r="S264" s="2">
        <f>(Table2[[#This Row],[Close Price]]-Table2[[#This Row],[20D EMA]])/Table2[[#This Row],[20D EMA]]</f>
        <v>5.4273338505301146E-2</v>
      </c>
      <c r="T264" s="2">
        <f>(Table2[[#This Row],[Close Price]]-Table2[[#This Row],[50D EMA]])/Table2[[#This Row],[50D EMA]]</f>
        <v>6.1997576233602907E-2</v>
      </c>
      <c r="U264" s="2">
        <f>(Table2[[#This Row],[Close Price]]-Table2[[#This Row],[200D EMA]])/Table2[[#This Row],[200D EMA]]</f>
        <v>0.1925039416273098</v>
      </c>
      <c r="V264">
        <v>1.17050490959965</v>
      </c>
      <c r="W264">
        <v>323.39999999999998</v>
      </c>
      <c r="X264">
        <v>329.4</v>
      </c>
      <c r="Y264">
        <v>296.10000000000002</v>
      </c>
      <c r="Z264">
        <v>327.14999999999998</v>
      </c>
      <c r="AA264">
        <v>293.39999999999998</v>
      </c>
      <c r="AB264">
        <v>327.14999999999998</v>
      </c>
      <c r="AC264" s="2">
        <f>(Table2[[#This Row],[Close Price]]/Table2[[#This Row],[Day Low]])-1</f>
        <v>8.5034013605442826E-3</v>
      </c>
      <c r="AD264" s="2">
        <f>(Table2[[#This Row],[Day High]]/Table2[[#This Row],[Close Price]])-1</f>
        <v>9.9647401502376276E-3</v>
      </c>
      <c r="AE264" s="2">
        <f>(Table2[[#This Row],[Close Price]]/Table2[[#This Row],[Current Week Low]])-1</f>
        <v>0.1014859844647078</v>
      </c>
      <c r="AF264" s="2">
        <f>(Table2[[#This Row],[Current Week High]]/Table2[[#This Row],[Close Price]])-1</f>
        <v>3.0660738923808939E-3</v>
      </c>
      <c r="AG264" s="2">
        <f>(Table2[[#This Row],[Close Price]]/Table2[[#This Row],[Current Month Low]])-1</f>
        <v>0.1116223585548739</v>
      </c>
      <c r="AH264" s="2">
        <f>(Table2[[#This Row],[Current Month High]]/Table2[[#This Row],[Close Price]])-1</f>
        <v>3.0660738923808939E-3</v>
      </c>
      <c r="AI264">
        <v>5.4652767131688096</v>
      </c>
      <c r="AJ264">
        <v>96.801930909639395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-0.01</v>
      </c>
      <c r="AM264" t="s">
        <v>10197</v>
      </c>
      <c r="AN264">
        <v>8.9</v>
      </c>
      <c r="AO264" t="s">
        <v>10198</v>
      </c>
      <c r="AP264">
        <v>2.2044774586871999E-2</v>
      </c>
      <c r="AQ264">
        <f>(Table2[[#This Row],[Sharpe Ratio]]-AVERAGE(Table2[Sharpe Ratio]))/_xlfn.STDEV.P(Table2[Sharpe Ratio])</f>
        <v>-0.34288887286506631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0.31830631600650422</v>
      </c>
      <c r="AS264">
        <f>_xlfn.RANK.AVG(Table2[[#This Row],[1Y Return vs Nifty Z-Score]],Table2[1Y Return vs Nifty Z-Score])</f>
        <v>275</v>
      </c>
      <c r="AT264">
        <f>_xlfn.RANK.AVG(Table2[[#This Row],[6M Return vs Nifty Z-Score]],Table2[6M Return vs Nifty Z-Score])</f>
        <v>176</v>
      </c>
      <c r="AU264">
        <f>_xlfn.RANK.AVG(Table2[[#This Row],[Sharpe Ratio Z-Score]],Table2[Sharpe Ratio Z-Score])</f>
        <v>428</v>
      </c>
      <c r="AV264">
        <f>(Table2[[#This Row],[Rank 1Y]]+Table2[[#This Row],[Rank 6M]]+Table2[[#This Row],[Rank Sharpe]])/3</f>
        <v>293</v>
      </c>
    </row>
    <row r="265" spans="1:48" x14ac:dyDescent="0.3">
      <c r="A265" t="s">
        <v>971</v>
      </c>
      <c r="B265" t="s">
        <v>972</v>
      </c>
      <c r="C265" t="s">
        <v>10156</v>
      </c>
      <c r="D265" t="s">
        <v>46</v>
      </c>
      <c r="E265">
        <v>14303.97839285</v>
      </c>
      <c r="F265">
        <v>254.5</v>
      </c>
      <c r="G265">
        <v>47.658522283840902</v>
      </c>
      <c r="H265">
        <f>(Table2[[#This Row],[1Y Return vs Nifty]]-AVERAGE(Table2[1Y Return vs Nifty]))/_xlfn.STDEV.P(Table2[1Y Return vs Nifty])</f>
        <v>8.8827821654767491E-2</v>
      </c>
      <c r="I265">
        <v>-0.67040328565736196</v>
      </c>
      <c r="J265">
        <f>(Table2[[#This Row],[1M Return vs Nifty]]-AVERAGE(Table2[1M Return vs Nifty]))/_xlfn.STDEV.P(Table2[1M Return vs Nifty])</f>
        <v>-7.2341373281461549E-2</v>
      </c>
      <c r="K265">
        <v>-4.8615358726843896</v>
      </c>
      <c r="L265">
        <f>(Table2[[#This Row],[6M Return vs Nifty]]-AVERAGE(Table2[6M Return vs Nifty]))/_xlfn.STDEV.P(Table2[6M Return vs Nifty])</f>
        <v>-0.39849764960098466</v>
      </c>
      <c r="M265">
        <v>-7.4685445233815502</v>
      </c>
      <c r="N265">
        <f>(Table2[[#This Row],[1W Return vs Nifty]]-AVERAGE(Table2[1W Return vs Nifty]))/_xlfn.STDEV.P(Table2[1W Return vs Nifty])</f>
        <v>-1.7655263041349327</v>
      </c>
      <c r="O265">
        <v>264.45999999999998</v>
      </c>
      <c r="P265">
        <v>256.075376274897</v>
      </c>
      <c r="Q265">
        <v>212.998156770354</v>
      </c>
      <c r="R265">
        <v>36.580303407065202</v>
      </c>
      <c r="S265" s="2">
        <f>(Table2[[#This Row],[Close Price]]-Table2[[#This Row],[20D EMA]])/Table2[[#This Row],[20D EMA]]</f>
        <v>-3.7661650155032825E-2</v>
      </c>
      <c r="T265" s="2">
        <f>(Table2[[#This Row],[Close Price]]-Table2[[#This Row],[50D EMA]])/Table2[[#This Row],[50D EMA]]</f>
        <v>-6.1520021870663157E-3</v>
      </c>
      <c r="U265" s="2">
        <f>(Table2[[#This Row],[Close Price]]-Table2[[#This Row],[200D EMA]])/Table2[[#This Row],[200D EMA]]</f>
        <v>0.19484602054275807</v>
      </c>
      <c r="V265">
        <v>1.4108973386372099</v>
      </c>
      <c r="W265">
        <v>254.05</v>
      </c>
      <c r="X265">
        <v>259.5</v>
      </c>
      <c r="Y265">
        <v>241.1</v>
      </c>
      <c r="Z265">
        <v>273.39999999999998</v>
      </c>
      <c r="AA265">
        <v>241.1</v>
      </c>
      <c r="AB265">
        <v>303.89999999999998</v>
      </c>
      <c r="AC265" s="2">
        <f>(Table2[[#This Row],[Close Price]]/Table2[[#This Row],[Day Low]])-1</f>
        <v>1.7713048612477689E-3</v>
      </c>
      <c r="AD265" s="2">
        <f>(Table2[[#This Row],[Day High]]/Table2[[#This Row],[Close Price]])-1</f>
        <v>1.9646365422396839E-2</v>
      </c>
      <c r="AE265" s="2">
        <f>(Table2[[#This Row],[Close Price]]/Table2[[#This Row],[Current Week Low]])-1</f>
        <v>5.5578598092077991E-2</v>
      </c>
      <c r="AF265" s="2">
        <f>(Table2[[#This Row],[Current Week High]]/Table2[[#This Row],[Close Price]])-1</f>
        <v>7.4263261296660055E-2</v>
      </c>
      <c r="AG265" s="2">
        <f>(Table2[[#This Row],[Close Price]]/Table2[[#This Row],[Current Month Low]])-1</f>
        <v>5.5578598092077991E-2</v>
      </c>
      <c r="AH265" s="2">
        <f>(Table2[[#This Row],[Current Month High]]/Table2[[#This Row],[Close Price]])-1</f>
        <v>0.19410609037328075</v>
      </c>
      <c r="AI265">
        <v>19.410609037328001</v>
      </c>
      <c r="AJ265">
        <v>118.54873336195701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0.03</v>
      </c>
      <c r="AM265" t="s">
        <v>10198</v>
      </c>
      <c r="AN265">
        <v>-6.74</v>
      </c>
      <c r="AO265" t="s">
        <v>10197</v>
      </c>
      <c r="AP265">
        <v>0.12050165934531799</v>
      </c>
      <c r="AQ265">
        <f>(Table2[[#This Row],[Sharpe Ratio]]-AVERAGE(Table2[Sharpe Ratio]))/_xlfn.STDEV.P(Table2[Sharpe Ratio])</f>
        <v>0.79202826324607667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-1.3555092421165347</v>
      </c>
      <c r="AS265">
        <f>_xlfn.RANK.AVG(Table2[[#This Row],[1Y Return vs Nifty Z-Score]],Table2[1Y Return vs Nifty Z-Score])</f>
        <v>263</v>
      </c>
      <c r="AT265">
        <f>_xlfn.RANK.AVG(Table2[[#This Row],[6M Return vs Nifty Z-Score]],Table2[6M Return vs Nifty Z-Score])</f>
        <v>455</v>
      </c>
      <c r="AU265">
        <f>_xlfn.RANK.AVG(Table2[[#This Row],[Sharpe Ratio Z-Score]],Table2[Sharpe Ratio Z-Score])</f>
        <v>162</v>
      </c>
      <c r="AV265">
        <f>(Table2[[#This Row],[Rank 1Y]]+Table2[[#This Row],[Rank 6M]]+Table2[[#This Row],[Rank Sharpe]])/3</f>
        <v>293.33333333333331</v>
      </c>
    </row>
    <row r="266" spans="1:48" x14ac:dyDescent="0.3">
      <c r="A266" t="s">
        <v>1115</v>
      </c>
      <c r="B266" t="s">
        <v>1116</v>
      </c>
      <c r="C266" t="s">
        <v>10161</v>
      </c>
      <c r="D266" t="s">
        <v>143</v>
      </c>
      <c r="E266">
        <v>10922.573820080001</v>
      </c>
      <c r="F266">
        <v>1284.4000000000001</v>
      </c>
      <c r="G266">
        <v>38.048221126658603</v>
      </c>
      <c r="H266">
        <f>(Table2[[#This Row],[1Y Return vs Nifty]]-AVERAGE(Table2[1Y Return vs Nifty]))/_xlfn.STDEV.P(Table2[1Y Return vs Nifty])</f>
        <v>-4.1505719974303183E-2</v>
      </c>
      <c r="I266">
        <v>19.769086547478899</v>
      </c>
      <c r="J266">
        <f>(Table2[[#This Row],[1M Return vs Nifty]]-AVERAGE(Table2[1M Return vs Nifty]))/_xlfn.STDEV.P(Table2[1M Return vs Nifty])</f>
        <v>2.0113982575777172</v>
      </c>
      <c r="K266">
        <v>38.304635847502098</v>
      </c>
      <c r="L266">
        <f>(Table2[[#This Row],[6M Return vs Nifty]]-AVERAGE(Table2[6M Return vs Nifty]))/_xlfn.STDEV.P(Table2[6M Return vs Nifty])</f>
        <v>1.0846434408764223</v>
      </c>
      <c r="M266">
        <v>15.282588408351801</v>
      </c>
      <c r="N266">
        <f>(Table2[[#This Row],[1W Return vs Nifty]]-AVERAGE(Table2[1W Return vs Nifty]))/_xlfn.STDEV.P(Table2[1W Return vs Nifty])</f>
        <v>3.0897892057869014</v>
      </c>
      <c r="O266">
        <v>1123.05</v>
      </c>
      <c r="P266">
        <v>1052.0129421525601</v>
      </c>
      <c r="Q266">
        <v>914.70494771967299</v>
      </c>
      <c r="R266">
        <v>83.177386546698202</v>
      </c>
      <c r="S266" s="2">
        <f>(Table2[[#This Row],[Close Price]]-Table2[[#This Row],[20D EMA]])/Table2[[#This Row],[20D EMA]]</f>
        <v>0.14367125239303694</v>
      </c>
      <c r="T266" s="2">
        <f>(Table2[[#This Row],[Close Price]]-Table2[[#This Row],[50D EMA]])/Table2[[#This Row],[50D EMA]]</f>
        <v>0.22089752752655764</v>
      </c>
      <c r="U266" s="2">
        <f>(Table2[[#This Row],[Close Price]]-Table2[[#This Row],[200D EMA]])/Table2[[#This Row],[200D EMA]]</f>
        <v>0.40416863733159392</v>
      </c>
      <c r="V266">
        <v>3.4630518939033301</v>
      </c>
      <c r="W266">
        <v>1256.9000000000001</v>
      </c>
      <c r="X266">
        <v>1298.8</v>
      </c>
      <c r="Y266">
        <v>1170</v>
      </c>
      <c r="Z266">
        <v>1329.3</v>
      </c>
      <c r="AA266">
        <v>959</v>
      </c>
      <c r="AB266">
        <v>1329.3</v>
      </c>
      <c r="AC266" s="2">
        <f>(Table2[[#This Row],[Close Price]]/Table2[[#This Row],[Day Low]])-1</f>
        <v>2.1879226668788387E-2</v>
      </c>
      <c r="AD266" s="2">
        <f>(Table2[[#This Row],[Day High]]/Table2[[#This Row],[Close Price]])-1</f>
        <v>1.1211460604173107E-2</v>
      </c>
      <c r="AE266" s="2">
        <f>(Table2[[#This Row],[Close Price]]/Table2[[#This Row],[Current Week Low]])-1</f>
        <v>9.7777777777777963E-2</v>
      </c>
      <c r="AF266" s="2">
        <f>(Table2[[#This Row],[Current Week High]]/Table2[[#This Row],[Close Price]])-1</f>
        <v>3.4957957022734298E-2</v>
      </c>
      <c r="AG266" s="2">
        <f>(Table2[[#This Row],[Close Price]]/Table2[[#This Row],[Current Month Low]])-1</f>
        <v>0.33931178310740373</v>
      </c>
      <c r="AH266" s="2">
        <f>(Table2[[#This Row],[Current Month High]]/Table2[[#This Row],[Close Price]])-1</f>
        <v>3.4957957022734298E-2</v>
      </c>
      <c r="AI266">
        <v>3.4957957022734298</v>
      </c>
      <c r="AJ266">
        <v>85.325734074020602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0.05</v>
      </c>
      <c r="AM266" t="s">
        <v>10198</v>
      </c>
      <c r="AN266">
        <v>28.03</v>
      </c>
      <c r="AO266" t="s">
        <v>10198</v>
      </c>
      <c r="AP266">
        <v>5.323363495988E-3</v>
      </c>
      <c r="AQ266">
        <f>(Table2[[#This Row],[Sharpe Ratio]]-AVERAGE(Table2[Sharpe Ratio]))/_xlfn.STDEV.P(Table2[Sharpe Ratio])</f>
        <v>-0.53563736408091522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5.608687820185823</v>
      </c>
      <c r="AS266">
        <f>_xlfn.RANK.AVG(Table2[[#This Row],[1Y Return vs Nifty Z-Score]],Table2[1Y Return vs Nifty Z-Score])</f>
        <v>298</v>
      </c>
      <c r="AT266">
        <f>_xlfn.RANK.AVG(Table2[[#This Row],[6M Return vs Nifty Z-Score]],Table2[6M Return vs Nifty Z-Score])</f>
        <v>100</v>
      </c>
      <c r="AU266">
        <f>_xlfn.RANK.AVG(Table2[[#This Row],[Sharpe Ratio Z-Score]],Table2[Sharpe Ratio Z-Score])</f>
        <v>486</v>
      </c>
      <c r="AV266">
        <f>(Table2[[#This Row],[Rank 1Y]]+Table2[[#This Row],[Rank 6M]]+Table2[[#This Row],[Rank Sharpe]])/3</f>
        <v>294.66666666666669</v>
      </c>
    </row>
    <row r="267" spans="1:48" x14ac:dyDescent="0.3">
      <c r="A267" t="s">
        <v>311</v>
      </c>
      <c r="B267" t="s">
        <v>312</v>
      </c>
      <c r="C267" t="s">
        <v>10155</v>
      </c>
      <c r="D267" t="s">
        <v>174</v>
      </c>
      <c r="E267">
        <v>85742.111190330004</v>
      </c>
      <c r="F267">
        <v>3152.45</v>
      </c>
      <c r="G267">
        <v>41.990466812952803</v>
      </c>
      <c r="H267">
        <f>(Table2[[#This Row],[1Y Return vs Nifty]]-AVERAGE(Table2[1Y Return vs Nifty]))/_xlfn.STDEV.P(Table2[1Y Return vs Nifty])</f>
        <v>1.1958457043984502E-2</v>
      </c>
      <c r="I267">
        <v>7.6980032053126797</v>
      </c>
      <c r="J267">
        <f>(Table2[[#This Row],[1M Return vs Nifty]]-AVERAGE(Table2[1M Return vs Nifty]))/_xlfn.STDEV.P(Table2[1M Return vs Nifty])</f>
        <v>0.78079050010335593</v>
      </c>
      <c r="K267">
        <v>12.1745289559122</v>
      </c>
      <c r="L267">
        <f>(Table2[[#This Row],[6M Return vs Nifty]]-AVERAGE(Table2[6M Return vs Nifty]))/_xlfn.STDEV.P(Table2[6M Return vs Nifty])</f>
        <v>0.18684236922474282</v>
      </c>
      <c r="M267">
        <v>2.3211265407337498</v>
      </c>
      <c r="N267">
        <f>(Table2[[#This Row],[1W Return vs Nifty]]-AVERAGE(Table2[1W Return vs Nifty]))/_xlfn.STDEV.P(Table2[1W Return vs Nifty])</f>
        <v>0.32368577586369907</v>
      </c>
      <c r="O267">
        <v>3039.23</v>
      </c>
      <c r="P267">
        <v>2924.9738537651001</v>
      </c>
      <c r="Q267">
        <v>2579.9723253747902</v>
      </c>
      <c r="R267">
        <v>75.266890767323105</v>
      </c>
      <c r="S267" s="2">
        <f>(Table2[[#This Row],[Close Price]]-Table2[[#This Row],[20D EMA]])/Table2[[#This Row],[20D EMA]]</f>
        <v>3.7252856809125927E-2</v>
      </c>
      <c r="T267" s="2">
        <f>(Table2[[#This Row],[Close Price]]-Table2[[#This Row],[50D EMA]])/Table2[[#This Row],[50D EMA]]</f>
        <v>7.7770317824238558E-2</v>
      </c>
      <c r="U267" s="2">
        <f>(Table2[[#This Row],[Close Price]]-Table2[[#This Row],[200D EMA]])/Table2[[#This Row],[200D EMA]]</f>
        <v>0.22189295171685466</v>
      </c>
      <c r="V267">
        <v>0.86362439194023</v>
      </c>
      <c r="W267">
        <v>3132.15</v>
      </c>
      <c r="X267">
        <v>3188</v>
      </c>
      <c r="Y267">
        <v>3082.1</v>
      </c>
      <c r="Z267">
        <v>3205</v>
      </c>
      <c r="AA267">
        <v>2832.2</v>
      </c>
      <c r="AB267">
        <v>3205</v>
      </c>
      <c r="AC267" s="2">
        <f>(Table2[[#This Row],[Close Price]]/Table2[[#This Row],[Day Low]])-1</f>
        <v>6.4811710805676714E-3</v>
      </c>
      <c r="AD267" s="2">
        <f>(Table2[[#This Row],[Day High]]/Table2[[#This Row],[Close Price]])-1</f>
        <v>1.1276943329791234E-2</v>
      </c>
      <c r="AE267" s="2">
        <f>(Table2[[#This Row],[Close Price]]/Table2[[#This Row],[Current Week Low]])-1</f>
        <v>2.282534635475808E-2</v>
      </c>
      <c r="AF267" s="2">
        <f>(Table2[[#This Row],[Current Week High]]/Table2[[#This Row],[Close Price]])-1</f>
        <v>1.6669574457961245E-2</v>
      </c>
      <c r="AG267" s="2">
        <f>(Table2[[#This Row],[Close Price]]/Table2[[#This Row],[Current Month Low]])-1</f>
        <v>0.11307464162135439</v>
      </c>
      <c r="AH267" s="2">
        <f>(Table2[[#This Row],[Current Month High]]/Table2[[#This Row],[Close Price]])-1</f>
        <v>1.6669574457961245E-2</v>
      </c>
      <c r="AI267">
        <v>1.66695744579612</v>
      </c>
      <c r="AJ267">
        <v>68.530646066664801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-0.01</v>
      </c>
      <c r="AM267" t="s">
        <v>10197</v>
      </c>
      <c r="AN267">
        <v>6.99</v>
      </c>
      <c r="AO267" t="s">
        <v>10198</v>
      </c>
      <c r="AP267">
        <v>5.1483400378301999E-2</v>
      </c>
      <c r="AQ267">
        <f>(Table2[[#This Row],[Sharpe Ratio]]-AVERAGE(Table2[Sharpe Ratio]))/_xlfn.STDEV.P(Table2[Sharpe Ratio])</f>
        <v>-3.5484503417820843E-3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1.2997286518940001</v>
      </c>
      <c r="AS267">
        <f>_xlfn.RANK.AVG(Table2[[#This Row],[1Y Return vs Nifty Z-Score]],Table2[1Y Return vs Nifty Z-Score])</f>
        <v>285</v>
      </c>
      <c r="AT267">
        <f>_xlfn.RANK.AVG(Table2[[#This Row],[6M Return vs Nifty Z-Score]],Table2[6M Return vs Nifty Z-Score])</f>
        <v>262</v>
      </c>
      <c r="AU267">
        <f>_xlfn.RANK.AVG(Table2[[#This Row],[Sharpe Ratio Z-Score]],Table2[Sharpe Ratio Z-Score])</f>
        <v>338</v>
      </c>
      <c r="AV267">
        <f>(Table2[[#This Row],[Rank 1Y]]+Table2[[#This Row],[Rank 6M]]+Table2[[#This Row],[Rank Sharpe]])/3</f>
        <v>295</v>
      </c>
    </row>
    <row r="268" spans="1:48" x14ac:dyDescent="0.3">
      <c r="A268" t="s">
        <v>58</v>
      </c>
      <c r="B268" t="s">
        <v>59</v>
      </c>
      <c r="C268" t="s">
        <v>10158</v>
      </c>
      <c r="D268" t="s">
        <v>60</v>
      </c>
      <c r="E268">
        <v>399681.21930260002</v>
      </c>
      <c r="F268">
        <v>1665.8</v>
      </c>
      <c r="G268">
        <v>28.109952770548102</v>
      </c>
      <c r="H268">
        <f>(Table2[[#This Row],[1Y Return vs Nifty]]-AVERAGE(Table2[1Y Return vs Nifty]))/_xlfn.STDEV.P(Table2[1Y Return vs Nifty])</f>
        <v>-0.1762871062520853</v>
      </c>
      <c r="I268">
        <v>5.2170114024254399</v>
      </c>
      <c r="J268">
        <f>(Table2[[#This Row],[1M Return vs Nifty]]-AVERAGE(Table2[1M Return vs Nifty]))/_xlfn.STDEV.P(Table2[1M Return vs Nifty])</f>
        <v>0.52786144043906913</v>
      </c>
      <c r="K268">
        <v>7.4419417416506901</v>
      </c>
      <c r="L268">
        <f>(Table2[[#This Row],[6M Return vs Nifty]]-AVERAGE(Table2[6M Return vs Nifty]))/_xlfn.STDEV.P(Table2[6M Return vs Nifty])</f>
        <v>2.4235997567818773E-2</v>
      </c>
      <c r="M268">
        <v>4.3943200842808103</v>
      </c>
      <c r="N268">
        <f>(Table2[[#This Row],[1W Return vs Nifty]]-AVERAGE(Table2[1W Return vs Nifty]))/_xlfn.STDEV.P(Table2[1W Return vs Nifty])</f>
        <v>0.76612566653893444</v>
      </c>
      <c r="O268">
        <v>1577.4</v>
      </c>
      <c r="P268">
        <v>1545.8988146941599</v>
      </c>
      <c r="Q268">
        <v>1421.4376455748099</v>
      </c>
      <c r="R268">
        <v>80.186963587930606</v>
      </c>
      <c r="S268" s="2">
        <f>(Table2[[#This Row],[Close Price]]-Table2[[#This Row],[20D EMA]])/Table2[[#This Row],[20D EMA]]</f>
        <v>5.6041587422340472E-2</v>
      </c>
      <c r="T268" s="2">
        <f>(Table2[[#This Row],[Close Price]]-Table2[[#This Row],[50D EMA]])/Table2[[#This Row],[50D EMA]]</f>
        <v>7.7560823623220934E-2</v>
      </c>
      <c r="U268" s="2">
        <f>(Table2[[#This Row],[Close Price]]-Table2[[#This Row],[200D EMA]])/Table2[[#This Row],[200D EMA]]</f>
        <v>0.17191211671221301</v>
      </c>
      <c r="V268">
        <v>0.77501249010639695</v>
      </c>
      <c r="W268">
        <v>1665</v>
      </c>
      <c r="X268">
        <v>1723.8</v>
      </c>
      <c r="Y268">
        <v>1555.05</v>
      </c>
      <c r="Z268">
        <v>1681.3</v>
      </c>
      <c r="AA268">
        <v>1498.3</v>
      </c>
      <c r="AB268">
        <v>1681.3</v>
      </c>
      <c r="AC268" s="2">
        <f>(Table2[[#This Row],[Close Price]]/Table2[[#This Row],[Day Low]])-1</f>
        <v>4.8048048048054959E-4</v>
      </c>
      <c r="AD268" s="2">
        <f>(Table2[[#This Row],[Day High]]/Table2[[#This Row],[Close Price]])-1</f>
        <v>3.4818105414815781E-2</v>
      </c>
      <c r="AE268" s="2">
        <f>(Table2[[#This Row],[Close Price]]/Table2[[#This Row],[Current Week Low]])-1</f>
        <v>7.1219574933281793E-2</v>
      </c>
      <c r="AF268" s="2">
        <f>(Table2[[#This Row],[Current Week High]]/Table2[[#This Row],[Close Price]])-1</f>
        <v>9.3048385160283686E-3</v>
      </c>
      <c r="AG268" s="2">
        <f>(Table2[[#This Row],[Close Price]]/Table2[[#This Row],[Current Month Low]])-1</f>
        <v>0.11179336581458976</v>
      </c>
      <c r="AH268" s="2">
        <f>(Table2[[#This Row],[Current Month High]]/Table2[[#This Row],[Close Price]])-1</f>
        <v>9.3048385160283686E-3</v>
      </c>
      <c r="AI268">
        <v>0.93048385160283598</v>
      </c>
      <c r="AJ268">
        <v>55.922684513502098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-0.02</v>
      </c>
      <c r="AM268" t="s">
        <v>10197</v>
      </c>
      <c r="AN268">
        <v>7.03</v>
      </c>
      <c r="AO268" t="s">
        <v>10198</v>
      </c>
      <c r="AP268">
        <v>9.0206906801989006E-2</v>
      </c>
      <c r="AQ268">
        <f>(Table2[[#This Row],[Sharpe Ratio]]-AVERAGE(Table2[Sharpe Ratio]))/_xlfn.STDEV.P(Table2[Sharpe Ratio])</f>
        <v>0.44281922743285201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1.5847552257265891</v>
      </c>
      <c r="AS268">
        <f>_xlfn.RANK.AVG(Table2[[#This Row],[1Y Return vs Nifty Z-Score]],Table2[1Y Return vs Nifty Z-Score])</f>
        <v>348</v>
      </c>
      <c r="AT268">
        <f>_xlfn.RANK.AVG(Table2[[#This Row],[6M Return vs Nifty Z-Score]],Table2[6M Return vs Nifty Z-Score])</f>
        <v>318</v>
      </c>
      <c r="AU268">
        <f>_xlfn.RANK.AVG(Table2[[#This Row],[Sharpe Ratio Z-Score]],Table2[Sharpe Ratio Z-Score])</f>
        <v>220</v>
      </c>
      <c r="AV268">
        <f>(Table2[[#This Row],[Rank 1Y]]+Table2[[#This Row],[Rank 6M]]+Table2[[#This Row],[Rank Sharpe]])/3</f>
        <v>295.33333333333331</v>
      </c>
    </row>
    <row r="269" spans="1:48" x14ac:dyDescent="0.3">
      <c r="A269" t="s">
        <v>701</v>
      </c>
      <c r="B269" t="s">
        <v>702</v>
      </c>
      <c r="C269" t="s">
        <v>10157</v>
      </c>
      <c r="D269" t="s">
        <v>198</v>
      </c>
      <c r="E269">
        <v>23706.77625902</v>
      </c>
      <c r="F269">
        <v>2004.85</v>
      </c>
      <c r="G269">
        <v>17.724640666265199</v>
      </c>
      <c r="H269">
        <f>(Table2[[#This Row],[1Y Return vs Nifty]]-AVERAGE(Table2[1Y Return vs Nifty]))/_xlfn.STDEV.P(Table2[1Y Return vs Nifty])</f>
        <v>-0.31713123645531655</v>
      </c>
      <c r="I269">
        <v>-6.7468448897727198</v>
      </c>
      <c r="J269">
        <f>(Table2[[#This Row],[1M Return vs Nifty]]-AVERAGE(Table2[1M Return vs Nifty]))/_xlfn.STDEV.P(Table2[1M Return vs Nifty])</f>
        <v>-0.6918148674079958</v>
      </c>
      <c r="K269">
        <v>-5.8920065378004303</v>
      </c>
      <c r="L269">
        <f>(Table2[[#This Row],[6M Return vs Nifty]]-AVERAGE(Table2[6M Return vs Nifty]))/_xlfn.STDEV.P(Table2[6M Return vs Nifty])</f>
        <v>-0.43390346218664105</v>
      </c>
      <c r="M269">
        <v>-3.2651017810068002</v>
      </c>
      <c r="N269">
        <f>(Table2[[#This Row],[1W Return vs Nifty]]-AVERAGE(Table2[1W Return vs Nifty]))/_xlfn.STDEV.P(Table2[1W Return vs Nifty])</f>
        <v>-0.8684702848430802</v>
      </c>
      <c r="O269">
        <v>2065.25</v>
      </c>
      <c r="P269">
        <v>2040.69666433419</v>
      </c>
      <c r="Q269">
        <v>1775.1750275060799</v>
      </c>
      <c r="R269">
        <v>41.4007651462463</v>
      </c>
      <c r="S269" s="2">
        <f>(Table2[[#This Row],[Close Price]]-Table2[[#This Row],[20D EMA]])/Table2[[#This Row],[20D EMA]]</f>
        <v>-2.9245854012831422E-2</v>
      </c>
      <c r="T269" s="2">
        <f>(Table2[[#This Row],[Close Price]]-Table2[[#This Row],[50D EMA]])/Table2[[#This Row],[50D EMA]]</f>
        <v>-1.7565895490835065E-2</v>
      </c>
      <c r="U269" s="2">
        <f>(Table2[[#This Row],[Close Price]]-Table2[[#This Row],[200D EMA]])/Table2[[#This Row],[200D EMA]]</f>
        <v>0.1293815927641723</v>
      </c>
      <c r="V269">
        <v>0.51043330296547695</v>
      </c>
      <c r="W269">
        <v>2002</v>
      </c>
      <c r="X269">
        <v>2073</v>
      </c>
      <c r="Y269">
        <v>1882.1</v>
      </c>
      <c r="Z269">
        <v>2036.6</v>
      </c>
      <c r="AA269">
        <v>1882.1</v>
      </c>
      <c r="AB269">
        <v>2338.75</v>
      </c>
      <c r="AC269" s="2">
        <f>(Table2[[#This Row],[Close Price]]/Table2[[#This Row],[Day Low]])-1</f>
        <v>1.4235764235763781E-3</v>
      </c>
      <c r="AD269" s="2">
        <f>(Table2[[#This Row],[Day High]]/Table2[[#This Row],[Close Price]])-1</f>
        <v>3.3992568022545466E-2</v>
      </c>
      <c r="AE269" s="2">
        <f>(Table2[[#This Row],[Close Price]]/Table2[[#This Row],[Current Week Low]])-1</f>
        <v>6.5219701397375207E-2</v>
      </c>
      <c r="AF269" s="2">
        <f>(Table2[[#This Row],[Current Week High]]/Table2[[#This Row],[Close Price]])-1</f>
        <v>1.5836596254083846E-2</v>
      </c>
      <c r="AG269" s="2">
        <f>(Table2[[#This Row],[Close Price]]/Table2[[#This Row],[Current Month Low]])-1</f>
        <v>6.5219701397375207E-2</v>
      </c>
      <c r="AH269" s="2">
        <f>(Table2[[#This Row],[Current Month High]]/Table2[[#This Row],[Close Price]])-1</f>
        <v>0.16654612564531024</v>
      </c>
      <c r="AI269">
        <v>21.123774845998401</v>
      </c>
      <c r="AJ269">
        <v>80.073651592041998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-0.06</v>
      </c>
      <c r="AM269" t="s">
        <v>10197</v>
      </c>
      <c r="AN269">
        <v>-10.17</v>
      </c>
      <c r="AO269" t="s">
        <v>10197</v>
      </c>
      <c r="AP269">
        <v>0.21159522794581501</v>
      </c>
      <c r="AQ269">
        <f>(Table2[[#This Row],[Sharpe Ratio]]-AVERAGE(Table2[Sharpe Ratio]))/_xlfn.STDEV.P(Table2[Sharpe Ratio])</f>
        <v>1.8420681080762411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-0.46925174281679244</v>
      </c>
      <c r="AS269">
        <f>_xlfn.RANK.AVG(Table2[[#This Row],[1Y Return vs Nifty Z-Score]],Table2[1Y Return vs Nifty Z-Score])</f>
        <v>401</v>
      </c>
      <c r="AT269">
        <f>_xlfn.RANK.AVG(Table2[[#This Row],[6M Return vs Nifty Z-Score]],Table2[6M Return vs Nifty Z-Score])</f>
        <v>466</v>
      </c>
      <c r="AU269">
        <f>_xlfn.RANK.AVG(Table2[[#This Row],[Sharpe Ratio Z-Score]],Table2[Sharpe Ratio Z-Score])</f>
        <v>22</v>
      </c>
      <c r="AV269">
        <f>(Table2[[#This Row],[Rank 1Y]]+Table2[[#This Row],[Rank 6M]]+Table2[[#This Row],[Rank Sharpe]])/3</f>
        <v>296.33333333333331</v>
      </c>
    </row>
    <row r="270" spans="1:48" x14ac:dyDescent="0.3">
      <c r="A270" t="s">
        <v>1674</v>
      </c>
      <c r="B270" t="s">
        <v>1675</v>
      </c>
      <c r="C270" t="s">
        <v>10168</v>
      </c>
      <c r="D270" t="s">
        <v>118</v>
      </c>
      <c r="E270">
        <v>4883.0148225299999</v>
      </c>
      <c r="F270">
        <v>285.55</v>
      </c>
      <c r="G270">
        <v>70.571668558809193</v>
      </c>
      <c r="H270">
        <f>(Table2[[#This Row],[1Y Return vs Nifty]]-AVERAGE(Table2[1Y Return vs Nifty]))/_xlfn.STDEV.P(Table2[1Y Return vs Nifty])</f>
        <v>0.39957266253311013</v>
      </c>
      <c r="I270">
        <v>-3.06353540500844</v>
      </c>
      <c r="J270">
        <f>(Table2[[#This Row],[1M Return vs Nifty]]-AVERAGE(Table2[1M Return vs Nifty]))/_xlfn.STDEV.P(Table2[1M Return vs Nifty])</f>
        <v>-0.31631342344924696</v>
      </c>
      <c r="K270">
        <v>-3.6435167839655098</v>
      </c>
      <c r="L270">
        <f>(Table2[[#This Row],[6M Return vs Nifty]]-AVERAGE(Table2[6M Return vs Nifty]))/_xlfn.STDEV.P(Table2[6M Return vs Nifty])</f>
        <v>-0.35664788420657006</v>
      </c>
      <c r="M270">
        <v>-2.2217357319273501</v>
      </c>
      <c r="N270">
        <f>(Table2[[#This Row],[1W Return vs Nifty]]-AVERAGE(Table2[1W Return vs Nifty]))/_xlfn.STDEV.P(Table2[1W Return vs Nifty])</f>
        <v>-0.64580570915703039</v>
      </c>
      <c r="O270">
        <v>281.69</v>
      </c>
      <c r="P270">
        <v>276.537939784424</v>
      </c>
      <c r="Q270">
        <v>238.16305982644499</v>
      </c>
      <c r="R270">
        <v>53.474430457464102</v>
      </c>
      <c r="S270" s="2">
        <f>(Table2[[#This Row],[Close Price]]-Table2[[#This Row],[20D EMA]])/Table2[[#This Row],[20D EMA]]</f>
        <v>1.3703006851503474E-2</v>
      </c>
      <c r="T270" s="2">
        <f>(Table2[[#This Row],[Close Price]]-Table2[[#This Row],[50D EMA]])/Table2[[#This Row],[50D EMA]]</f>
        <v>3.2588874505253759E-2</v>
      </c>
      <c r="U270" s="2">
        <f>(Table2[[#This Row],[Close Price]]-Table2[[#This Row],[200D EMA]])/Table2[[#This Row],[200D EMA]]</f>
        <v>0.19896847230669187</v>
      </c>
      <c r="V270">
        <v>0.692598244203248</v>
      </c>
      <c r="W270">
        <v>285.14999999999998</v>
      </c>
      <c r="X270">
        <v>293.95</v>
      </c>
      <c r="Y270">
        <v>254.75</v>
      </c>
      <c r="Z270">
        <v>289</v>
      </c>
      <c r="AA270">
        <v>254.75</v>
      </c>
      <c r="AB270">
        <v>311.5</v>
      </c>
      <c r="AC270" s="2">
        <f>(Table2[[#This Row],[Close Price]]/Table2[[#This Row],[Day Low]])-1</f>
        <v>1.4027704716816913E-3</v>
      </c>
      <c r="AD270" s="2">
        <f>(Table2[[#This Row],[Day High]]/Table2[[#This Row],[Close Price]])-1</f>
        <v>2.9416914725967303E-2</v>
      </c>
      <c r="AE270" s="2">
        <f>(Table2[[#This Row],[Close Price]]/Table2[[#This Row],[Current Week Low]])-1</f>
        <v>0.12090284592737977</v>
      </c>
      <c r="AF270" s="2">
        <f>(Table2[[#This Row],[Current Week High]]/Table2[[#This Row],[Close Price]])-1</f>
        <v>1.208194711959365E-2</v>
      </c>
      <c r="AG270" s="2">
        <f>(Table2[[#This Row],[Close Price]]/Table2[[#This Row],[Current Month Low]])-1</f>
        <v>0.12090284592737977</v>
      </c>
      <c r="AH270" s="2">
        <f>(Table2[[#This Row],[Current Month High]]/Table2[[#This Row],[Close Price]])-1</f>
        <v>9.0877254421292131E-2</v>
      </c>
      <c r="AI270">
        <v>12.222027665907801</v>
      </c>
      <c r="AJ270">
        <v>120.672333848531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</v>
      </c>
      <c r="AM270">
        <v>0</v>
      </c>
      <c r="AN270">
        <v>-1.65</v>
      </c>
      <c r="AO270" t="s">
        <v>10197</v>
      </c>
      <c r="AP270">
        <v>6.7334144274643001E-2</v>
      </c>
      <c r="AQ270">
        <f>(Table2[[#This Row],[Sharpe Ratio]]-AVERAGE(Table2[Sharpe Ratio]))/_xlfn.STDEV.P(Table2[Sharpe Ratio])</f>
        <v>0.17916381921865943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-0.74003053506107785</v>
      </c>
      <c r="AS270">
        <f>_xlfn.RANK.AVG(Table2[[#This Row],[1Y Return vs Nifty Z-Score]],Table2[1Y Return vs Nifty Z-Score])</f>
        <v>173</v>
      </c>
      <c r="AT270">
        <f>_xlfn.RANK.AVG(Table2[[#This Row],[6M Return vs Nifty Z-Score]],Table2[6M Return vs Nifty Z-Score])</f>
        <v>434</v>
      </c>
      <c r="AU270">
        <f>_xlfn.RANK.AVG(Table2[[#This Row],[Sharpe Ratio Z-Score]],Table2[Sharpe Ratio Z-Score])</f>
        <v>282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473</v>
      </c>
      <c r="B271" t="s">
        <v>474</v>
      </c>
      <c r="C271" t="s">
        <v>10158</v>
      </c>
      <c r="D271" t="s">
        <v>60</v>
      </c>
      <c r="E271">
        <v>45364.39481469</v>
      </c>
      <c r="F271">
        <v>2677.85</v>
      </c>
      <c r="G271">
        <v>66.882258622293804</v>
      </c>
      <c r="H271">
        <f>(Table2[[#This Row],[1Y Return vs Nifty]]-AVERAGE(Table2[1Y Return vs Nifty]))/_xlfn.STDEV.P(Table2[1Y Return vs Nifty])</f>
        <v>0.34953740810321465</v>
      </c>
      <c r="I271">
        <v>-0.86925499138658902</v>
      </c>
      <c r="J271">
        <f>(Table2[[#This Row],[1M Return vs Nifty]]-AVERAGE(Table2[1M Return vs Nifty]))/_xlfn.STDEV.P(Table2[1M Return vs Nifty])</f>
        <v>-9.2613659100464221E-2</v>
      </c>
      <c r="K271">
        <v>7.7946981703959803</v>
      </c>
      <c r="L271">
        <f>(Table2[[#This Row],[6M Return vs Nifty]]-AVERAGE(Table2[6M Return vs Nifty]))/_xlfn.STDEV.P(Table2[6M Return vs Nifty])</f>
        <v>3.6356311544087805E-2</v>
      </c>
      <c r="M271">
        <v>4.2582951914261002</v>
      </c>
      <c r="N271">
        <f>(Table2[[#This Row],[1W Return vs Nifty]]-AVERAGE(Table2[1W Return vs Nifty]))/_xlfn.STDEV.P(Table2[1W Return vs Nifty])</f>
        <v>0.73709661668921289</v>
      </c>
      <c r="O271">
        <v>2601.86</v>
      </c>
      <c r="P271">
        <v>2499.6378282148899</v>
      </c>
      <c r="Q271">
        <v>2120.1493576770799</v>
      </c>
      <c r="R271">
        <v>64.047618424000106</v>
      </c>
      <c r="S271" s="2">
        <f>(Table2[[#This Row],[Close Price]]-Table2[[#This Row],[20D EMA]])/Table2[[#This Row],[20D EMA]]</f>
        <v>2.9206029532718815E-2</v>
      </c>
      <c r="T271" s="2">
        <f>(Table2[[#This Row],[Close Price]]-Table2[[#This Row],[50D EMA]])/Table2[[#This Row],[50D EMA]]</f>
        <v>7.1295197157573764E-2</v>
      </c>
      <c r="U271" s="2">
        <f>(Table2[[#This Row],[Close Price]]-Table2[[#This Row],[200D EMA]])/Table2[[#This Row],[200D EMA]]</f>
        <v>0.26304780854399756</v>
      </c>
      <c r="V271">
        <v>1.22403532889844</v>
      </c>
      <c r="W271">
        <v>2692</v>
      </c>
      <c r="X271">
        <v>2740</v>
      </c>
      <c r="Y271">
        <v>2551</v>
      </c>
      <c r="Z271">
        <v>2825</v>
      </c>
      <c r="AA271">
        <v>2501</v>
      </c>
      <c r="AB271">
        <v>2825</v>
      </c>
      <c r="AC271" s="2">
        <f>(Table2[[#This Row],[Close Price]]/Table2[[#This Row],[Day Low]])-1</f>
        <v>-5.2563150074294018E-3</v>
      </c>
      <c r="AD271" s="2">
        <f>(Table2[[#This Row],[Day High]]/Table2[[#This Row],[Close Price]])-1</f>
        <v>2.3208917601807544E-2</v>
      </c>
      <c r="AE271" s="2">
        <f>(Table2[[#This Row],[Close Price]]/Table2[[#This Row],[Current Week Low]])-1</f>
        <v>4.9725597804782362E-2</v>
      </c>
      <c r="AF271" s="2">
        <f>(Table2[[#This Row],[Current Week High]]/Table2[[#This Row],[Close Price]])-1</f>
        <v>5.4950800082155471E-2</v>
      </c>
      <c r="AG271" s="2">
        <f>(Table2[[#This Row],[Close Price]]/Table2[[#This Row],[Current Month Low]])-1</f>
        <v>7.0711715313874324E-2</v>
      </c>
      <c r="AH271" s="2">
        <f>(Table2[[#This Row],[Current Month High]]/Table2[[#This Row],[Close Price]])-1</f>
        <v>5.4950800082155471E-2</v>
      </c>
      <c r="AI271">
        <v>5.49508000821554</v>
      </c>
      <c r="AJ271">
        <v>94.033041083979398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0.17</v>
      </c>
      <c r="AM271" t="s">
        <v>10198</v>
      </c>
      <c r="AN271">
        <v>6.11</v>
      </c>
      <c r="AO271" t="s">
        <v>10198</v>
      </c>
      <c r="AP271">
        <v>3.5255096109479002E-2</v>
      </c>
      <c r="AQ271">
        <f>(Table2[[#This Row],[Sharpe Ratio]]-AVERAGE(Table2[Sharpe Ratio]))/_xlfn.STDEV.P(Table2[Sharpe Ratio])</f>
        <v>-0.19061287605359487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0.8397638011824563</v>
      </c>
      <c r="AS271">
        <f>_xlfn.RANK.AVG(Table2[[#This Row],[1Y Return vs Nifty Z-Score]],Table2[1Y Return vs Nifty Z-Score])</f>
        <v>193</v>
      </c>
      <c r="AT271">
        <f>_xlfn.RANK.AVG(Table2[[#This Row],[6M Return vs Nifty Z-Score]],Table2[6M Return vs Nifty Z-Score])</f>
        <v>314</v>
      </c>
      <c r="AU271">
        <f>_xlfn.RANK.AVG(Table2[[#This Row],[Sharpe Ratio Z-Score]],Table2[Sharpe Ratio Z-Score])</f>
        <v>385</v>
      </c>
      <c r="AV271">
        <f>(Table2[[#This Row],[Rank 1Y]]+Table2[[#This Row],[Rank 6M]]+Table2[[#This Row],[Rank Sharpe]])/3</f>
        <v>297.33333333333331</v>
      </c>
    </row>
    <row r="272" spans="1:48" x14ac:dyDescent="0.3">
      <c r="A272" t="s">
        <v>255</v>
      </c>
      <c r="B272" t="s">
        <v>256</v>
      </c>
      <c r="C272" t="s">
        <v>10158</v>
      </c>
      <c r="D272" t="s">
        <v>60</v>
      </c>
      <c r="E272">
        <v>104418.879376</v>
      </c>
      <c r="F272">
        <v>3085.25</v>
      </c>
      <c r="G272">
        <v>32.402226291518097</v>
      </c>
      <c r="H272">
        <f>(Table2[[#This Row],[1Y Return vs Nifty]]-AVERAGE(Table2[1Y Return vs Nifty]))/_xlfn.STDEV.P(Table2[1Y Return vs Nifty])</f>
        <v>-0.11807590137110086</v>
      </c>
      <c r="I272">
        <v>7.7381979852761802</v>
      </c>
      <c r="J272">
        <f>(Table2[[#This Row],[1M Return vs Nifty]]-AVERAGE(Table2[1M Return vs Nifty]))/_xlfn.STDEV.P(Table2[1M Return vs Nifty])</f>
        <v>0.78488822742665865</v>
      </c>
      <c r="K272">
        <v>10.436837617205899</v>
      </c>
      <c r="L272">
        <f>(Table2[[#This Row],[6M Return vs Nifty]]-AVERAGE(Table2[6M Return vs Nifty]))/_xlfn.STDEV.P(Table2[6M Return vs Nifty])</f>
        <v>0.12713725004696846</v>
      </c>
      <c r="M272">
        <v>7.3344399433145799</v>
      </c>
      <c r="N272">
        <f>(Table2[[#This Row],[1W Return vs Nifty]]-AVERAGE(Table2[1W Return vs Nifty]))/_xlfn.STDEV.P(Table2[1W Return vs Nifty])</f>
        <v>1.3935761585838713</v>
      </c>
      <c r="O272">
        <v>2969.76</v>
      </c>
      <c r="P272">
        <v>2856.15889154972</v>
      </c>
      <c r="Q272">
        <v>2518.08541920582</v>
      </c>
      <c r="R272">
        <v>62.705068249078799</v>
      </c>
      <c r="S272" s="2">
        <f>(Table2[[#This Row],[Close Price]]-Table2[[#This Row],[20D EMA]])/Table2[[#This Row],[20D EMA]]</f>
        <v>3.8888664403857472E-2</v>
      </c>
      <c r="T272" s="2">
        <f>(Table2[[#This Row],[Close Price]]-Table2[[#This Row],[50D EMA]])/Table2[[#This Row],[50D EMA]]</f>
        <v>8.0209511147321957E-2</v>
      </c>
      <c r="U272" s="2">
        <f>(Table2[[#This Row],[Close Price]]-Table2[[#This Row],[200D EMA]])/Table2[[#This Row],[200D EMA]]</f>
        <v>0.2252364341846109</v>
      </c>
      <c r="V272">
        <v>1.3716677588778701</v>
      </c>
      <c r="W272">
        <v>3087.95</v>
      </c>
      <c r="X272">
        <v>3257.15</v>
      </c>
      <c r="Y272">
        <v>2870</v>
      </c>
      <c r="Z272">
        <v>3192.45</v>
      </c>
      <c r="AA272">
        <v>2757.9</v>
      </c>
      <c r="AB272">
        <v>3192.45</v>
      </c>
      <c r="AC272" s="2">
        <f>(Table2[[#This Row],[Close Price]]/Table2[[#This Row],[Day Low]])-1</f>
        <v>-8.7436648909466896E-4</v>
      </c>
      <c r="AD272" s="2">
        <f>(Table2[[#This Row],[Day High]]/Table2[[#This Row],[Close Price]])-1</f>
        <v>5.5716716635604957E-2</v>
      </c>
      <c r="AE272" s="2">
        <f>(Table2[[#This Row],[Close Price]]/Table2[[#This Row],[Current Week Low]])-1</f>
        <v>7.4999999999999956E-2</v>
      </c>
      <c r="AF272" s="2">
        <f>(Table2[[#This Row],[Current Week High]]/Table2[[#This Row],[Close Price]])-1</f>
        <v>3.4745968722145637E-2</v>
      </c>
      <c r="AG272" s="2">
        <f>(Table2[[#This Row],[Close Price]]/Table2[[#This Row],[Current Month Low]])-1</f>
        <v>0.11869538416911407</v>
      </c>
      <c r="AH272" s="2">
        <f>(Table2[[#This Row],[Current Month High]]/Table2[[#This Row],[Close Price]])-1</f>
        <v>3.4745968722145637E-2</v>
      </c>
      <c r="AI272">
        <v>3.4745968722145602</v>
      </c>
      <c r="AJ272">
        <v>74.106261110013804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0.05</v>
      </c>
      <c r="AM272" t="s">
        <v>10198</v>
      </c>
      <c r="AN272">
        <v>7.02</v>
      </c>
      <c r="AO272" t="s">
        <v>10198</v>
      </c>
      <c r="AP272">
        <v>6.6020092188096999E-2</v>
      </c>
      <c r="AQ272">
        <f>(Table2[[#This Row],[Sharpe Ratio]]-AVERAGE(Table2[Sharpe Ratio]))/_xlfn.STDEV.P(Table2[Sharpe Ratio])</f>
        <v>0.16401667908292883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2.3515424137693266</v>
      </c>
      <c r="AS272">
        <f>_xlfn.RANK.AVG(Table2[[#This Row],[1Y Return vs Nifty Z-Score]],Table2[1Y Return vs Nifty Z-Score])</f>
        <v>325</v>
      </c>
      <c r="AT272">
        <f>_xlfn.RANK.AVG(Table2[[#This Row],[6M Return vs Nifty Z-Score]],Table2[6M Return vs Nifty Z-Score])</f>
        <v>284</v>
      </c>
      <c r="AU272">
        <f>_xlfn.RANK.AVG(Table2[[#This Row],[Sharpe Ratio Z-Score]],Table2[Sharpe Ratio Z-Score])</f>
        <v>284</v>
      </c>
      <c r="AV272">
        <f>(Table2[[#This Row],[Rank 1Y]]+Table2[[#This Row],[Rank 6M]]+Table2[[#This Row],[Rank Sharpe]])/3</f>
        <v>297.66666666666669</v>
      </c>
    </row>
    <row r="273" spans="1:48" x14ac:dyDescent="0.3">
      <c r="A273" t="s">
        <v>286</v>
      </c>
      <c r="B273" t="s">
        <v>287</v>
      </c>
      <c r="C273" t="s">
        <v>10160</v>
      </c>
      <c r="D273" t="s">
        <v>133</v>
      </c>
      <c r="E273">
        <v>94884.67382004</v>
      </c>
      <c r="F273">
        <v>937.8</v>
      </c>
      <c r="G273">
        <v>17.075249352132399</v>
      </c>
      <c r="H273">
        <f>(Table2[[#This Row],[1Y Return vs Nifty]]-AVERAGE(Table2[1Y Return vs Nifty]))/_xlfn.STDEV.P(Table2[1Y Return vs Nifty])</f>
        <v>-0.32593818937903735</v>
      </c>
      <c r="I273">
        <v>-12.4263918434996</v>
      </c>
      <c r="J273">
        <f>(Table2[[#This Row],[1M Return vs Nifty]]-AVERAGE(Table2[1M Return vs Nifty]))/_xlfn.STDEV.P(Table2[1M Return vs Nifty])</f>
        <v>-1.270826240461933</v>
      </c>
      <c r="K273">
        <v>16.622431478709501</v>
      </c>
      <c r="L273">
        <f>(Table2[[#This Row],[6M Return vs Nifty]]-AVERAGE(Table2[6M Return vs Nifty]))/_xlfn.STDEV.P(Table2[6M Return vs Nifty])</f>
        <v>0.33966729520523697</v>
      </c>
      <c r="M273">
        <v>-1.5555743053847899</v>
      </c>
      <c r="N273">
        <f>(Table2[[#This Row],[1W Return vs Nifty]]-AVERAGE(Table2[1W Return vs Nifty]))/_xlfn.STDEV.P(Table2[1W Return vs Nifty])</f>
        <v>-0.50364030947742322</v>
      </c>
      <c r="O273">
        <v>996.7</v>
      </c>
      <c r="P273">
        <v>997.79126226929702</v>
      </c>
      <c r="Q273">
        <v>861.41502393849601</v>
      </c>
      <c r="R273">
        <v>25.6976117036773</v>
      </c>
      <c r="S273" s="2">
        <f>(Table2[[#This Row],[Close Price]]-Table2[[#This Row],[20D EMA]])/Table2[[#This Row],[20D EMA]]</f>
        <v>-5.9095013544697587E-2</v>
      </c>
      <c r="T273" s="2">
        <f>(Table2[[#This Row],[Close Price]]-Table2[[#This Row],[50D EMA]])/Table2[[#This Row],[50D EMA]]</f>
        <v>-6.0124060550357711E-2</v>
      </c>
      <c r="U273" s="2">
        <f>(Table2[[#This Row],[Close Price]]-Table2[[#This Row],[200D EMA]])/Table2[[#This Row],[200D EMA]]</f>
        <v>8.8673837742302655E-2</v>
      </c>
      <c r="V273">
        <v>1.1128282554516999</v>
      </c>
      <c r="W273">
        <v>942.3</v>
      </c>
      <c r="X273">
        <v>973.5</v>
      </c>
      <c r="Y273">
        <v>918.9</v>
      </c>
      <c r="Z273">
        <v>974.95</v>
      </c>
      <c r="AA273">
        <v>918.9</v>
      </c>
      <c r="AB273">
        <v>1075.2</v>
      </c>
      <c r="AC273" s="2">
        <f>(Table2[[#This Row],[Close Price]]/Table2[[#This Row],[Day Low]])-1</f>
        <v>-4.7755491881565915E-3</v>
      </c>
      <c r="AD273" s="2">
        <f>(Table2[[#This Row],[Day High]]/Table2[[#This Row],[Close Price]])-1</f>
        <v>3.8067818298144651E-2</v>
      </c>
      <c r="AE273" s="2">
        <f>(Table2[[#This Row],[Close Price]]/Table2[[#This Row],[Current Week Low]])-1</f>
        <v>2.0568070519098924E-2</v>
      </c>
      <c r="AF273" s="2">
        <f>(Table2[[#This Row],[Current Week High]]/Table2[[#This Row],[Close Price]])-1</f>
        <v>3.9613990189806048E-2</v>
      </c>
      <c r="AG273" s="2">
        <f>(Table2[[#This Row],[Close Price]]/Table2[[#This Row],[Current Month Low]])-1</f>
        <v>2.0568070519098924E-2</v>
      </c>
      <c r="AH273" s="2">
        <f>(Table2[[#This Row],[Current Month High]]/Table2[[#This Row],[Close Price]])-1</f>
        <v>0.14651311580294313</v>
      </c>
      <c r="AI273">
        <v>16.975901044998899</v>
      </c>
      <c r="AJ273">
        <v>61.2448418156808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</v>
      </c>
      <c r="AM273" t="s">
        <v>10199</v>
      </c>
      <c r="AN273">
        <v>-8.59</v>
      </c>
      <c r="AO273" t="s">
        <v>10197</v>
      </c>
      <c r="AP273">
        <v>7.3018756300150006E-2</v>
      </c>
      <c r="AQ273">
        <f>(Table2[[#This Row],[Sharpe Ratio]]-AVERAGE(Table2[Sharpe Ratio]))/_xlfn.STDEV.P(Table2[Sharpe Ratio])</f>
        <v>0.24469060909952589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405</v>
      </c>
      <c r="AT273">
        <f>_xlfn.RANK.AVG(Table2[[#This Row],[6M Return vs Nifty Z-Score]],Table2[6M Return vs Nifty Z-Score])</f>
        <v>227</v>
      </c>
      <c r="AU273">
        <f>_xlfn.RANK.AVG(Table2[[#This Row],[Sharpe Ratio Z-Score]],Table2[Sharpe Ratio Z-Score])</f>
        <v>261</v>
      </c>
      <c r="AV273">
        <f>(Table2[[#This Row],[Rank 1Y]]+Table2[[#This Row],[Rank 6M]]+Table2[[#This Row],[Rank Sharpe]])/3</f>
        <v>297.66666666666669</v>
      </c>
    </row>
    <row r="274" spans="1:48" x14ac:dyDescent="0.3">
      <c r="A274" t="s">
        <v>949</v>
      </c>
      <c r="B274" t="s">
        <v>950</v>
      </c>
      <c r="C274" t="s">
        <v>10156</v>
      </c>
      <c r="D274" t="s">
        <v>315</v>
      </c>
      <c r="E274">
        <v>15315.397247375</v>
      </c>
      <c r="F274">
        <v>656.35</v>
      </c>
      <c r="G274">
        <v>56.230703706586297</v>
      </c>
      <c r="H274">
        <f>(Table2[[#This Row],[1Y Return vs Nifty]]-AVERAGE(Table2[1Y Return vs Nifty]))/_xlfn.STDEV.P(Table2[1Y Return vs Nifty])</f>
        <v>0.20508253064256621</v>
      </c>
      <c r="I274">
        <v>-13.5954131095113</v>
      </c>
      <c r="J274">
        <f>(Table2[[#This Row],[1M Return vs Nifty]]-AVERAGE(Table2[1M Return vs Nifty]))/_xlfn.STDEV.P(Table2[1M Return vs Nifty])</f>
        <v>-1.3900041632570823</v>
      </c>
      <c r="K274">
        <v>-0.66636346166385196</v>
      </c>
      <c r="L274">
        <f>(Table2[[#This Row],[6M Return vs Nifty]]-AVERAGE(Table2[6M Return vs Nifty]))/_xlfn.STDEV.P(Table2[6M Return vs Nifty])</f>
        <v>-0.25435624589359901</v>
      </c>
      <c r="M274">
        <v>-2.9804024085181</v>
      </c>
      <c r="N274">
        <f>(Table2[[#This Row],[1W Return vs Nifty]]-AVERAGE(Table2[1W Return vs Nifty]))/_xlfn.STDEV.P(Table2[1W Return vs Nifty])</f>
        <v>-0.80771263892464962</v>
      </c>
      <c r="O274">
        <v>686.23</v>
      </c>
      <c r="P274">
        <v>691.84613009996599</v>
      </c>
      <c r="Q274">
        <v>572.43045823818295</v>
      </c>
      <c r="R274">
        <v>37.483870190520101</v>
      </c>
      <c r="S274" s="2">
        <f>(Table2[[#This Row],[Close Price]]-Table2[[#This Row],[20D EMA]])/Table2[[#This Row],[20D EMA]]</f>
        <v>-4.3542252597525602E-2</v>
      </c>
      <c r="T274" s="2">
        <f>(Table2[[#This Row],[Close Price]]-Table2[[#This Row],[50D EMA]])/Table2[[#This Row],[50D EMA]]</f>
        <v>-5.1306393944614642E-2</v>
      </c>
      <c r="U274" s="2">
        <f>(Table2[[#This Row],[Close Price]]-Table2[[#This Row],[200D EMA]])/Table2[[#This Row],[200D EMA]]</f>
        <v>0.14660216023463052</v>
      </c>
      <c r="V274">
        <v>0.87374679514159403</v>
      </c>
      <c r="W274">
        <v>657.1</v>
      </c>
      <c r="X274">
        <v>689.15</v>
      </c>
      <c r="Y274">
        <v>624.4</v>
      </c>
      <c r="Z274">
        <v>683</v>
      </c>
      <c r="AA274">
        <v>624.4</v>
      </c>
      <c r="AB274">
        <v>734</v>
      </c>
      <c r="AC274" s="2">
        <f>(Table2[[#This Row],[Close Price]]/Table2[[#This Row],[Day Low]])-1</f>
        <v>-1.1413787855729662E-3</v>
      </c>
      <c r="AD274" s="2">
        <f>(Table2[[#This Row],[Day High]]/Table2[[#This Row],[Close Price]])-1</f>
        <v>4.997333739620613E-2</v>
      </c>
      <c r="AE274" s="2">
        <f>(Table2[[#This Row],[Close Price]]/Table2[[#This Row],[Current Week Low]])-1</f>
        <v>5.1169122357463293E-2</v>
      </c>
      <c r="AF274" s="2">
        <f>(Table2[[#This Row],[Current Week High]]/Table2[[#This Row],[Close Price]])-1</f>
        <v>4.0603336634417619E-2</v>
      </c>
      <c r="AG274" s="2">
        <f>(Table2[[#This Row],[Close Price]]/Table2[[#This Row],[Current Month Low]])-1</f>
        <v>5.1169122357463293E-2</v>
      </c>
      <c r="AH274" s="2">
        <f>(Table2[[#This Row],[Current Month High]]/Table2[[#This Row],[Close Price]])-1</f>
        <v>0.11830578197607977</v>
      </c>
      <c r="AI274">
        <v>26.152205378228</v>
      </c>
      <c r="AJ274">
        <v>159.42687747035501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-0.16</v>
      </c>
      <c r="AM274" t="s">
        <v>10197</v>
      </c>
      <c r="AN274">
        <v>-4.08</v>
      </c>
      <c r="AO274" t="s">
        <v>10197</v>
      </c>
      <c r="AP274">
        <v>7.1519901555781001E-2</v>
      </c>
      <c r="AQ274">
        <f>(Table2[[#This Row],[Sharpe Ratio]]-AVERAGE(Table2[Sharpe Ratio]))/_xlfn.STDEV.P(Table2[Sharpe Ratio])</f>
        <v>0.22741324004504801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231</v>
      </c>
      <c r="AT274">
        <f>_xlfn.RANK.AVG(Table2[[#This Row],[6M Return vs Nifty Z-Score]],Table2[6M Return vs Nifty Z-Score])</f>
        <v>401</v>
      </c>
      <c r="AU274">
        <f>_xlfn.RANK.AVG(Table2[[#This Row],[Sharpe Ratio Z-Score]],Table2[Sharpe Ratio Z-Score])</f>
        <v>263</v>
      </c>
      <c r="AV274">
        <f>(Table2[[#This Row],[Rank 1Y]]+Table2[[#This Row],[Rank 6M]]+Table2[[#This Row],[Rank Sharpe]])/3</f>
        <v>298.33333333333331</v>
      </c>
    </row>
    <row r="275" spans="1:48" x14ac:dyDescent="0.3">
      <c r="A275" t="s">
        <v>316</v>
      </c>
      <c r="B275" t="s">
        <v>317</v>
      </c>
      <c r="C275" t="s">
        <v>10158</v>
      </c>
      <c r="D275" t="s">
        <v>60</v>
      </c>
      <c r="E275">
        <v>82088.557860974994</v>
      </c>
      <c r="F275">
        <v>1800.35</v>
      </c>
      <c r="G275">
        <v>68.005896585275707</v>
      </c>
      <c r="H275">
        <f>(Table2[[#This Row],[1Y Return vs Nifty]]-AVERAGE(Table2[1Y Return vs Nifty]))/_xlfn.STDEV.P(Table2[1Y Return vs Nifty])</f>
        <v>0.36477602683420596</v>
      </c>
      <c r="I275">
        <v>12.9219196698934</v>
      </c>
      <c r="J275">
        <f>(Table2[[#This Row],[1M Return vs Nifty]]-AVERAGE(Table2[1M Return vs Nifty]))/_xlfn.STDEV.P(Table2[1M Return vs Nifty])</f>
        <v>1.3133518240116233</v>
      </c>
      <c r="K275">
        <v>9.5158711741194093</v>
      </c>
      <c r="L275">
        <f>(Table2[[#This Row],[6M Return vs Nifty]]-AVERAGE(Table2[6M Return vs Nifty]))/_xlfn.STDEV.P(Table2[6M Return vs Nifty])</f>
        <v>9.5493879317994912E-2</v>
      </c>
      <c r="M275">
        <v>0.54527225419508196</v>
      </c>
      <c r="N275">
        <f>(Table2[[#This Row],[1W Return vs Nifty]]-AVERAGE(Table2[1W Return vs Nifty]))/_xlfn.STDEV.P(Table2[1W Return vs Nifty])</f>
        <v>-5.5298993231729598E-2</v>
      </c>
      <c r="O275">
        <v>1761.37</v>
      </c>
      <c r="P275">
        <v>1694.9458036215899</v>
      </c>
      <c r="Q275">
        <v>1487.48429715823</v>
      </c>
      <c r="R275">
        <v>56.725224480368198</v>
      </c>
      <c r="S275" s="2">
        <f>(Table2[[#This Row],[Close Price]]-Table2[[#This Row],[20D EMA]])/Table2[[#This Row],[20D EMA]]</f>
        <v>2.2130500689803972E-2</v>
      </c>
      <c r="T275" s="2">
        <f>(Table2[[#This Row],[Close Price]]-Table2[[#This Row],[50D EMA]])/Table2[[#This Row],[50D EMA]]</f>
        <v>6.2187354989872191E-2</v>
      </c>
      <c r="U275" s="2">
        <f>(Table2[[#This Row],[Close Price]]-Table2[[#This Row],[200D EMA]])/Table2[[#This Row],[200D EMA]]</f>
        <v>0.21033210464102739</v>
      </c>
      <c r="V275">
        <v>0.66787920495494701</v>
      </c>
      <c r="W275">
        <v>1797.65</v>
      </c>
      <c r="X275">
        <v>1849.9</v>
      </c>
      <c r="Y275">
        <v>1766.05</v>
      </c>
      <c r="Z275">
        <v>1844.45</v>
      </c>
      <c r="AA275">
        <v>1598.25</v>
      </c>
      <c r="AB275">
        <v>1848</v>
      </c>
      <c r="AC275" s="2">
        <f>(Table2[[#This Row],[Close Price]]/Table2[[#This Row],[Day Low]])-1</f>
        <v>1.5019608933883877E-3</v>
      </c>
      <c r="AD275" s="2">
        <f>(Table2[[#This Row],[Day High]]/Table2[[#This Row],[Close Price]])-1</f>
        <v>2.7522426194906746E-2</v>
      </c>
      <c r="AE275" s="2">
        <f>(Table2[[#This Row],[Close Price]]/Table2[[#This Row],[Current Week Low]])-1</f>
        <v>1.9421873672885726E-2</v>
      </c>
      <c r="AF275" s="2">
        <f>(Table2[[#This Row],[Current Week High]]/Table2[[#This Row],[Close Price]])-1</f>
        <v>2.4495237037242878E-2</v>
      </c>
      <c r="AG275" s="2">
        <f>(Table2[[#This Row],[Close Price]]/Table2[[#This Row],[Current Month Low]])-1</f>
        <v>0.12645080556859067</v>
      </c>
      <c r="AH275" s="2">
        <f>(Table2[[#This Row],[Current Month High]]/Table2[[#This Row],[Close Price]])-1</f>
        <v>2.6467075846363208E-2</v>
      </c>
      <c r="AI275">
        <v>2.6467075846363199</v>
      </c>
      <c r="AJ275">
        <v>93.274288781535105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</v>
      </c>
      <c r="AM275" t="s">
        <v>10199</v>
      </c>
      <c r="AN275">
        <v>1.21</v>
      </c>
      <c r="AO275" t="s">
        <v>10198</v>
      </c>
      <c r="AP275">
        <v>2.5258300427076E-2</v>
      </c>
      <c r="AQ275">
        <f>(Table2[[#This Row],[Sharpe Ratio]]-AVERAGE(Table2[Sharpe Ratio]))/_xlfn.STDEV.P(Table2[Sharpe Ratio])</f>
        <v>-0.30584640953371844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1.4124763273983763</v>
      </c>
      <c r="AS275">
        <f>_xlfn.RANK.AVG(Table2[[#This Row],[1Y Return vs Nifty Z-Score]],Table2[1Y Return vs Nifty Z-Score])</f>
        <v>188</v>
      </c>
      <c r="AT275">
        <f>_xlfn.RANK.AVG(Table2[[#This Row],[6M Return vs Nifty Z-Score]],Table2[6M Return vs Nifty Z-Score])</f>
        <v>292</v>
      </c>
      <c r="AU275">
        <f>_xlfn.RANK.AVG(Table2[[#This Row],[Sharpe Ratio Z-Score]],Table2[Sharpe Ratio Z-Score])</f>
        <v>416</v>
      </c>
      <c r="AV275">
        <f>(Table2[[#This Row],[Rank 1Y]]+Table2[[#This Row],[Rank 6M]]+Table2[[#This Row],[Rank Sharpe]])/3</f>
        <v>298.66666666666669</v>
      </c>
    </row>
    <row r="276" spans="1:48" x14ac:dyDescent="0.3">
      <c r="A276" t="s">
        <v>1131</v>
      </c>
      <c r="B276" t="s">
        <v>1132</v>
      </c>
      <c r="C276" t="s">
        <v>10167</v>
      </c>
      <c r="D276" t="s">
        <v>373</v>
      </c>
      <c r="E276">
        <v>10703.073992625001</v>
      </c>
      <c r="F276">
        <v>847.85</v>
      </c>
      <c r="G276">
        <v>19.4978466743549</v>
      </c>
      <c r="H276">
        <f>(Table2[[#This Row],[1Y Return vs Nifty]]-AVERAGE(Table2[1Y Return vs Nifty]))/_xlfn.STDEV.P(Table2[1Y Return vs Nifty])</f>
        <v>-0.29308326800018047</v>
      </c>
      <c r="I276">
        <v>21.141125367172599</v>
      </c>
      <c r="J276">
        <f>(Table2[[#This Row],[1M Return vs Nifty]]-AVERAGE(Table2[1M Return vs Nifty]))/_xlfn.STDEV.P(Table2[1M Return vs Nifty])</f>
        <v>2.1512731608660607</v>
      </c>
      <c r="K276">
        <v>18.716577602579999</v>
      </c>
      <c r="L276">
        <f>(Table2[[#This Row],[6M Return vs Nifty]]-AVERAGE(Table2[6M Return vs Nifty]))/_xlfn.STDEV.P(Table2[6M Return vs Nifty])</f>
        <v>0.41161979972450746</v>
      </c>
      <c r="M276">
        <v>10.763315303960701</v>
      </c>
      <c r="N276">
        <f>(Table2[[#This Row],[1W Return vs Nifty]]-AVERAGE(Table2[1W Return vs Nifty]))/_xlfn.STDEV.P(Table2[1W Return vs Nifty])</f>
        <v>2.1253318812588011</v>
      </c>
      <c r="O276">
        <v>757.19</v>
      </c>
      <c r="P276">
        <v>687.29194976754798</v>
      </c>
      <c r="Q276">
        <v>618.43861875255902</v>
      </c>
      <c r="R276">
        <v>80.699010449146101</v>
      </c>
      <c r="S276" s="2">
        <f>(Table2[[#This Row],[Close Price]]-Table2[[#This Row],[20D EMA]])/Table2[[#This Row],[20D EMA]]</f>
        <v>0.11973216761975193</v>
      </c>
      <c r="T276" s="2">
        <f>(Table2[[#This Row],[Close Price]]-Table2[[#This Row],[50D EMA]])/Table2[[#This Row],[50D EMA]]</f>
        <v>0.23360967677091968</v>
      </c>
      <c r="U276" s="2">
        <f>(Table2[[#This Row],[Close Price]]-Table2[[#This Row],[200D EMA]])/Table2[[#This Row],[200D EMA]]</f>
        <v>0.37095254774060266</v>
      </c>
      <c r="V276">
        <v>1.0458473225659699</v>
      </c>
      <c r="W276">
        <v>847.05</v>
      </c>
      <c r="X276">
        <v>881.9</v>
      </c>
      <c r="Y276">
        <v>731</v>
      </c>
      <c r="Z276">
        <v>851</v>
      </c>
      <c r="AA276">
        <v>677.2</v>
      </c>
      <c r="AB276">
        <v>851</v>
      </c>
      <c r="AC276" s="2">
        <f>(Table2[[#This Row],[Close Price]]/Table2[[#This Row],[Day Low]])-1</f>
        <v>9.4445428250988783E-4</v>
      </c>
      <c r="AD276" s="2">
        <f>(Table2[[#This Row],[Day High]]/Table2[[#This Row],[Close Price]])-1</f>
        <v>4.0160405732145854E-2</v>
      </c>
      <c r="AE276" s="2">
        <f>(Table2[[#This Row],[Close Price]]/Table2[[#This Row],[Current Week Low]])-1</f>
        <v>0.15984952120383045</v>
      </c>
      <c r="AF276" s="2">
        <f>(Table2[[#This Row],[Current Week High]]/Table2[[#This Row],[Close Price]])-1</f>
        <v>3.7152798254407315E-3</v>
      </c>
      <c r="AG276" s="2">
        <f>(Table2[[#This Row],[Close Price]]/Table2[[#This Row],[Current Month Low]])-1</f>
        <v>0.25199350265800358</v>
      </c>
      <c r="AH276" s="2">
        <f>(Table2[[#This Row],[Current Month High]]/Table2[[#This Row],[Close Price]])-1</f>
        <v>3.7152798254407315E-3</v>
      </c>
      <c r="AI276">
        <v>0.37152798254407299</v>
      </c>
      <c r="AJ276">
        <v>88.411111111111097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0.41</v>
      </c>
      <c r="AM276" t="s">
        <v>10198</v>
      </c>
      <c r="AN276">
        <v>10.01</v>
      </c>
      <c r="AO276" t="s">
        <v>10198</v>
      </c>
      <c r="AP276">
        <v>5.9533816816174999E-2</v>
      </c>
      <c r="AQ276">
        <f>(Table2[[#This Row],[Sharpe Ratio]]-AVERAGE(Table2[Sharpe Ratio]))/_xlfn.STDEV.P(Table2[Sharpe Ratio])</f>
        <v>8.9249078145824529E-2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4.4843906519950139</v>
      </c>
      <c r="AS276">
        <f>_xlfn.RANK.AVG(Table2[[#This Row],[1Y Return vs Nifty Z-Score]],Table2[1Y Return vs Nifty Z-Score])</f>
        <v>385</v>
      </c>
      <c r="AT276">
        <f>_xlfn.RANK.AVG(Table2[[#This Row],[6M Return vs Nifty Z-Score]],Table2[6M Return vs Nifty Z-Score])</f>
        <v>205</v>
      </c>
      <c r="AU276">
        <f>_xlfn.RANK.AVG(Table2[[#This Row],[Sharpe Ratio Z-Score]],Table2[Sharpe Ratio Z-Score])</f>
        <v>306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378</v>
      </c>
      <c r="B277" t="s">
        <v>379</v>
      </c>
      <c r="C277" t="s">
        <v>10157</v>
      </c>
      <c r="D277" t="s">
        <v>198</v>
      </c>
      <c r="E277">
        <v>63173.254303900001</v>
      </c>
      <c r="F277">
        <v>4041.7</v>
      </c>
      <c r="G277">
        <v>3.5981696843752098</v>
      </c>
      <c r="H277">
        <f>(Table2[[#This Row],[1Y Return vs Nifty]]-AVERAGE(Table2[1Y Return vs Nifty]))/_xlfn.STDEV.P(Table2[1Y Return vs Nifty])</f>
        <v>-0.50871243288993861</v>
      </c>
      <c r="I277">
        <v>-14.205482777808101</v>
      </c>
      <c r="J277">
        <f>(Table2[[#This Row],[1M Return vs Nifty]]-AVERAGE(Table2[1M Return vs Nifty]))/_xlfn.STDEV.P(Table2[1M Return vs Nifty])</f>
        <v>-1.4521987853241292</v>
      </c>
      <c r="K277">
        <v>15.653654539289301</v>
      </c>
      <c r="L277">
        <f>(Table2[[#This Row],[6M Return vs Nifty]]-AVERAGE(Table2[6M Return vs Nifty]))/_xlfn.STDEV.P(Table2[6M Return vs Nifty])</f>
        <v>0.30638120961777887</v>
      </c>
      <c r="M277">
        <v>2.3806387703005898</v>
      </c>
      <c r="N277">
        <f>(Table2[[#This Row],[1W Return vs Nifty]]-AVERAGE(Table2[1W Return vs Nifty]))/_xlfn.STDEV.P(Table2[1W Return vs Nifty])</f>
        <v>0.33638627091653567</v>
      </c>
      <c r="O277">
        <v>4182.2</v>
      </c>
      <c r="P277">
        <v>4183.7645834333198</v>
      </c>
      <c r="Q277">
        <v>3603.1025567633401</v>
      </c>
      <c r="R277">
        <v>43.7729712770901</v>
      </c>
      <c r="S277" s="2">
        <f>(Table2[[#This Row],[Close Price]]-Table2[[#This Row],[20D EMA]])/Table2[[#This Row],[20D EMA]]</f>
        <v>-3.3594758739419445E-2</v>
      </c>
      <c r="T277" s="2">
        <f>(Table2[[#This Row],[Close Price]]-Table2[[#This Row],[50D EMA]])/Table2[[#This Row],[50D EMA]]</f>
        <v>-3.3956160916859622E-2</v>
      </c>
      <c r="U277" s="2">
        <f>(Table2[[#This Row],[Close Price]]-Table2[[#This Row],[200D EMA]])/Table2[[#This Row],[200D EMA]]</f>
        <v>0.12172771558038885</v>
      </c>
      <c r="V277">
        <v>1.6929776309243301</v>
      </c>
      <c r="W277">
        <v>4029.6</v>
      </c>
      <c r="X277">
        <v>4223.6000000000004</v>
      </c>
      <c r="Y277">
        <v>3795.1</v>
      </c>
      <c r="Z277">
        <v>4166.7</v>
      </c>
      <c r="AA277">
        <v>3795.1</v>
      </c>
      <c r="AB277">
        <v>4747</v>
      </c>
      <c r="AC277" s="2">
        <f>(Table2[[#This Row],[Close Price]]/Table2[[#This Row],[Day Low]])-1</f>
        <v>3.0027794322016188E-3</v>
      </c>
      <c r="AD277" s="2">
        <f>(Table2[[#This Row],[Day High]]/Table2[[#This Row],[Close Price]])-1</f>
        <v>4.5005814385036036E-2</v>
      </c>
      <c r="AE277" s="2">
        <f>(Table2[[#This Row],[Close Price]]/Table2[[#This Row],[Current Week Low]])-1</f>
        <v>6.4978524940054294E-2</v>
      </c>
      <c r="AF277" s="2">
        <f>(Table2[[#This Row],[Current Week High]]/Table2[[#This Row],[Close Price]])-1</f>
        <v>3.0927579978721864E-2</v>
      </c>
      <c r="AG277" s="2">
        <f>(Table2[[#This Row],[Close Price]]/Table2[[#This Row],[Current Month Low]])-1</f>
        <v>6.4978524940054294E-2</v>
      </c>
      <c r="AH277" s="2">
        <f>(Table2[[#This Row],[Current Month High]]/Table2[[#This Row],[Close Price]])-1</f>
        <v>0.17450577727194005</v>
      </c>
      <c r="AI277">
        <v>22.497958779721401</v>
      </c>
      <c r="AJ277">
        <v>54.723987443534099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-0.09</v>
      </c>
      <c r="AM277" t="s">
        <v>10197</v>
      </c>
      <c r="AN277">
        <v>-9.75</v>
      </c>
      <c r="AO277" t="s">
        <v>10197</v>
      </c>
      <c r="AP277">
        <v>0.109024932239337</v>
      </c>
      <c r="AQ277">
        <f>(Table2[[#This Row],[Sharpe Ratio]]-AVERAGE(Table2[Sharpe Ratio]))/_xlfn.STDEV.P(Table2[Sharpe Ratio])</f>
        <v>0.65973549071925008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478</v>
      </c>
      <c r="AT277">
        <f>_xlfn.RANK.AVG(Table2[[#This Row],[6M Return vs Nifty Z-Score]],Table2[6M Return vs Nifty Z-Score])</f>
        <v>234</v>
      </c>
      <c r="AU277">
        <f>_xlfn.RANK.AVG(Table2[[#This Row],[Sharpe Ratio Z-Score]],Table2[Sharpe Ratio Z-Score])</f>
        <v>188</v>
      </c>
      <c r="AV277">
        <f>(Table2[[#This Row],[Rank 1Y]]+Table2[[#This Row],[Rank 6M]]+Table2[[#This Row],[Rank Sharpe]])/3</f>
        <v>300</v>
      </c>
    </row>
    <row r="278" spans="1:48" x14ac:dyDescent="0.3">
      <c r="A278" t="s">
        <v>996</v>
      </c>
      <c r="B278" t="s">
        <v>997</v>
      </c>
      <c r="C278" t="s">
        <v>10158</v>
      </c>
      <c r="D278" t="s">
        <v>60</v>
      </c>
      <c r="E278">
        <v>13352.092564439999</v>
      </c>
      <c r="F278">
        <v>550.9</v>
      </c>
      <c r="G278">
        <v>54.302688033741198</v>
      </c>
      <c r="H278">
        <f>(Table2[[#This Row],[1Y Return vs Nifty]]-AVERAGE(Table2[1Y Return vs Nifty]))/_xlfn.STDEV.P(Table2[1Y Return vs Nifty])</f>
        <v>0.17893505546480254</v>
      </c>
      <c r="I278">
        <v>6.4525739345301902</v>
      </c>
      <c r="J278">
        <f>(Table2[[#This Row],[1M Return vs Nifty]]-AVERAGE(Table2[1M Return vs Nifty]))/_xlfn.STDEV.P(Table2[1M Return vs Nifty])</f>
        <v>0.65382302928349756</v>
      </c>
      <c r="K278">
        <v>18.703013777910201</v>
      </c>
      <c r="L278">
        <f>(Table2[[#This Row],[6M Return vs Nifty]]-AVERAGE(Table2[6M Return vs Nifty]))/_xlfn.STDEV.P(Table2[6M Return vs Nifty])</f>
        <v>0.41115376197063358</v>
      </c>
      <c r="M278">
        <v>4.6472348729983102</v>
      </c>
      <c r="N278">
        <f>(Table2[[#This Row],[1W Return vs Nifty]]-AVERAGE(Table2[1W Return vs Nifty]))/_xlfn.STDEV.P(Table2[1W Return vs Nifty])</f>
        <v>0.82010016970030841</v>
      </c>
      <c r="O278">
        <v>513.85</v>
      </c>
      <c r="P278">
        <v>485.53679341230401</v>
      </c>
      <c r="Q278">
        <v>426.08718155625598</v>
      </c>
      <c r="R278">
        <v>76.796608562355601</v>
      </c>
      <c r="S278" s="2">
        <f>(Table2[[#This Row],[Close Price]]-Table2[[#This Row],[20D EMA]])/Table2[[#This Row],[20D EMA]]</f>
        <v>7.2102753721903182E-2</v>
      </c>
      <c r="T278" s="2">
        <f>(Table2[[#This Row],[Close Price]]-Table2[[#This Row],[50D EMA]])/Table2[[#This Row],[50D EMA]]</f>
        <v>0.13462050142138537</v>
      </c>
      <c r="U278" s="2">
        <f>(Table2[[#This Row],[Close Price]]-Table2[[#This Row],[200D EMA]])/Table2[[#This Row],[200D EMA]]</f>
        <v>0.29292788857874863</v>
      </c>
      <c r="V278">
        <v>0.77564022215788297</v>
      </c>
      <c r="W278">
        <v>547.04999999999995</v>
      </c>
      <c r="X278">
        <v>566.65</v>
      </c>
      <c r="Y278">
        <v>495</v>
      </c>
      <c r="Z278">
        <v>553.4</v>
      </c>
      <c r="AA278">
        <v>484.55</v>
      </c>
      <c r="AB278">
        <v>553.4</v>
      </c>
      <c r="AC278" s="2">
        <f>(Table2[[#This Row],[Close Price]]/Table2[[#This Row],[Day Low]])-1</f>
        <v>7.0377479206653604E-3</v>
      </c>
      <c r="AD278" s="2">
        <f>(Table2[[#This Row],[Day High]]/Table2[[#This Row],[Close Price]])-1</f>
        <v>2.8589580686150029E-2</v>
      </c>
      <c r="AE278" s="2">
        <f>(Table2[[#This Row],[Close Price]]/Table2[[#This Row],[Current Week Low]])-1</f>
        <v>0.11292929292929288</v>
      </c>
      <c r="AF278" s="2">
        <f>(Table2[[#This Row],[Current Week High]]/Table2[[#This Row],[Close Price]])-1</f>
        <v>4.5380286803413661E-3</v>
      </c>
      <c r="AG278" s="2">
        <f>(Table2[[#This Row],[Close Price]]/Table2[[#This Row],[Current Month Low]])-1</f>
        <v>0.1369311732535341</v>
      </c>
      <c r="AH278" s="2">
        <f>(Table2[[#This Row],[Current Month High]]/Table2[[#This Row],[Close Price]])-1</f>
        <v>4.5380286803413661E-3</v>
      </c>
      <c r="AI278">
        <v>0.453802868034136</v>
      </c>
      <c r="AJ278">
        <v>91.484184914841805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</v>
      </c>
      <c r="AM278" t="s">
        <v>10198</v>
      </c>
      <c r="AN278">
        <v>6.23</v>
      </c>
      <c r="AO278" t="s">
        <v>10198</v>
      </c>
      <c r="AP278">
        <v>1.2430284840179001E-2</v>
      </c>
      <c r="AQ278">
        <f>(Table2[[#This Row],[Sharpe Ratio]]-AVERAGE(Table2[Sharpe Ratio]))/_xlfn.STDEV.P(Table2[Sharpe Ratio])</f>
        <v>-0.45371554786354296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1.6102964685556991</v>
      </c>
      <c r="AS278">
        <f>_xlfn.RANK.AVG(Table2[[#This Row],[1Y Return vs Nifty Z-Score]],Table2[1Y Return vs Nifty Z-Score])</f>
        <v>239</v>
      </c>
      <c r="AT278">
        <f>_xlfn.RANK.AVG(Table2[[#This Row],[6M Return vs Nifty Z-Score]],Table2[6M Return vs Nifty Z-Score])</f>
        <v>206</v>
      </c>
      <c r="AU278">
        <f>_xlfn.RANK.AVG(Table2[[#This Row],[Sharpe Ratio Z-Score]],Table2[Sharpe Ratio Z-Score])</f>
        <v>455</v>
      </c>
      <c r="AV278">
        <f>(Table2[[#This Row],[Rank 1Y]]+Table2[[#This Row],[Rank 6M]]+Table2[[#This Row],[Rank Sharpe]])/3</f>
        <v>300</v>
      </c>
    </row>
    <row r="279" spans="1:48" x14ac:dyDescent="0.3">
      <c r="A279" t="s">
        <v>1583</v>
      </c>
      <c r="B279" t="s">
        <v>1584</v>
      </c>
      <c r="C279" t="s">
        <v>10153</v>
      </c>
      <c r="D279" t="s">
        <v>418</v>
      </c>
      <c r="E279">
        <v>5772.4975077239997</v>
      </c>
      <c r="F279">
        <v>187.08</v>
      </c>
      <c r="G279">
        <v>159.44359050398501</v>
      </c>
      <c r="H279">
        <f>(Table2[[#This Row],[1Y Return vs Nifty]]-AVERAGE(Table2[1Y Return vs Nifty]))/_xlfn.STDEV.P(Table2[1Y Return vs Nifty])</f>
        <v>1.6048410666185007</v>
      </c>
      <c r="I279">
        <v>-17.482402094596999</v>
      </c>
      <c r="J279">
        <f>(Table2[[#This Row],[1M Return vs Nifty]]-AVERAGE(Table2[1M Return vs Nifty]))/_xlfn.STDEV.P(Table2[1M Return vs Nifty])</f>
        <v>-1.7862700710198778</v>
      </c>
      <c r="K279">
        <v>-6.5353892732215897</v>
      </c>
      <c r="L279">
        <f>(Table2[[#This Row],[6M Return vs Nifty]]-AVERAGE(Table2[6M Return vs Nifty]))/_xlfn.STDEV.P(Table2[6M Return vs Nifty])</f>
        <v>-0.45600936905261019</v>
      </c>
      <c r="M279">
        <v>0.78518547088606205</v>
      </c>
      <c r="N279">
        <f>(Table2[[#This Row],[1W Return vs Nifty]]-AVERAGE(Table2[1W Return vs Nifty]))/_xlfn.STDEV.P(Table2[1W Return vs Nifty])</f>
        <v>-4.0991534026452664E-3</v>
      </c>
      <c r="O279">
        <v>194.37</v>
      </c>
      <c r="P279">
        <v>190.48265188660099</v>
      </c>
      <c r="Q279">
        <v>152.191773446703</v>
      </c>
      <c r="R279">
        <v>38.008930673280297</v>
      </c>
      <c r="S279" s="2">
        <f>(Table2[[#This Row],[Close Price]]-Table2[[#This Row],[20D EMA]])/Table2[[#This Row],[20D EMA]]</f>
        <v>-3.7505787930236109E-2</v>
      </c>
      <c r="T279" s="2">
        <f>(Table2[[#This Row],[Close Price]]-Table2[[#This Row],[50D EMA]])/Table2[[#This Row],[50D EMA]]</f>
        <v>-1.7863316438006441E-2</v>
      </c>
      <c r="U279" s="2">
        <f>(Table2[[#This Row],[Close Price]]-Table2[[#This Row],[200D EMA]])/Table2[[#This Row],[200D EMA]]</f>
        <v>0.22923858342129608</v>
      </c>
      <c r="V279">
        <v>0.34263410290304802</v>
      </c>
      <c r="W279">
        <v>188.8</v>
      </c>
      <c r="X279">
        <v>195.15</v>
      </c>
      <c r="Y279">
        <v>178.56</v>
      </c>
      <c r="Z279">
        <v>193.9</v>
      </c>
      <c r="AA279">
        <v>178.56</v>
      </c>
      <c r="AB279">
        <v>218.75</v>
      </c>
      <c r="AC279" s="2">
        <f>(Table2[[#This Row],[Close Price]]/Table2[[#This Row],[Day Low]])-1</f>
        <v>-9.1101694915254328E-3</v>
      </c>
      <c r="AD279" s="2">
        <f>(Table2[[#This Row],[Day High]]/Table2[[#This Row],[Close Price]])-1</f>
        <v>4.3136626042334703E-2</v>
      </c>
      <c r="AE279" s="2">
        <f>(Table2[[#This Row],[Close Price]]/Table2[[#This Row],[Current Week Low]])-1</f>
        <v>4.7715053763440984E-2</v>
      </c>
      <c r="AF279" s="2">
        <f>(Table2[[#This Row],[Current Week High]]/Table2[[#This Row],[Close Price]])-1</f>
        <v>3.6454992516570472E-2</v>
      </c>
      <c r="AG279" s="2">
        <f>(Table2[[#This Row],[Close Price]]/Table2[[#This Row],[Current Month Low]])-1</f>
        <v>4.7715053763440984E-2</v>
      </c>
      <c r="AH279" s="2">
        <f>(Table2[[#This Row],[Current Month High]]/Table2[[#This Row],[Close Price]])-1</f>
        <v>0.16928586700876624</v>
      </c>
      <c r="AI279">
        <v>28.2339106264699</v>
      </c>
      <c r="AJ279">
        <v>196.71689135606599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0.28000000000000003</v>
      </c>
      <c r="AM279" t="s">
        <v>10198</v>
      </c>
      <c r="AN279">
        <v>-2.19</v>
      </c>
      <c r="AO279" t="s">
        <v>10197</v>
      </c>
      <c r="AP279">
        <v>3.8662598666154999E-2</v>
      </c>
      <c r="AQ279">
        <f>(Table2[[#This Row],[Sharpe Ratio]]-AVERAGE(Table2[Sharpe Ratio]))/_xlfn.STDEV.P(Table2[Sharpe Ratio])</f>
        <v>-0.15133443399845586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-0.79287196085508838</v>
      </c>
      <c r="AS279">
        <f>_xlfn.RANK.AVG(Table2[[#This Row],[1Y Return vs Nifty Z-Score]],Table2[1Y Return vs Nifty Z-Score])</f>
        <v>49</v>
      </c>
      <c r="AT279">
        <f>_xlfn.RANK.AVG(Table2[[#This Row],[6M Return vs Nifty Z-Score]],Table2[6M Return vs Nifty Z-Score])</f>
        <v>474</v>
      </c>
      <c r="AU279">
        <f>_xlfn.RANK.AVG(Table2[[#This Row],[Sharpe Ratio Z-Score]],Table2[Sharpe Ratio Z-Score])</f>
        <v>377</v>
      </c>
      <c r="AV279">
        <f>(Table2[[#This Row],[Rank 1Y]]+Table2[[#This Row],[Rank 6M]]+Table2[[#This Row],[Rank Sharpe]])/3</f>
        <v>300</v>
      </c>
    </row>
    <row r="280" spans="1:48" x14ac:dyDescent="0.3">
      <c r="A280" t="s">
        <v>1161</v>
      </c>
      <c r="B280" t="s">
        <v>1162</v>
      </c>
      <c r="C280" t="s">
        <v>10165</v>
      </c>
      <c r="D280" t="s">
        <v>469</v>
      </c>
      <c r="E280">
        <v>10268.91225198</v>
      </c>
      <c r="F280">
        <v>2105.6999999999998</v>
      </c>
      <c r="G280">
        <v>12.9206507784961</v>
      </c>
      <c r="H280">
        <f>(Table2[[#This Row],[1Y Return vs Nifty]]-AVERAGE(Table2[1Y Return vs Nifty]))/_xlfn.STDEV.P(Table2[1Y Return vs Nifty])</f>
        <v>-0.38228226614549998</v>
      </c>
      <c r="I280">
        <v>-2.0714470178127799E-2</v>
      </c>
      <c r="J280">
        <f>(Table2[[#This Row],[1M Return vs Nifty]]-AVERAGE(Table2[1M Return vs Nifty]))/_xlfn.STDEV.P(Table2[1M Return vs Nifty])</f>
        <v>-6.1077077843266683E-3</v>
      </c>
      <c r="K280">
        <v>-4.0571788806304898</v>
      </c>
      <c r="L280">
        <f>(Table2[[#This Row],[6M Return vs Nifty]]-AVERAGE(Table2[6M Return vs Nifty]))/_xlfn.STDEV.P(Table2[6M Return vs Nifty])</f>
        <v>-0.37086084840255784</v>
      </c>
      <c r="M280">
        <v>1.8353702985332701</v>
      </c>
      <c r="N280">
        <f>(Table2[[#This Row],[1W Return vs Nifty]]-AVERAGE(Table2[1W Return vs Nifty]))/_xlfn.STDEV.P(Table2[1W Return vs Nifty])</f>
        <v>0.22002061668792483</v>
      </c>
      <c r="O280">
        <v>2106.86</v>
      </c>
      <c r="P280">
        <v>2076.17990385135</v>
      </c>
      <c r="Q280">
        <v>1943.5023124909101</v>
      </c>
      <c r="R280">
        <v>48.937966397978798</v>
      </c>
      <c r="S280" s="2">
        <f>(Table2[[#This Row],[Close Price]]-Table2[[#This Row],[20D EMA]])/Table2[[#This Row],[20D EMA]]</f>
        <v>-5.5058238326244227E-4</v>
      </c>
      <c r="T280" s="2">
        <f>(Table2[[#This Row],[Close Price]]-Table2[[#This Row],[50D EMA]])/Table2[[#This Row],[50D EMA]]</f>
        <v>1.4218467337001738E-2</v>
      </c>
      <c r="U280" s="2">
        <f>(Table2[[#This Row],[Close Price]]-Table2[[#This Row],[200D EMA]])/Table2[[#This Row],[200D EMA]]</f>
        <v>8.3456390283995791E-2</v>
      </c>
      <c r="V280">
        <v>1.13002355272521</v>
      </c>
      <c r="W280">
        <v>2072</v>
      </c>
      <c r="X280">
        <v>2150.75</v>
      </c>
      <c r="Y280">
        <v>2000</v>
      </c>
      <c r="Z280">
        <v>2168</v>
      </c>
      <c r="AA280">
        <v>2000</v>
      </c>
      <c r="AB280">
        <v>2350</v>
      </c>
      <c r="AC280" s="2">
        <f>(Table2[[#This Row],[Close Price]]/Table2[[#This Row],[Day Low]])-1</f>
        <v>1.6264478764478785E-2</v>
      </c>
      <c r="AD280" s="2">
        <f>(Table2[[#This Row],[Day High]]/Table2[[#This Row],[Close Price]])-1</f>
        <v>2.1394310680533879E-2</v>
      </c>
      <c r="AE280" s="2">
        <f>(Table2[[#This Row],[Close Price]]/Table2[[#This Row],[Current Week Low]])-1</f>
        <v>5.2849999999999842E-2</v>
      </c>
      <c r="AF280" s="2">
        <f>(Table2[[#This Row],[Current Week High]]/Table2[[#This Row],[Close Price]])-1</f>
        <v>2.9586360830127889E-2</v>
      </c>
      <c r="AG280" s="2">
        <f>(Table2[[#This Row],[Close Price]]/Table2[[#This Row],[Current Month Low]])-1</f>
        <v>5.2849999999999842E-2</v>
      </c>
      <c r="AH280" s="2">
        <f>(Table2[[#This Row],[Current Month High]]/Table2[[#This Row],[Close Price]])-1</f>
        <v>0.11601842617656843</v>
      </c>
      <c r="AI280">
        <v>11.6018426176568</v>
      </c>
      <c r="AJ280">
        <v>50.407142857142802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-0.04</v>
      </c>
      <c r="AM280" t="s">
        <v>10197</v>
      </c>
      <c r="AN280">
        <v>-2.5299999999999998</v>
      </c>
      <c r="AO280" t="s">
        <v>10197</v>
      </c>
      <c r="AP280">
        <v>0.190031372696817</v>
      </c>
      <c r="AQ280">
        <f>(Table2[[#This Row],[Sharpe Ratio]]-AVERAGE(Table2[Sharpe Ratio]))/_xlfn.STDEV.P(Table2[Sharpe Ratio])</f>
        <v>1.5935005355519778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1.054270329907518</v>
      </c>
      <c r="AS280">
        <f>_xlfn.RANK.AVG(Table2[[#This Row],[1Y Return vs Nifty Z-Score]],Table2[1Y Return vs Nifty Z-Score])</f>
        <v>426</v>
      </c>
      <c r="AT280">
        <f>_xlfn.RANK.AVG(Table2[[#This Row],[6M Return vs Nifty Z-Score]],Table2[6M Return vs Nifty Z-Score])</f>
        <v>438</v>
      </c>
      <c r="AU280">
        <f>_xlfn.RANK.AVG(Table2[[#This Row],[Sharpe Ratio Z-Score]],Table2[Sharpe Ratio Z-Score])</f>
        <v>39</v>
      </c>
      <c r="AV280">
        <f>(Table2[[#This Row],[Rank 1Y]]+Table2[[#This Row],[Rank 6M]]+Table2[[#This Row],[Rank Sharpe]])/3</f>
        <v>301</v>
      </c>
    </row>
    <row r="281" spans="1:48" x14ac:dyDescent="0.3">
      <c r="A281" t="s">
        <v>451</v>
      </c>
      <c r="B281" t="s">
        <v>452</v>
      </c>
      <c r="C281" t="s">
        <v>10153</v>
      </c>
      <c r="D281" t="s">
        <v>54</v>
      </c>
      <c r="E281">
        <v>49242.202289375004</v>
      </c>
      <c r="F281">
        <v>4468.8500000000004</v>
      </c>
      <c r="G281">
        <v>48.561499723031403</v>
      </c>
      <c r="H281">
        <f>(Table2[[#This Row],[1Y Return vs Nifty]]-AVERAGE(Table2[1Y Return vs Nifty]))/_xlfn.STDEV.P(Table2[1Y Return vs Nifty])</f>
        <v>0.10107387365001554</v>
      </c>
      <c r="I281">
        <v>-8.01446887653392</v>
      </c>
      <c r="J281">
        <f>(Table2[[#This Row],[1M Return vs Nifty]]-AVERAGE(Table2[1M Return vs Nifty]))/_xlfn.STDEV.P(Table2[1M Return vs Nifty])</f>
        <v>-0.82104501746584202</v>
      </c>
      <c r="K281">
        <v>11.664343298371101</v>
      </c>
      <c r="L281">
        <f>(Table2[[#This Row],[6M Return vs Nifty]]-AVERAGE(Table2[6M Return vs Nifty]))/_xlfn.STDEV.P(Table2[6M Return vs Nifty])</f>
        <v>0.16931296408368926</v>
      </c>
      <c r="M281">
        <v>7.6831453851544502</v>
      </c>
      <c r="N281">
        <f>(Table2[[#This Row],[1W Return vs Nifty]]-AVERAGE(Table2[1W Return vs Nifty]))/_xlfn.STDEV.P(Table2[1W Return vs Nifty])</f>
        <v>1.4679933291590457</v>
      </c>
      <c r="O281">
        <v>4475.43</v>
      </c>
      <c r="P281">
        <v>4496.2075775837002</v>
      </c>
      <c r="Q281">
        <v>3997.6374438623002</v>
      </c>
      <c r="R281">
        <v>51.264890677927902</v>
      </c>
      <c r="S281" s="2">
        <f>(Table2[[#This Row],[Close Price]]-Table2[[#This Row],[20D EMA]])/Table2[[#This Row],[20D EMA]]</f>
        <v>-1.4702497860540611E-3</v>
      </c>
      <c r="T281" s="2">
        <f>(Table2[[#This Row],[Close Price]]-Table2[[#This Row],[50D EMA]])/Table2[[#This Row],[50D EMA]]</f>
        <v>-6.0845895372121615E-3</v>
      </c>
      <c r="U281" s="2">
        <f>(Table2[[#This Row],[Close Price]]-Table2[[#This Row],[200D EMA]])/Table2[[#This Row],[200D EMA]]</f>
        <v>0.11787275928715542</v>
      </c>
      <c r="V281">
        <v>0.32686566821317398</v>
      </c>
      <c r="W281">
        <v>4399.1000000000004</v>
      </c>
      <c r="X281">
        <v>4468.1499999999996</v>
      </c>
      <c r="Y281">
        <v>4135.2</v>
      </c>
      <c r="Z281">
        <v>4843.5</v>
      </c>
      <c r="AA281">
        <v>4135.2</v>
      </c>
      <c r="AB281">
        <v>4843.5</v>
      </c>
      <c r="AC281" s="2">
        <f>(Table2[[#This Row],[Close Price]]/Table2[[#This Row],[Day Low]])-1</f>
        <v>1.5855515900979666E-2</v>
      </c>
      <c r="AD281" s="2">
        <f>(Table2[[#This Row],[Day High]]/Table2[[#This Row],[Close Price]])-1</f>
        <v>-1.5663985141611825E-4</v>
      </c>
      <c r="AE281" s="2">
        <f>(Table2[[#This Row],[Close Price]]/Table2[[#This Row],[Current Week Low]])-1</f>
        <v>8.0685335654865575E-2</v>
      </c>
      <c r="AF281" s="2">
        <f>(Table2[[#This Row],[Current Week High]]/Table2[[#This Row],[Close Price]])-1</f>
        <v>8.3835886189959297E-2</v>
      </c>
      <c r="AG281" s="2">
        <f>(Table2[[#This Row],[Close Price]]/Table2[[#This Row],[Current Month Low]])-1</f>
        <v>8.0685335654865575E-2</v>
      </c>
      <c r="AH281" s="2">
        <f>(Table2[[#This Row],[Current Month High]]/Table2[[#This Row],[Close Price]])-1</f>
        <v>8.3835886189959297E-2</v>
      </c>
      <c r="AI281">
        <v>11.8408539109614</v>
      </c>
      <c r="AJ281">
        <v>79.2487264850988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-7.0000000000000007E-2</v>
      </c>
      <c r="AM281" t="s">
        <v>10197</v>
      </c>
      <c r="AN281">
        <v>-3.63</v>
      </c>
      <c r="AO281" t="s">
        <v>10197</v>
      </c>
      <c r="AP281">
        <v>3.6643079676594997E-2</v>
      </c>
      <c r="AQ281">
        <f>(Table2[[#This Row],[Sharpe Ratio]]-AVERAGE(Table2[Sharpe Ratio]))/_xlfn.STDEV.P(Table2[Sharpe Ratio])</f>
        <v>-0.17461352426803592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258</v>
      </c>
      <c r="AT281">
        <f>_xlfn.RANK.AVG(Table2[[#This Row],[6M Return vs Nifty Z-Score]],Table2[6M Return vs Nifty Z-Score])</f>
        <v>267</v>
      </c>
      <c r="AU281">
        <f>_xlfn.RANK.AVG(Table2[[#This Row],[Sharpe Ratio Z-Score]],Table2[Sharpe Ratio Z-Score])</f>
        <v>381</v>
      </c>
      <c r="AV281">
        <f>(Table2[[#This Row],[Rank 1Y]]+Table2[[#This Row],[Rank 6M]]+Table2[[#This Row],[Rank Sharpe]])/3</f>
        <v>302</v>
      </c>
    </row>
    <row r="282" spans="1:48" x14ac:dyDescent="0.3">
      <c r="A282" t="s">
        <v>1272</v>
      </c>
      <c r="B282" t="s">
        <v>1273</v>
      </c>
      <c r="C282" t="s">
        <v>10170</v>
      </c>
      <c r="D282" t="s">
        <v>677</v>
      </c>
      <c r="E282">
        <v>8795.3697004799997</v>
      </c>
      <c r="F282">
        <v>519.20000000000005</v>
      </c>
      <c r="G282">
        <v>35.2528487304211</v>
      </c>
      <c r="H282">
        <f>(Table2[[#This Row],[1Y Return vs Nifty]]-AVERAGE(Table2[1Y Return vs Nifty]))/_xlfn.STDEV.P(Table2[1Y Return vs Nifty])</f>
        <v>-7.9416164050396643E-2</v>
      </c>
      <c r="I282">
        <v>3.9692036462818501</v>
      </c>
      <c r="J282">
        <f>(Table2[[#This Row],[1M Return vs Nifty]]-AVERAGE(Table2[1M Return vs Nifty]))/_xlfn.STDEV.P(Table2[1M Return vs Nifty])</f>
        <v>0.40065149075849532</v>
      </c>
      <c r="K282">
        <v>9.1129924561541706</v>
      </c>
      <c r="L282">
        <f>(Table2[[#This Row],[6M Return vs Nifty]]-AVERAGE(Table2[6M Return vs Nifty]))/_xlfn.STDEV.P(Table2[6M Return vs Nifty])</f>
        <v>8.1651419880859485E-2</v>
      </c>
      <c r="M282">
        <v>-1.3917270964511399</v>
      </c>
      <c r="N282">
        <f>(Table2[[#This Row],[1W Return vs Nifty]]-AVERAGE(Table2[1W Return vs Nifty]))/_xlfn.STDEV.P(Table2[1W Return vs Nifty])</f>
        <v>-0.46867370376244594</v>
      </c>
      <c r="O282">
        <v>548.26</v>
      </c>
      <c r="P282">
        <v>498.85477696337603</v>
      </c>
      <c r="Q282">
        <v>418.74670716021399</v>
      </c>
      <c r="R282">
        <v>35.892775656601302</v>
      </c>
      <c r="S282" s="2">
        <f>(Table2[[#This Row],[Close Price]]-Table2[[#This Row],[20D EMA]])/Table2[[#This Row],[20D EMA]]</f>
        <v>-5.3004049173749582E-2</v>
      </c>
      <c r="T282" s="2">
        <f>(Table2[[#This Row],[Close Price]]-Table2[[#This Row],[50D EMA]])/Table2[[#This Row],[50D EMA]]</f>
        <v>4.0783859303641964E-2</v>
      </c>
      <c r="U282" s="2">
        <f>(Table2[[#This Row],[Close Price]]-Table2[[#This Row],[200D EMA]])/Table2[[#This Row],[200D EMA]]</f>
        <v>0.23989034689018407</v>
      </c>
      <c r="V282">
        <v>0.48456302194325601</v>
      </c>
      <c r="W282">
        <v>518.04999999999995</v>
      </c>
      <c r="X282">
        <v>533</v>
      </c>
      <c r="Y282">
        <v>498.95</v>
      </c>
      <c r="Z282">
        <v>573.65</v>
      </c>
      <c r="AA282">
        <v>498.95</v>
      </c>
      <c r="AB282">
        <v>638.75</v>
      </c>
      <c r="AC282" s="2">
        <f>(Table2[[#This Row],[Close Price]]/Table2[[#This Row],[Day Low]])-1</f>
        <v>2.2198629475920217E-3</v>
      </c>
      <c r="AD282" s="2">
        <f>(Table2[[#This Row],[Day High]]/Table2[[#This Row],[Close Price]])-1</f>
        <v>2.657935285053914E-2</v>
      </c>
      <c r="AE282" s="2">
        <f>(Table2[[#This Row],[Close Price]]/Table2[[#This Row],[Current Week Low]])-1</f>
        <v>4.0585228980859922E-2</v>
      </c>
      <c r="AF282" s="2">
        <f>(Table2[[#This Row],[Current Week High]]/Table2[[#This Row],[Close Price]])-1</f>
        <v>0.10487288135593209</v>
      </c>
      <c r="AG282" s="2">
        <f>(Table2[[#This Row],[Close Price]]/Table2[[#This Row],[Current Month Low]])-1</f>
        <v>4.0585228980859922E-2</v>
      </c>
      <c r="AH282" s="2">
        <f>(Table2[[#This Row],[Current Month High]]/Table2[[#This Row],[Close Price]])-1</f>
        <v>0.23025808936825864</v>
      </c>
      <c r="AI282">
        <v>23.025808936825801</v>
      </c>
      <c r="AJ282">
        <v>62.707615167659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0.26</v>
      </c>
      <c r="AM282" t="s">
        <v>10198</v>
      </c>
      <c r="AN282">
        <v>-8.9</v>
      </c>
      <c r="AO282" t="s">
        <v>10197</v>
      </c>
      <c r="AP282">
        <v>6.1214105206775997E-2</v>
      </c>
      <c r="AQ282">
        <f>(Table2[[#This Row],[Sharpe Ratio]]-AVERAGE(Table2[Sharpe Ratio]))/_xlfn.STDEV.P(Table2[Sharpe Ratio])</f>
        <v>0.10861784136416409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4.2830884190676322E-2</v>
      </c>
      <c r="AS282">
        <f>_xlfn.RANK.AVG(Table2[[#This Row],[1Y Return vs Nifty Z-Score]],Table2[1Y Return vs Nifty Z-Score])</f>
        <v>313</v>
      </c>
      <c r="AT282">
        <f>_xlfn.RANK.AVG(Table2[[#This Row],[6M Return vs Nifty Z-Score]],Table2[6M Return vs Nifty Z-Score])</f>
        <v>295</v>
      </c>
      <c r="AU282">
        <f>_xlfn.RANK.AVG(Table2[[#This Row],[Sharpe Ratio Z-Score]],Table2[Sharpe Ratio Z-Score])</f>
        <v>299</v>
      </c>
      <c r="AV282">
        <f>(Table2[[#This Row],[Rank 1Y]]+Table2[[#This Row],[Rank 6M]]+Table2[[#This Row],[Rank Sharpe]])/3</f>
        <v>302.33333333333331</v>
      </c>
    </row>
    <row r="283" spans="1:48" x14ac:dyDescent="0.3">
      <c r="A283" t="s">
        <v>781</v>
      </c>
      <c r="B283" t="s">
        <v>782</v>
      </c>
      <c r="C283" t="s">
        <v>10155</v>
      </c>
      <c r="D283" t="s">
        <v>40</v>
      </c>
      <c r="E283">
        <v>20112.017431879998</v>
      </c>
      <c r="F283">
        <v>547.70000000000005</v>
      </c>
      <c r="G283">
        <v>64.266803729398305</v>
      </c>
      <c r="H283">
        <f>(Table2[[#This Row],[1Y Return vs Nifty]]-AVERAGE(Table2[1Y Return vs Nifty]))/_xlfn.STDEV.P(Table2[1Y Return vs Nifty])</f>
        <v>0.31406697969656755</v>
      </c>
      <c r="I283">
        <v>14.5576901751565</v>
      </c>
      <c r="J283">
        <f>(Table2[[#This Row],[1M Return vs Nifty]]-AVERAGE(Table2[1M Return vs Nifty]))/_xlfn.STDEV.P(Table2[1M Return vs Nifty])</f>
        <v>1.4801133164282008</v>
      </c>
      <c r="K283">
        <v>-14.099122177593999</v>
      </c>
      <c r="L283">
        <f>(Table2[[#This Row],[6M Return vs Nifty]]-AVERAGE(Table2[6M Return vs Nifty]))/_xlfn.STDEV.P(Table2[6M Return vs Nifty])</f>
        <v>-0.71589072106568785</v>
      </c>
      <c r="M283">
        <v>4.82076136455892</v>
      </c>
      <c r="N283">
        <f>(Table2[[#This Row],[1W Return vs Nifty]]-AVERAGE(Table2[1W Return vs Nifty]))/_xlfn.STDEV.P(Table2[1W Return vs Nifty])</f>
        <v>0.85713242951719826</v>
      </c>
      <c r="O283">
        <v>488.88</v>
      </c>
      <c r="P283">
        <v>465.70878225084101</v>
      </c>
      <c r="Q283">
        <v>425.67134234356502</v>
      </c>
      <c r="R283">
        <v>84.809347453837802</v>
      </c>
      <c r="S283" s="2">
        <f>(Table2[[#This Row],[Close Price]]-Table2[[#This Row],[20D EMA]])/Table2[[#This Row],[20D EMA]]</f>
        <v>0.12031582392407145</v>
      </c>
      <c r="T283" s="2">
        <f>(Table2[[#This Row],[Close Price]]-Table2[[#This Row],[50D EMA]])/Table2[[#This Row],[50D EMA]]</f>
        <v>0.17605684254628626</v>
      </c>
      <c r="U283" s="2">
        <f>(Table2[[#This Row],[Close Price]]-Table2[[#This Row],[200D EMA]])/Table2[[#This Row],[200D EMA]]</f>
        <v>0.28667341565583732</v>
      </c>
      <c r="V283">
        <v>1.4576056857216599</v>
      </c>
      <c r="W283">
        <v>536.75</v>
      </c>
      <c r="X283">
        <v>565.75</v>
      </c>
      <c r="Y283">
        <v>474</v>
      </c>
      <c r="Z283">
        <v>573.85</v>
      </c>
      <c r="AA283">
        <v>430.2</v>
      </c>
      <c r="AB283">
        <v>573.85</v>
      </c>
      <c r="AC283" s="2">
        <f>(Table2[[#This Row],[Close Price]]/Table2[[#This Row],[Day Low]])-1</f>
        <v>2.0400558919422496E-2</v>
      </c>
      <c r="AD283" s="2">
        <f>(Table2[[#This Row],[Day High]]/Table2[[#This Row],[Close Price]])-1</f>
        <v>3.2955997809019477E-2</v>
      </c>
      <c r="AE283" s="2">
        <f>(Table2[[#This Row],[Close Price]]/Table2[[#This Row],[Current Week Low]])-1</f>
        <v>0.15548523206751064</v>
      </c>
      <c r="AF283" s="2">
        <f>(Table2[[#This Row],[Current Week High]]/Table2[[#This Row],[Close Price]])-1</f>
        <v>4.7745115939382909E-2</v>
      </c>
      <c r="AG283" s="2">
        <f>(Table2[[#This Row],[Close Price]]/Table2[[#This Row],[Current Month Low]])-1</f>
        <v>0.27312877731287788</v>
      </c>
      <c r="AH283" s="2">
        <f>(Table2[[#This Row],[Current Month High]]/Table2[[#This Row],[Close Price]])-1</f>
        <v>4.7745115939382909E-2</v>
      </c>
      <c r="AI283">
        <v>4.7745115939382901</v>
      </c>
      <c r="AJ283">
        <v>124.88195442414199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0.08</v>
      </c>
      <c r="AM283" t="s">
        <v>10198</v>
      </c>
      <c r="AN283">
        <v>11.57</v>
      </c>
      <c r="AO283" t="s">
        <v>10198</v>
      </c>
      <c r="AP283">
        <v>0.124054285858287</v>
      </c>
      <c r="AQ283">
        <f>(Table2[[#This Row],[Sharpe Ratio]]-AVERAGE(Table2[Sharpe Ratio]))/_xlfn.STDEV.P(Table2[Sharpe Ratio])</f>
        <v>0.83297955596332285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2.7684015605396017</v>
      </c>
      <c r="AS283">
        <f>_xlfn.RANK.AVG(Table2[[#This Row],[1Y Return vs Nifty Z-Score]],Table2[1Y Return vs Nifty Z-Score])</f>
        <v>199</v>
      </c>
      <c r="AT283">
        <f>_xlfn.RANK.AVG(Table2[[#This Row],[6M Return vs Nifty Z-Score]],Table2[6M Return vs Nifty Z-Score])</f>
        <v>558</v>
      </c>
      <c r="AU283">
        <f>_xlfn.RANK.AVG(Table2[[#This Row],[Sharpe Ratio Z-Score]],Table2[Sharpe Ratio Z-Score])</f>
        <v>155</v>
      </c>
      <c r="AV283">
        <f>(Table2[[#This Row],[Rank 1Y]]+Table2[[#This Row],[Rank 6M]]+Table2[[#This Row],[Rank Sharpe]])/3</f>
        <v>304</v>
      </c>
    </row>
    <row r="284" spans="1:48" x14ac:dyDescent="0.3">
      <c r="A284" t="s">
        <v>1066</v>
      </c>
      <c r="B284" t="s">
        <v>1067</v>
      </c>
      <c r="C284" t="s">
        <v>10161</v>
      </c>
      <c r="D284" t="s">
        <v>302</v>
      </c>
      <c r="E284">
        <v>11625.251983685999</v>
      </c>
      <c r="F284">
        <v>146.82</v>
      </c>
      <c r="G284">
        <v>38.310769759223902</v>
      </c>
      <c r="H284">
        <f>(Table2[[#This Row],[1Y Return vs Nifty]]-AVERAGE(Table2[1Y Return vs Nifty]))/_xlfn.STDEV.P(Table2[1Y Return vs Nifty])</f>
        <v>-3.794507264677055E-2</v>
      </c>
      <c r="I284">
        <v>-3.0830017010706001</v>
      </c>
      <c r="J284">
        <f>(Table2[[#This Row],[1M Return vs Nifty]]-AVERAGE(Table2[1M Return vs Nifty]))/_xlfn.STDEV.P(Table2[1M Return vs Nifty])</f>
        <v>-0.31829794913466797</v>
      </c>
      <c r="K284">
        <v>-8.2931460151404597</v>
      </c>
      <c r="L284">
        <f>(Table2[[#This Row],[6M Return vs Nifty]]-AVERAGE(Table2[6M Return vs Nifty]))/_xlfn.STDEV.P(Table2[6M Return vs Nifty])</f>
        <v>-0.51640391290752452</v>
      </c>
      <c r="M284">
        <v>2.10939048910486</v>
      </c>
      <c r="N284">
        <f>(Table2[[#This Row],[1W Return vs Nifty]]-AVERAGE(Table2[1W Return vs Nifty]))/_xlfn.STDEV.P(Table2[1W Return vs Nifty])</f>
        <v>0.27849922016257889</v>
      </c>
      <c r="O284">
        <v>145.88</v>
      </c>
      <c r="P284">
        <v>144.79600608433901</v>
      </c>
      <c r="Q284">
        <v>132.56174841926901</v>
      </c>
      <c r="R284">
        <v>53.037571468981199</v>
      </c>
      <c r="S284" s="2">
        <f>(Table2[[#This Row],[Close Price]]-Table2[[#This Row],[20D EMA]])/Table2[[#This Row],[20D EMA]]</f>
        <v>6.4436523169728388E-3</v>
      </c>
      <c r="T284" s="2">
        <f>(Table2[[#This Row],[Close Price]]-Table2[[#This Row],[50D EMA]])/Table2[[#This Row],[50D EMA]]</f>
        <v>1.3978244085559028E-2</v>
      </c>
      <c r="U284" s="2">
        <f>(Table2[[#This Row],[Close Price]]-Table2[[#This Row],[200D EMA]])/Table2[[#This Row],[200D EMA]]</f>
        <v>0.10755932047331403</v>
      </c>
      <c r="V284">
        <v>0.67646609638014799</v>
      </c>
      <c r="W284">
        <v>145.56</v>
      </c>
      <c r="X284">
        <v>147.94999999999999</v>
      </c>
      <c r="Y284">
        <v>135.80000000000001</v>
      </c>
      <c r="Z284">
        <v>152.06</v>
      </c>
      <c r="AA284">
        <v>135.80000000000001</v>
      </c>
      <c r="AB284">
        <v>152.34</v>
      </c>
      <c r="AC284" s="2">
        <f>(Table2[[#This Row],[Close Price]]/Table2[[#This Row],[Day Low]])-1</f>
        <v>8.6562242374277343E-3</v>
      </c>
      <c r="AD284" s="2">
        <f>(Table2[[#This Row],[Day High]]/Table2[[#This Row],[Close Price]])-1</f>
        <v>7.6964991145620498E-3</v>
      </c>
      <c r="AE284" s="2">
        <f>(Table2[[#This Row],[Close Price]]/Table2[[#This Row],[Current Week Low]])-1</f>
        <v>8.1148748159057371E-2</v>
      </c>
      <c r="AF284" s="2">
        <f>(Table2[[#This Row],[Current Week High]]/Table2[[#This Row],[Close Price]])-1</f>
        <v>3.5689960495845385E-2</v>
      </c>
      <c r="AG284" s="2">
        <f>(Table2[[#This Row],[Close Price]]/Table2[[#This Row],[Current Month Low]])-1</f>
        <v>8.1148748159057371E-2</v>
      </c>
      <c r="AH284" s="2">
        <f>(Table2[[#This Row],[Current Month High]]/Table2[[#This Row],[Close Price]])-1</f>
        <v>3.7597057621577612E-2</v>
      </c>
      <c r="AI284">
        <v>7.6147663806021004</v>
      </c>
      <c r="AJ284">
        <v>62.7716186252771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-0.11</v>
      </c>
      <c r="AM284" t="s">
        <v>10197</v>
      </c>
      <c r="AN284">
        <v>-0.22</v>
      </c>
      <c r="AO284" t="s">
        <v>10197</v>
      </c>
      <c r="AP284">
        <v>0.13679742085250099</v>
      </c>
      <c r="AQ284">
        <f>(Table2[[#This Row],[Sharpe Ratio]]-AVERAGE(Table2[Sharpe Ratio]))/_xlfn.STDEV.P(Table2[Sharpe Ratio])</f>
        <v>0.97987027171360364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0.38572255718721948</v>
      </c>
      <c r="AS284">
        <f>_xlfn.RANK.AVG(Table2[[#This Row],[1Y Return vs Nifty Z-Score]],Table2[1Y Return vs Nifty Z-Score])</f>
        <v>296</v>
      </c>
      <c r="AT284">
        <f>_xlfn.RANK.AVG(Table2[[#This Row],[6M Return vs Nifty Z-Score]],Table2[6M Return vs Nifty Z-Score])</f>
        <v>496</v>
      </c>
      <c r="AU284">
        <f>_xlfn.RANK.AVG(Table2[[#This Row],[Sharpe Ratio Z-Score]],Table2[Sharpe Ratio Z-Score])</f>
        <v>128</v>
      </c>
      <c r="AV284">
        <f>(Table2[[#This Row],[Rank 1Y]]+Table2[[#This Row],[Rank 6M]]+Table2[[#This Row],[Rank Sharpe]])/3</f>
        <v>306.66666666666669</v>
      </c>
    </row>
    <row r="285" spans="1:48" x14ac:dyDescent="0.3">
      <c r="A285" t="s">
        <v>1384</v>
      </c>
      <c r="B285" t="s">
        <v>1385</v>
      </c>
      <c r="C285" t="s">
        <v>10156</v>
      </c>
      <c r="D285" t="s">
        <v>46</v>
      </c>
      <c r="E285">
        <v>7545.4235784550001</v>
      </c>
      <c r="F285">
        <v>516.04999999999995</v>
      </c>
      <c r="G285">
        <v>79.840516509048399</v>
      </c>
      <c r="H285">
        <f>(Table2[[#This Row],[1Y Return vs Nifty]]-AVERAGE(Table2[1Y Return vs Nifty]))/_xlfn.STDEV.P(Table2[1Y Return vs Nifty])</f>
        <v>0.52527546418498061</v>
      </c>
      <c r="I285">
        <v>-7.6773851929299299</v>
      </c>
      <c r="J285">
        <f>(Table2[[#This Row],[1M Return vs Nifty]]-AVERAGE(Table2[1M Return vs Nifty]))/_xlfn.STDEV.P(Table2[1M Return vs Nifty])</f>
        <v>-0.78668043027820511</v>
      </c>
      <c r="K285">
        <v>23.2396124462914</v>
      </c>
      <c r="L285">
        <f>(Table2[[#This Row],[6M Return vs Nifty]]-AVERAGE(Table2[6M Return vs Nifty]))/_xlfn.STDEV.P(Table2[6M Return vs Nifty])</f>
        <v>0.56702618771402491</v>
      </c>
      <c r="M285">
        <v>-0.86236565783017705</v>
      </c>
      <c r="N285">
        <f>(Table2[[#This Row],[1W Return vs Nifty]]-AVERAGE(Table2[1W Return vs Nifty]))/_xlfn.STDEV.P(Table2[1W Return vs Nifty])</f>
        <v>-0.35570276684237945</v>
      </c>
      <c r="O285">
        <v>520.67999999999995</v>
      </c>
      <c r="P285">
        <v>498.63230646115301</v>
      </c>
      <c r="Q285">
        <v>425.938963438955</v>
      </c>
      <c r="R285">
        <v>44.990928084811898</v>
      </c>
      <c r="S285" s="2">
        <f>(Table2[[#This Row],[Close Price]]-Table2[[#This Row],[20D EMA]])/Table2[[#This Row],[20D EMA]]</f>
        <v>-8.8922178689406078E-3</v>
      </c>
      <c r="T285" s="2">
        <f>(Table2[[#This Row],[Close Price]]-Table2[[#This Row],[50D EMA]])/Table2[[#This Row],[50D EMA]]</f>
        <v>3.4930936710583775E-2</v>
      </c>
      <c r="U285" s="2">
        <f>(Table2[[#This Row],[Close Price]]-Table2[[#This Row],[200D EMA]])/Table2[[#This Row],[200D EMA]]</f>
        <v>0.21155856659251027</v>
      </c>
      <c r="V285">
        <v>0.44984439672246601</v>
      </c>
      <c r="W285">
        <v>515.20000000000005</v>
      </c>
      <c r="X285">
        <v>536.4</v>
      </c>
      <c r="Y285">
        <v>475</v>
      </c>
      <c r="Z285">
        <v>529.85</v>
      </c>
      <c r="AA285">
        <v>475</v>
      </c>
      <c r="AB285">
        <v>559</v>
      </c>
      <c r="AC285" s="2">
        <f>(Table2[[#This Row],[Close Price]]/Table2[[#This Row],[Day Low]])-1</f>
        <v>1.6498447204966737E-3</v>
      </c>
      <c r="AD285" s="2">
        <f>(Table2[[#This Row],[Day High]]/Table2[[#This Row],[Close Price]])-1</f>
        <v>3.943416335626404E-2</v>
      </c>
      <c r="AE285" s="2">
        <f>(Table2[[#This Row],[Close Price]]/Table2[[#This Row],[Current Week Low]])-1</f>
        <v>8.6421052631578954E-2</v>
      </c>
      <c r="AF285" s="2">
        <f>(Table2[[#This Row],[Current Week High]]/Table2[[#This Row],[Close Price]])-1</f>
        <v>2.6741594806704905E-2</v>
      </c>
      <c r="AG285" s="2">
        <f>(Table2[[#This Row],[Close Price]]/Table2[[#This Row],[Current Month Low]])-1</f>
        <v>8.6421052631578954E-2</v>
      </c>
      <c r="AH285" s="2">
        <f>(Table2[[#This Row],[Current Month High]]/Table2[[#This Row],[Close Price]])-1</f>
        <v>8.3228369344055864E-2</v>
      </c>
      <c r="AI285">
        <v>9.2917352969673601</v>
      </c>
      <c r="AJ285">
        <v>112.235245733086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0.02</v>
      </c>
      <c r="AM285" t="s">
        <v>10198</v>
      </c>
      <c r="AN285">
        <v>-3.11</v>
      </c>
      <c r="AO285" t="s">
        <v>10197</v>
      </c>
      <c r="AP285">
        <v>-2.7843295511056999E-2</v>
      </c>
      <c r="AQ285">
        <f>(Table2[[#This Row],[Sharpe Ratio]]-AVERAGE(Table2[Sharpe Ratio]))/_xlfn.STDEV.P(Table2[Sharpe Ratio])</f>
        <v>-0.91795100062344592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-0.96803254584502496</v>
      </c>
      <c r="AS285">
        <f>_xlfn.RANK.AVG(Table2[[#This Row],[1Y Return vs Nifty Z-Score]],Table2[1Y Return vs Nifty Z-Score])</f>
        <v>147</v>
      </c>
      <c r="AT285">
        <f>_xlfn.RANK.AVG(Table2[[#This Row],[6M Return vs Nifty Z-Score]],Table2[6M Return vs Nifty Z-Score])</f>
        <v>175</v>
      </c>
      <c r="AU285">
        <f>_xlfn.RANK.AVG(Table2[[#This Row],[Sharpe Ratio Z-Score]],Table2[Sharpe Ratio Z-Score])</f>
        <v>599</v>
      </c>
      <c r="AV285">
        <f>(Table2[[#This Row],[Rank 1Y]]+Table2[[#This Row],[Rank 6M]]+Table2[[#This Row],[Rank Sharpe]])/3</f>
        <v>307</v>
      </c>
    </row>
    <row r="286" spans="1:48" x14ac:dyDescent="0.3">
      <c r="A286" t="s">
        <v>913</v>
      </c>
      <c r="B286" t="s">
        <v>914</v>
      </c>
      <c r="C286" t="s">
        <v>10155</v>
      </c>
      <c r="D286" t="s">
        <v>915</v>
      </c>
      <c r="E286">
        <v>16294.093308</v>
      </c>
      <c r="F286">
        <v>847.5</v>
      </c>
      <c r="G286">
        <v>53.867101508669201</v>
      </c>
      <c r="H286">
        <f>(Table2[[#This Row],[1Y Return vs Nifty]]-AVERAGE(Table2[1Y Return vs Nifty]))/_xlfn.STDEV.P(Table2[1Y Return vs Nifty])</f>
        <v>0.17302769277449759</v>
      </c>
      <c r="I286">
        <v>32.466916625126899</v>
      </c>
      <c r="J286">
        <f>(Table2[[#This Row],[1M Return vs Nifty]]-AVERAGE(Table2[1M Return vs Nifty]))/_xlfn.STDEV.P(Table2[1M Return vs Nifty])</f>
        <v>3.3059008099758618</v>
      </c>
      <c r="K286">
        <v>44.318387277517502</v>
      </c>
      <c r="L286">
        <f>(Table2[[#This Row],[6M Return vs Nifty]]-AVERAGE(Table2[6M Return vs Nifty]))/_xlfn.STDEV.P(Table2[6M Return vs Nifty])</f>
        <v>1.2912691734428814</v>
      </c>
      <c r="M286">
        <v>2.4351163232413802</v>
      </c>
      <c r="N286">
        <f>(Table2[[#This Row],[1W Return vs Nifty]]-AVERAGE(Table2[1W Return vs Nifty]))/_xlfn.STDEV.P(Table2[1W Return vs Nifty])</f>
        <v>0.34801231646467073</v>
      </c>
      <c r="O286">
        <v>792.97</v>
      </c>
      <c r="P286">
        <v>703.69184966193097</v>
      </c>
      <c r="Q286">
        <v>579.68283323518096</v>
      </c>
      <c r="R286">
        <v>62.785581585386197</v>
      </c>
      <c r="S286" s="2">
        <f>(Table2[[#This Row],[Close Price]]-Table2[[#This Row],[20D EMA]])/Table2[[#This Row],[20D EMA]]</f>
        <v>6.8766788150875779E-2</v>
      </c>
      <c r="T286" s="2">
        <f>(Table2[[#This Row],[Close Price]]-Table2[[#This Row],[50D EMA]])/Table2[[#This Row],[50D EMA]]</f>
        <v>0.20436239300932307</v>
      </c>
      <c r="U286" s="2">
        <f>(Table2[[#This Row],[Close Price]]-Table2[[#This Row],[200D EMA]])/Table2[[#This Row],[200D EMA]]</f>
        <v>0.46200637902306818</v>
      </c>
      <c r="V286">
        <v>1.21025837869838</v>
      </c>
      <c r="W286">
        <v>825.15</v>
      </c>
      <c r="X286">
        <v>841.4</v>
      </c>
      <c r="Y286">
        <v>789</v>
      </c>
      <c r="Z286">
        <v>874</v>
      </c>
      <c r="AA286">
        <v>675</v>
      </c>
      <c r="AB286">
        <v>876.7</v>
      </c>
      <c r="AC286" s="2">
        <f>(Table2[[#This Row],[Close Price]]/Table2[[#This Row],[Day Low]])-1</f>
        <v>2.7085984366478799E-2</v>
      </c>
      <c r="AD286" s="2">
        <f>(Table2[[#This Row],[Day High]]/Table2[[#This Row],[Close Price]])-1</f>
        <v>-7.1976401179941751E-3</v>
      </c>
      <c r="AE286" s="2">
        <f>(Table2[[#This Row],[Close Price]]/Table2[[#This Row],[Current Week Low]])-1</f>
        <v>7.4144486692015121E-2</v>
      </c>
      <c r="AF286" s="2">
        <f>(Table2[[#This Row],[Current Week High]]/Table2[[#This Row],[Close Price]])-1</f>
        <v>3.1268436578171022E-2</v>
      </c>
      <c r="AG286" s="2">
        <f>(Table2[[#This Row],[Close Price]]/Table2[[#This Row],[Current Month Low]])-1</f>
        <v>0.25555555555555554</v>
      </c>
      <c r="AH286" s="2">
        <f>(Table2[[#This Row],[Current Month High]]/Table2[[#This Row],[Close Price]])-1</f>
        <v>3.4454277286135815E-2</v>
      </c>
      <c r="AI286">
        <v>3.4454277286135802</v>
      </c>
      <c r="AJ286">
        <v>89.873417721518905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0.35</v>
      </c>
      <c r="AM286" t="s">
        <v>10198</v>
      </c>
      <c r="AN286">
        <v>3.82</v>
      </c>
      <c r="AO286" t="s">
        <v>10198</v>
      </c>
      <c r="AP286">
        <v>-3.052507903516E-2</v>
      </c>
      <c r="AQ286">
        <f>(Table2[[#This Row],[Sharpe Ratio]]-AVERAGE(Table2[Sharpe Ratio]))/_xlfn.STDEV.P(Table2[Sharpe Ratio])</f>
        <v>-0.94886404529586477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4.1693459473620473</v>
      </c>
      <c r="AS286">
        <f>_xlfn.RANK.AVG(Table2[[#This Row],[1Y Return vs Nifty Z-Score]],Table2[1Y Return vs Nifty Z-Score])</f>
        <v>240</v>
      </c>
      <c r="AT286">
        <f>_xlfn.RANK.AVG(Table2[[#This Row],[6M Return vs Nifty Z-Score]],Table2[6M Return vs Nifty Z-Score])</f>
        <v>76</v>
      </c>
      <c r="AU286">
        <f>_xlfn.RANK.AVG(Table2[[#This Row],[Sharpe Ratio Z-Score]],Table2[Sharpe Ratio Z-Score])</f>
        <v>606</v>
      </c>
      <c r="AV286">
        <f>(Table2[[#This Row],[Rank 1Y]]+Table2[[#This Row],[Rank 6M]]+Table2[[#This Row],[Rank Sharpe]])/3</f>
        <v>307.33333333333331</v>
      </c>
    </row>
    <row r="287" spans="1:48" x14ac:dyDescent="0.3">
      <c r="A287" t="s">
        <v>1206</v>
      </c>
      <c r="B287" t="s">
        <v>1207</v>
      </c>
      <c r="C287" t="s">
        <v>10152</v>
      </c>
      <c r="D287" t="s">
        <v>285</v>
      </c>
      <c r="E287">
        <v>9599.9107107300006</v>
      </c>
      <c r="F287">
        <v>814.65</v>
      </c>
      <c r="G287">
        <v>58.768941841003297</v>
      </c>
      <c r="H287">
        <f>(Table2[[#This Row],[1Y Return vs Nifty]]-AVERAGE(Table2[1Y Return vs Nifty]))/_xlfn.STDEV.P(Table2[1Y Return vs Nifty])</f>
        <v>0.23950575631945301</v>
      </c>
      <c r="I287">
        <v>4.3902004628198101</v>
      </c>
      <c r="J287">
        <f>(Table2[[#This Row],[1M Return vs Nifty]]-AVERAGE(Table2[1M Return vs Nifty]))/_xlfn.STDEV.P(Table2[1M Return vs Nifty])</f>
        <v>0.44357074942137614</v>
      </c>
      <c r="K287">
        <v>-8.0532191825131694</v>
      </c>
      <c r="L287">
        <f>(Table2[[#This Row],[6M Return vs Nifty]]-AVERAGE(Table2[6M Return vs Nifty]))/_xlfn.STDEV.P(Table2[6M Return vs Nifty])</f>
        <v>-0.50816029689996423</v>
      </c>
      <c r="M287">
        <v>1.6904447495415</v>
      </c>
      <c r="N287">
        <f>(Table2[[#This Row],[1W Return vs Nifty]]-AVERAGE(Table2[1W Return vs Nifty]))/_xlfn.STDEV.P(Table2[1W Return vs Nifty])</f>
        <v>0.18909207928650992</v>
      </c>
      <c r="O287">
        <v>792.5</v>
      </c>
      <c r="P287">
        <v>765.15881344381205</v>
      </c>
      <c r="Q287">
        <v>700.49246420361897</v>
      </c>
      <c r="R287">
        <v>61.055886387651</v>
      </c>
      <c r="S287" s="2">
        <f>(Table2[[#This Row],[Close Price]]-Table2[[#This Row],[20D EMA]])/Table2[[#This Row],[20D EMA]]</f>
        <v>2.7949526813880098E-2</v>
      </c>
      <c r="T287" s="2">
        <f>(Table2[[#This Row],[Close Price]]-Table2[[#This Row],[50D EMA]])/Table2[[#This Row],[50D EMA]]</f>
        <v>6.4680933796526438E-2</v>
      </c>
      <c r="U287" s="2">
        <f>(Table2[[#This Row],[Close Price]]-Table2[[#This Row],[200D EMA]])/Table2[[#This Row],[200D EMA]]</f>
        <v>0.1629675430215588</v>
      </c>
      <c r="V287">
        <v>0.71053219390757705</v>
      </c>
      <c r="W287">
        <v>809.9</v>
      </c>
      <c r="X287">
        <v>828.8</v>
      </c>
      <c r="Y287">
        <v>761.4</v>
      </c>
      <c r="Z287">
        <v>832.75</v>
      </c>
      <c r="AA287">
        <v>742.85</v>
      </c>
      <c r="AB287">
        <v>844</v>
      </c>
      <c r="AC287" s="2">
        <f>(Table2[[#This Row],[Close Price]]/Table2[[#This Row],[Day Low]])-1</f>
        <v>5.8649215952586431E-3</v>
      </c>
      <c r="AD287" s="2">
        <f>(Table2[[#This Row],[Day High]]/Table2[[#This Row],[Close Price]])-1</f>
        <v>1.7369422451359418E-2</v>
      </c>
      <c r="AE287" s="2">
        <f>(Table2[[#This Row],[Close Price]]/Table2[[#This Row],[Current Week Low]])-1</f>
        <v>6.9936958234830593E-2</v>
      </c>
      <c r="AF287" s="2">
        <f>(Table2[[#This Row],[Current Week High]]/Table2[[#This Row],[Close Price]])-1</f>
        <v>2.2218130485484489E-2</v>
      </c>
      <c r="AG287" s="2">
        <f>(Table2[[#This Row],[Close Price]]/Table2[[#This Row],[Current Month Low]])-1</f>
        <v>9.6654775526687775E-2</v>
      </c>
      <c r="AH287" s="2">
        <f>(Table2[[#This Row],[Current Month High]]/Table2[[#This Row],[Close Price]])-1</f>
        <v>3.6027741975081407E-2</v>
      </c>
      <c r="AI287">
        <v>13.1406125329896</v>
      </c>
      <c r="AJ287">
        <v>86.932078935291401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0.02</v>
      </c>
      <c r="AM287" t="s">
        <v>10198</v>
      </c>
      <c r="AN287">
        <v>3.79</v>
      </c>
      <c r="AO287" t="s">
        <v>10198</v>
      </c>
      <c r="AP287">
        <v>9.9689989465687995E-2</v>
      </c>
      <c r="AQ287">
        <f>(Table2[[#This Row],[Sharpe Ratio]]-AVERAGE(Table2[Sharpe Ratio]))/_xlfn.STDEV.P(Table2[Sharpe Ratio])</f>
        <v>0.55213116681215724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0.91613945493953208</v>
      </c>
      <c r="AS287">
        <f>_xlfn.RANK.AVG(Table2[[#This Row],[1Y Return vs Nifty Z-Score]],Table2[1Y Return vs Nifty Z-Score])</f>
        <v>221</v>
      </c>
      <c r="AT287">
        <f>_xlfn.RANK.AVG(Table2[[#This Row],[6M Return vs Nifty Z-Score]],Table2[6M Return vs Nifty Z-Score])</f>
        <v>495</v>
      </c>
      <c r="AU287">
        <f>_xlfn.RANK.AVG(Table2[[#This Row],[Sharpe Ratio Z-Score]],Table2[Sharpe Ratio Z-Score])</f>
        <v>206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1420</v>
      </c>
      <c r="B288" t="s">
        <v>1421</v>
      </c>
      <c r="C288" t="s">
        <v>10165</v>
      </c>
      <c r="D288" t="s">
        <v>95</v>
      </c>
      <c r="E288">
        <v>7287.0973439399904</v>
      </c>
      <c r="F288">
        <v>937.8</v>
      </c>
      <c r="G288">
        <v>124.379986646579</v>
      </c>
      <c r="H288">
        <f>(Table2[[#This Row],[1Y Return vs Nifty]]-AVERAGE(Table2[1Y Return vs Nifty]))/_xlfn.STDEV.P(Table2[1Y Return vs Nifty])</f>
        <v>1.1293134428458484</v>
      </c>
      <c r="I288">
        <v>-10.476819080990801</v>
      </c>
      <c r="J288">
        <f>(Table2[[#This Row],[1M Return vs Nifty]]-AVERAGE(Table2[1M Return vs Nifty]))/_xlfn.STDEV.P(Table2[1M Return vs Nifty])</f>
        <v>-1.0720736266908557</v>
      </c>
      <c r="K288">
        <v>7.3102153671637504</v>
      </c>
      <c r="L288">
        <f>(Table2[[#This Row],[6M Return vs Nifty]]-AVERAGE(Table2[6M Return vs Nifty]))/_xlfn.STDEV.P(Table2[6M Return vs Nifty])</f>
        <v>1.9710027556680824E-2</v>
      </c>
      <c r="M288">
        <v>0.97046642472926803</v>
      </c>
      <c r="N288">
        <f>(Table2[[#This Row],[1W Return vs Nifty]]-AVERAGE(Table2[1W Return vs Nifty]))/_xlfn.STDEV.P(Table2[1W Return vs Nifty])</f>
        <v>3.5441624262684449E-2</v>
      </c>
      <c r="O288">
        <v>990.18</v>
      </c>
      <c r="P288">
        <v>971.08221111124499</v>
      </c>
      <c r="Q288">
        <v>798.451783716519</v>
      </c>
      <c r="R288">
        <v>33.830981199244299</v>
      </c>
      <c r="S288" s="2">
        <f>(Table2[[#This Row],[Close Price]]-Table2[[#This Row],[20D EMA]])/Table2[[#This Row],[20D EMA]]</f>
        <v>-5.2899472823123066E-2</v>
      </c>
      <c r="T288" s="2">
        <f>(Table2[[#This Row],[Close Price]]-Table2[[#This Row],[50D EMA]])/Table2[[#This Row],[50D EMA]]</f>
        <v>-3.4273319735884128E-2</v>
      </c>
      <c r="U288" s="2">
        <f>(Table2[[#This Row],[Close Price]]-Table2[[#This Row],[200D EMA]])/Table2[[#This Row],[200D EMA]]</f>
        <v>0.17452301958029681</v>
      </c>
      <c r="V288">
        <v>1.17998565144196</v>
      </c>
      <c r="W288">
        <v>944.85</v>
      </c>
      <c r="X288">
        <v>973.7</v>
      </c>
      <c r="Y288">
        <v>931.25</v>
      </c>
      <c r="Z288">
        <v>1054.3499999999999</v>
      </c>
      <c r="AA288">
        <v>931.25</v>
      </c>
      <c r="AB288">
        <v>1151</v>
      </c>
      <c r="AC288" s="2">
        <f>(Table2[[#This Row],[Close Price]]/Table2[[#This Row],[Day Low]])-1</f>
        <v>-7.4615018256867227E-3</v>
      </c>
      <c r="AD288" s="2">
        <f>(Table2[[#This Row],[Day High]]/Table2[[#This Row],[Close Price]])-1</f>
        <v>3.8281083386649595E-2</v>
      </c>
      <c r="AE288" s="2">
        <f>(Table2[[#This Row],[Close Price]]/Table2[[#This Row],[Current Week Low]])-1</f>
        <v>7.0335570469797215E-3</v>
      </c>
      <c r="AF288" s="2">
        <f>(Table2[[#This Row],[Current Week High]]/Table2[[#This Row],[Close Price]])-1</f>
        <v>0.12428023032629554</v>
      </c>
      <c r="AG288" s="2">
        <f>(Table2[[#This Row],[Close Price]]/Table2[[#This Row],[Current Month Low]])-1</f>
        <v>7.0335570469797215E-3</v>
      </c>
      <c r="AH288" s="2">
        <f>(Table2[[#This Row],[Current Month High]]/Table2[[#This Row],[Close Price]])-1</f>
        <v>0.22734058434634252</v>
      </c>
      <c r="AI288">
        <v>25.506504585199401</v>
      </c>
      <c r="AJ288">
        <v>153.425212809079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-0.06</v>
      </c>
      <c r="AM288" t="s">
        <v>10197</v>
      </c>
      <c r="AN288">
        <v>-11.5</v>
      </c>
      <c r="AO288" t="s">
        <v>10197</v>
      </c>
      <c r="AQ288">
        <f>(Table2[[#This Row],[Sharpe Ratio]]-AVERAGE(Table2[Sharpe Ratio]))/_xlfn.STDEV.P(Table2[Sharpe Ratio])</f>
        <v>-0.59700002519057449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-0.48460855721621648</v>
      </c>
      <c r="AS288">
        <f>_xlfn.RANK.AVG(Table2[[#This Row],[1Y Return vs Nifty Z-Score]],Table2[1Y Return vs Nifty Z-Score])</f>
        <v>85</v>
      </c>
      <c r="AT288">
        <f>_xlfn.RANK.AVG(Table2[[#This Row],[6M Return vs Nifty Z-Score]],Table2[6M Return vs Nifty Z-Score])</f>
        <v>321</v>
      </c>
      <c r="AU288">
        <f>_xlfn.RANK.AVG(Table2[[#This Row],[Sharpe Ratio Z-Score]],Table2[Sharpe Ratio Z-Score])</f>
        <v>517.5</v>
      </c>
      <c r="AV288">
        <f>(Table2[[#This Row],[Rank 1Y]]+Table2[[#This Row],[Rank 6M]]+Table2[[#This Row],[Rank Sharpe]])/3</f>
        <v>307.83333333333331</v>
      </c>
    </row>
    <row r="289" spans="1:48" x14ac:dyDescent="0.3">
      <c r="A289" t="s">
        <v>1643</v>
      </c>
      <c r="B289" t="s">
        <v>1644</v>
      </c>
      <c r="C289" t="s">
        <v>10161</v>
      </c>
      <c r="D289" t="s">
        <v>1461</v>
      </c>
      <c r="E289">
        <v>5138.5545647700001</v>
      </c>
      <c r="F289">
        <v>908.3</v>
      </c>
      <c r="G289">
        <v>35.005151492016502</v>
      </c>
      <c r="H289">
        <f>(Table2[[#This Row],[1Y Return vs Nifty]]-AVERAGE(Table2[1Y Return vs Nifty]))/_xlfn.STDEV.P(Table2[1Y Return vs Nifty])</f>
        <v>-8.2775398876131986E-2</v>
      </c>
      <c r="I289">
        <v>-4.0753212240757604</v>
      </c>
      <c r="J289">
        <f>(Table2[[#This Row],[1M Return vs Nifty]]-AVERAGE(Table2[1M Return vs Nifty]))/_xlfn.STDEV.P(Table2[1M Return vs Nifty])</f>
        <v>-0.41946170289964407</v>
      </c>
      <c r="K289">
        <v>-7.64231080666476</v>
      </c>
      <c r="L289">
        <f>(Table2[[#This Row],[6M Return vs Nifty]]-AVERAGE(Table2[6M Return vs Nifty]))/_xlfn.STDEV.P(Table2[6M Return vs Nifty])</f>
        <v>-0.49404194745279489</v>
      </c>
      <c r="M289">
        <v>1.2672182527705</v>
      </c>
      <c r="N289">
        <f>(Table2[[#This Row],[1W Return vs Nifty]]-AVERAGE(Table2[1W Return vs Nifty]))/_xlfn.STDEV.P(Table2[1W Return vs Nifty])</f>
        <v>9.8771382723925091E-2</v>
      </c>
      <c r="O289">
        <v>902.29</v>
      </c>
      <c r="P289">
        <v>907.02609635891395</v>
      </c>
      <c r="Q289">
        <v>856.37497984197205</v>
      </c>
      <c r="R289">
        <v>56.141984940123699</v>
      </c>
      <c r="S289" s="2">
        <f>(Table2[[#This Row],[Close Price]]-Table2[[#This Row],[20D EMA]])/Table2[[#This Row],[20D EMA]]</f>
        <v>6.6608296667368489E-3</v>
      </c>
      <c r="T289" s="2">
        <f>(Table2[[#This Row],[Close Price]]-Table2[[#This Row],[50D EMA]])/Table2[[#This Row],[50D EMA]]</f>
        <v>1.4044840012871242E-3</v>
      </c>
      <c r="U289" s="2">
        <f>(Table2[[#This Row],[Close Price]]-Table2[[#This Row],[200D EMA]])/Table2[[#This Row],[200D EMA]]</f>
        <v>6.0633509128921181E-2</v>
      </c>
      <c r="V289">
        <v>0.56403937841868201</v>
      </c>
      <c r="W289">
        <v>905</v>
      </c>
      <c r="X289">
        <v>936</v>
      </c>
      <c r="Y289">
        <v>850</v>
      </c>
      <c r="Z289">
        <v>914.95</v>
      </c>
      <c r="AA289">
        <v>850</v>
      </c>
      <c r="AB289">
        <v>953.9</v>
      </c>
      <c r="AC289" s="2">
        <f>(Table2[[#This Row],[Close Price]]/Table2[[#This Row],[Day Low]])-1</f>
        <v>3.6464088397789585E-3</v>
      </c>
      <c r="AD289" s="2">
        <f>(Table2[[#This Row],[Day High]]/Table2[[#This Row],[Close Price]])-1</f>
        <v>3.0496531982825203E-2</v>
      </c>
      <c r="AE289" s="2">
        <f>(Table2[[#This Row],[Close Price]]/Table2[[#This Row],[Current Week Low]])-1</f>
        <v>6.8588235294117617E-2</v>
      </c>
      <c r="AF289" s="2">
        <f>(Table2[[#This Row],[Current Week High]]/Table2[[#This Row],[Close Price]])-1</f>
        <v>7.3213695915448351E-3</v>
      </c>
      <c r="AG289" s="2">
        <f>(Table2[[#This Row],[Close Price]]/Table2[[#This Row],[Current Month Low]])-1</f>
        <v>6.8588235294117617E-2</v>
      </c>
      <c r="AH289" s="2">
        <f>(Table2[[#This Row],[Current Month High]]/Table2[[#This Row],[Close Price]])-1</f>
        <v>5.020367719916341E-2</v>
      </c>
      <c r="AI289">
        <v>21.7549267863041</v>
      </c>
      <c r="AJ289">
        <v>60.761061946902601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-0.15</v>
      </c>
      <c r="AM289" t="s">
        <v>10197</v>
      </c>
      <c r="AN289">
        <v>-3.5</v>
      </c>
      <c r="AO289" t="s">
        <v>10197</v>
      </c>
      <c r="AP289">
        <v>0.13769278060451501</v>
      </c>
      <c r="AQ289">
        <f>(Table2[[#This Row],[Sharpe Ratio]]-AVERAGE(Table2[Sharpe Ratio]))/_xlfn.STDEV.P(Table2[Sharpe Ratio])</f>
        <v>0.99019112563903477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314</v>
      </c>
      <c r="AT289">
        <f>_xlfn.RANK.AVG(Table2[[#This Row],[6M Return vs Nifty Z-Score]],Table2[6M Return vs Nifty Z-Score])</f>
        <v>494</v>
      </c>
      <c r="AU289">
        <f>_xlfn.RANK.AVG(Table2[[#This Row],[Sharpe Ratio Z-Score]],Table2[Sharpe Ratio Z-Score])</f>
        <v>123</v>
      </c>
      <c r="AV289">
        <f>(Table2[[#This Row],[Rank 1Y]]+Table2[[#This Row],[Rank 6M]]+Table2[[#This Row],[Rank Sharpe]])/3</f>
        <v>310.33333333333331</v>
      </c>
    </row>
    <row r="290" spans="1:48" x14ac:dyDescent="0.3">
      <c r="A290" t="s">
        <v>35</v>
      </c>
      <c r="B290" t="s">
        <v>36</v>
      </c>
      <c r="C290" t="s">
        <v>10153</v>
      </c>
      <c r="D290" t="s">
        <v>37</v>
      </c>
      <c r="E290">
        <v>734268.98310909001</v>
      </c>
      <c r="F290">
        <v>1160.9000000000001</v>
      </c>
      <c r="G290">
        <v>62.314380094781001</v>
      </c>
      <c r="H290">
        <f>(Table2[[#This Row],[1Y Return vs Nifty]]-AVERAGE(Table2[1Y Return vs Nifty]))/_xlfn.STDEV.P(Table2[1Y Return vs Nifty])</f>
        <v>0.28758848720210506</v>
      </c>
      <c r="I290">
        <v>10.725477841983301</v>
      </c>
      <c r="J290">
        <f>(Table2[[#This Row],[1M Return vs Nifty]]-AVERAGE(Table2[1M Return vs Nifty]))/_xlfn.STDEV.P(Table2[1M Return vs Nifty])</f>
        <v>1.0894317104932725</v>
      </c>
      <c r="K290">
        <v>14.1888424013465</v>
      </c>
      <c r="L290">
        <f>(Table2[[#This Row],[6M Return vs Nifty]]-AVERAGE(Table2[6M Return vs Nifty]))/_xlfn.STDEV.P(Table2[6M Return vs Nifty])</f>
        <v>0.25605191273929162</v>
      </c>
      <c r="M290">
        <v>5.6582144680883601</v>
      </c>
      <c r="N290">
        <f>(Table2[[#This Row],[1W Return vs Nifty]]-AVERAGE(Table2[1W Return vs Nifty]))/_xlfn.STDEV.P(Table2[1W Return vs Nifty])</f>
        <v>1.0358531576057437</v>
      </c>
      <c r="O290">
        <v>1075.07</v>
      </c>
      <c r="P290">
        <v>1034.1870855137099</v>
      </c>
      <c r="Q290">
        <v>914.84142981074694</v>
      </c>
      <c r="R290">
        <v>76.1391752078423</v>
      </c>
      <c r="S290" s="2">
        <f>(Table2[[#This Row],[Close Price]]-Table2[[#This Row],[20D EMA]])/Table2[[#This Row],[20D EMA]]</f>
        <v>7.9836661798766737E-2</v>
      </c>
      <c r="T290" s="2">
        <f>(Table2[[#This Row],[Close Price]]-Table2[[#This Row],[50D EMA]])/Table2[[#This Row],[50D EMA]]</f>
        <v>0.12252417020209481</v>
      </c>
      <c r="U290" s="2">
        <f>(Table2[[#This Row],[Close Price]]-Table2[[#This Row],[200D EMA]])/Table2[[#This Row],[200D EMA]]</f>
        <v>0.2689630816568454</v>
      </c>
      <c r="V290">
        <v>1.62158268251544</v>
      </c>
      <c r="W290">
        <v>1151.05</v>
      </c>
      <c r="X290">
        <v>1197</v>
      </c>
      <c r="Y290">
        <v>1044.5</v>
      </c>
      <c r="Z290">
        <v>1173</v>
      </c>
      <c r="AA290">
        <v>982.2</v>
      </c>
      <c r="AB290">
        <v>1173</v>
      </c>
      <c r="AC290" s="2">
        <f>(Table2[[#This Row],[Close Price]]/Table2[[#This Row],[Day Low]])-1</f>
        <v>8.557404109291733E-3</v>
      </c>
      <c r="AD290" s="2">
        <f>(Table2[[#This Row],[Day High]]/Table2[[#This Row],[Close Price]])-1</f>
        <v>3.1096563011456579E-2</v>
      </c>
      <c r="AE290" s="2">
        <f>(Table2[[#This Row],[Close Price]]/Table2[[#This Row],[Current Week Low]])-1</f>
        <v>0.11144088080421266</v>
      </c>
      <c r="AF290" s="2">
        <f>(Table2[[#This Row],[Current Week High]]/Table2[[#This Row],[Close Price]])-1</f>
        <v>1.0422947712981134E-2</v>
      </c>
      <c r="AG290" s="2">
        <f>(Table2[[#This Row],[Close Price]]/Table2[[#This Row],[Current Month Low]])-1</f>
        <v>0.18193850539604983</v>
      </c>
      <c r="AH290" s="2">
        <f>(Table2[[#This Row],[Current Month High]]/Table2[[#This Row],[Close Price]])-1</f>
        <v>1.0422947712981134E-2</v>
      </c>
      <c r="AI290">
        <v>1.2145748987854199</v>
      </c>
      <c r="AJ290">
        <v>94.341675734494004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0.18</v>
      </c>
      <c r="AM290" t="s">
        <v>10198</v>
      </c>
      <c r="AN290">
        <v>14.56</v>
      </c>
      <c r="AO290" t="s">
        <v>10198</v>
      </c>
      <c r="AP290">
        <v>8.0862044342419996E-3</v>
      </c>
      <c r="AQ290">
        <f>(Table2[[#This Row],[Sharpe Ratio]]-AVERAGE(Table2[Sharpe Ratio]))/_xlfn.STDEV.P(Table2[Sharpe Ratio])</f>
        <v>-0.50378996678750376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2.1651353012529091</v>
      </c>
      <c r="AS290">
        <f>_xlfn.RANK.AVG(Table2[[#This Row],[1Y Return vs Nifty Z-Score]],Table2[1Y Return vs Nifty Z-Score])</f>
        <v>209</v>
      </c>
      <c r="AT290">
        <f>_xlfn.RANK.AVG(Table2[[#This Row],[6M Return vs Nifty Z-Score]],Table2[6M Return vs Nifty Z-Score])</f>
        <v>248</v>
      </c>
      <c r="AU290">
        <f>_xlfn.RANK.AVG(Table2[[#This Row],[Sharpe Ratio Z-Score]],Table2[Sharpe Ratio Z-Score])</f>
        <v>475</v>
      </c>
      <c r="AV290">
        <f>(Table2[[#This Row],[Rank 1Y]]+Table2[[#This Row],[Rank 6M]]+Table2[[#This Row],[Rank Sharpe]])/3</f>
        <v>310.66666666666669</v>
      </c>
    </row>
    <row r="291" spans="1:48" x14ac:dyDescent="0.3">
      <c r="A291" t="s">
        <v>1398</v>
      </c>
      <c r="B291" t="s">
        <v>1399</v>
      </c>
      <c r="C291" t="s">
        <v>622</v>
      </c>
      <c r="D291" t="s">
        <v>622</v>
      </c>
      <c r="E291">
        <v>7450.335462</v>
      </c>
      <c r="F291">
        <v>371.55</v>
      </c>
      <c r="G291">
        <v>-6.2828180684311796</v>
      </c>
      <c r="H291">
        <f>(Table2[[#This Row],[1Y Return vs Nifty]]-AVERAGE(Table2[1Y Return vs Nifty]))/_xlfn.STDEV.P(Table2[1Y Return vs Nifty])</f>
        <v>-0.64271698774764652</v>
      </c>
      <c r="I291">
        <v>1.2639266065067201</v>
      </c>
      <c r="J291">
        <f>(Table2[[#This Row],[1M Return vs Nifty]]-AVERAGE(Table2[1M Return vs Nifty]))/_xlfn.STDEV.P(Table2[1M Return vs Nifty])</f>
        <v>0.12485727934456597</v>
      </c>
      <c r="K291">
        <v>14.1969534984968</v>
      </c>
      <c r="L291">
        <f>(Table2[[#This Row],[6M Return vs Nifty]]-AVERAGE(Table2[6M Return vs Nifty]))/_xlfn.STDEV.P(Table2[6M Return vs Nifty])</f>
        <v>0.25633060091090998</v>
      </c>
      <c r="M291">
        <v>6.2151369830221004</v>
      </c>
      <c r="N291">
        <f>(Table2[[#This Row],[1W Return vs Nifty]]-AVERAGE(Table2[1W Return vs Nifty]))/_xlfn.STDEV.P(Table2[1W Return vs Nifty])</f>
        <v>1.154705899255847</v>
      </c>
      <c r="O291">
        <v>357.3</v>
      </c>
      <c r="P291">
        <v>350.68528355806399</v>
      </c>
      <c r="Q291">
        <v>342.71235472911798</v>
      </c>
      <c r="R291">
        <v>64.0330294476489</v>
      </c>
      <c r="S291" s="2">
        <f>(Table2[[#This Row],[Close Price]]-Table2[[#This Row],[20D EMA]])/Table2[[#This Row],[20D EMA]]</f>
        <v>3.9882451721242655E-2</v>
      </c>
      <c r="T291" s="2">
        <f>(Table2[[#This Row],[Close Price]]-Table2[[#This Row],[50D EMA]])/Table2[[#This Row],[50D EMA]]</f>
        <v>5.9496983250172213E-2</v>
      </c>
      <c r="U291" s="2">
        <f>(Table2[[#This Row],[Close Price]]-Table2[[#This Row],[200D EMA]])/Table2[[#This Row],[200D EMA]]</f>
        <v>8.4145333172115991E-2</v>
      </c>
      <c r="V291">
        <v>3.35634601880199</v>
      </c>
      <c r="W291">
        <v>368</v>
      </c>
      <c r="X291">
        <v>386</v>
      </c>
      <c r="Y291">
        <v>359.75</v>
      </c>
      <c r="Z291">
        <v>395.3</v>
      </c>
      <c r="AA291">
        <v>327.35000000000002</v>
      </c>
      <c r="AB291">
        <v>395.3</v>
      </c>
      <c r="AC291" s="2">
        <f>(Table2[[#This Row],[Close Price]]/Table2[[#This Row],[Day Low]])-1</f>
        <v>9.6467391304349004E-3</v>
      </c>
      <c r="AD291" s="2">
        <f>(Table2[[#This Row],[Day High]]/Table2[[#This Row],[Close Price]])-1</f>
        <v>3.8891131745390828E-2</v>
      </c>
      <c r="AE291" s="2">
        <f>(Table2[[#This Row],[Close Price]]/Table2[[#This Row],[Current Week Low]])-1</f>
        <v>3.280055594162623E-2</v>
      </c>
      <c r="AF291" s="2">
        <f>(Table2[[#This Row],[Current Week High]]/Table2[[#This Row],[Close Price]])-1</f>
        <v>6.3921410308168447E-2</v>
      </c>
      <c r="AG291" s="2">
        <f>(Table2[[#This Row],[Close Price]]/Table2[[#This Row],[Current Month Low]])-1</f>
        <v>0.13502367496563306</v>
      </c>
      <c r="AH291" s="2">
        <f>(Table2[[#This Row],[Current Month High]]/Table2[[#This Row],[Close Price]])-1</f>
        <v>6.3921410308168447E-2</v>
      </c>
      <c r="AI291">
        <v>17.6019378280177</v>
      </c>
      <c r="AJ291">
        <v>38.767507002801104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</v>
      </c>
      <c r="AM291" t="s">
        <v>10199</v>
      </c>
      <c r="AN291">
        <v>8.51</v>
      </c>
      <c r="AO291" t="s">
        <v>10198</v>
      </c>
      <c r="AP291">
        <v>0.131562719770074</v>
      </c>
      <c r="AQ291">
        <f>(Table2[[#This Row],[Sharpe Ratio]]-AVERAGE(Table2[Sharpe Ratio]))/_xlfn.STDEV.P(Table2[Sharpe Ratio])</f>
        <v>0.9195296264104188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1.8127064181740953</v>
      </c>
      <c r="AS291">
        <f>_xlfn.RANK.AVG(Table2[[#This Row],[1Y Return vs Nifty Z-Score]],Table2[1Y Return vs Nifty Z-Score])</f>
        <v>549</v>
      </c>
      <c r="AT291">
        <f>_xlfn.RANK.AVG(Table2[[#This Row],[6M Return vs Nifty Z-Score]],Table2[6M Return vs Nifty Z-Score])</f>
        <v>247</v>
      </c>
      <c r="AU291">
        <f>_xlfn.RANK.AVG(Table2[[#This Row],[Sharpe Ratio Z-Score]],Table2[Sharpe Ratio Z-Score])</f>
        <v>137</v>
      </c>
      <c r="AV291">
        <f>(Table2[[#This Row],[Rank 1Y]]+Table2[[#This Row],[Rank 6M]]+Table2[[#This Row],[Rank Sharpe]])/3</f>
        <v>311</v>
      </c>
    </row>
    <row r="292" spans="1:48" x14ac:dyDescent="0.3">
      <c r="A292" t="s">
        <v>699</v>
      </c>
      <c r="B292" t="s">
        <v>700</v>
      </c>
      <c r="C292" t="s">
        <v>10158</v>
      </c>
      <c r="D292" t="s">
        <v>60</v>
      </c>
      <c r="E292">
        <v>23710.564590599999</v>
      </c>
      <c r="F292">
        <v>1323.8</v>
      </c>
      <c r="G292">
        <v>45.794073269039302</v>
      </c>
      <c r="H292">
        <f>(Table2[[#This Row],[1Y Return vs Nifty]]-AVERAGE(Table2[1Y Return vs Nifty]))/_xlfn.STDEV.P(Table2[1Y Return vs Nifty])</f>
        <v>6.3542428480140814E-2</v>
      </c>
      <c r="I292">
        <v>6.5357489926515999</v>
      </c>
      <c r="J292">
        <f>(Table2[[#This Row],[1M Return vs Nifty]]-AVERAGE(Table2[1M Return vs Nifty]))/_xlfn.STDEV.P(Table2[1M Return vs Nifty])</f>
        <v>0.66230245642779062</v>
      </c>
      <c r="K292">
        <v>37.895540873334603</v>
      </c>
      <c r="L292">
        <f>(Table2[[#This Row],[6M Return vs Nifty]]-AVERAGE(Table2[6M Return vs Nifty]))/_xlfn.STDEV.P(Table2[6M Return vs Nifty])</f>
        <v>1.0705873978706011</v>
      </c>
      <c r="M292">
        <v>3.9923319220342699</v>
      </c>
      <c r="N292">
        <f>(Table2[[#This Row],[1W Return vs Nifty]]-AVERAGE(Table2[1W Return vs Nifty]))/_xlfn.STDEV.P(Table2[1W Return vs Nifty])</f>
        <v>0.6803374394287911</v>
      </c>
      <c r="O292">
        <v>1227.0999999999999</v>
      </c>
      <c r="P292">
        <v>1156.4436558970799</v>
      </c>
      <c r="Q292">
        <v>981.572016454042</v>
      </c>
      <c r="R292">
        <v>74.8415322333029</v>
      </c>
      <c r="S292" s="2">
        <f>(Table2[[#This Row],[Close Price]]-Table2[[#This Row],[20D EMA]])/Table2[[#This Row],[20D EMA]]</f>
        <v>7.8803683481378908E-2</v>
      </c>
      <c r="T292" s="2">
        <f>(Table2[[#This Row],[Close Price]]-Table2[[#This Row],[50D EMA]])/Table2[[#This Row],[50D EMA]]</f>
        <v>0.14471638393233943</v>
      </c>
      <c r="U292" s="2">
        <f>(Table2[[#This Row],[Close Price]]-Table2[[#This Row],[200D EMA]])/Table2[[#This Row],[200D EMA]]</f>
        <v>0.34865295445388378</v>
      </c>
      <c r="V292">
        <v>1.31972415075881</v>
      </c>
      <c r="W292">
        <v>1312</v>
      </c>
      <c r="X292">
        <v>1349</v>
      </c>
      <c r="Y292">
        <v>1170.4000000000001</v>
      </c>
      <c r="Z292">
        <v>1339.8</v>
      </c>
      <c r="AA292">
        <v>1162.6500000000001</v>
      </c>
      <c r="AB292">
        <v>1339.8</v>
      </c>
      <c r="AC292" s="2">
        <f>(Table2[[#This Row],[Close Price]]/Table2[[#This Row],[Day Low]])-1</f>
        <v>8.993902439024426E-3</v>
      </c>
      <c r="AD292" s="2">
        <f>(Table2[[#This Row],[Day High]]/Table2[[#This Row],[Close Price]])-1</f>
        <v>1.9036108173440036E-2</v>
      </c>
      <c r="AE292" s="2">
        <f>(Table2[[#This Row],[Close Price]]/Table2[[#This Row],[Current Week Low]])-1</f>
        <v>0.13106630211893355</v>
      </c>
      <c r="AF292" s="2">
        <f>(Table2[[#This Row],[Current Week High]]/Table2[[#This Row],[Close Price]])-1</f>
        <v>1.2086417887898548E-2</v>
      </c>
      <c r="AG292" s="2">
        <f>(Table2[[#This Row],[Close Price]]/Table2[[#This Row],[Current Month Low]])-1</f>
        <v>0.13860577129832707</v>
      </c>
      <c r="AH292" s="2">
        <f>(Table2[[#This Row],[Current Month High]]/Table2[[#This Row],[Close Price]])-1</f>
        <v>1.2086417887898548E-2</v>
      </c>
      <c r="AI292">
        <v>1.20864178878985</v>
      </c>
      <c r="AJ292">
        <v>82.794808064070693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0.19</v>
      </c>
      <c r="AM292" t="s">
        <v>10198</v>
      </c>
      <c r="AN292">
        <v>10.75</v>
      </c>
      <c r="AO292" t="s">
        <v>10198</v>
      </c>
      <c r="AP292">
        <v>-8.4675703375960004E-3</v>
      </c>
      <c r="AQ292">
        <f>(Table2[[#This Row],[Sharpe Ratio]]-AVERAGE(Table2[Sharpe Ratio]))/_xlfn.STDEV.P(Table2[Sharpe Ratio])</f>
        <v>-0.69460610627816177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1.7821636159291618</v>
      </c>
      <c r="AS292">
        <f>_xlfn.RANK.AVG(Table2[[#This Row],[1Y Return vs Nifty Z-Score]],Table2[1Y Return vs Nifty Z-Score])</f>
        <v>272</v>
      </c>
      <c r="AT292">
        <f>_xlfn.RANK.AVG(Table2[[#This Row],[6M Return vs Nifty Z-Score]],Table2[6M Return vs Nifty Z-Score])</f>
        <v>103</v>
      </c>
      <c r="AU292">
        <f>_xlfn.RANK.AVG(Table2[[#This Row],[Sharpe Ratio Z-Score]],Table2[Sharpe Ratio Z-Score])</f>
        <v>560</v>
      </c>
      <c r="AV292">
        <f>(Table2[[#This Row],[Rank 1Y]]+Table2[[#This Row],[Rank 6M]]+Table2[[#This Row],[Rank Sharpe]])/3</f>
        <v>311.66666666666669</v>
      </c>
    </row>
    <row r="293" spans="1:48" x14ac:dyDescent="0.3">
      <c r="A293" t="s">
        <v>882</v>
      </c>
      <c r="B293" t="s">
        <v>883</v>
      </c>
      <c r="C293" t="s">
        <v>622</v>
      </c>
      <c r="D293" t="s">
        <v>622</v>
      </c>
      <c r="E293">
        <v>17237.831250724001</v>
      </c>
      <c r="F293">
        <v>179.18</v>
      </c>
      <c r="G293">
        <v>52.872161932556402</v>
      </c>
      <c r="H293">
        <f>(Table2[[#This Row],[1Y Return vs Nifty]]-AVERAGE(Table2[1Y Return vs Nifty]))/_xlfn.STDEV.P(Table2[1Y Return vs Nifty])</f>
        <v>0.15953446331781246</v>
      </c>
      <c r="I293">
        <v>17.594906785458001</v>
      </c>
      <c r="J293">
        <f>(Table2[[#This Row],[1M Return vs Nifty]]-AVERAGE(Table2[1M Return vs Nifty]))/_xlfn.STDEV.P(Table2[1M Return vs Nifty])</f>
        <v>1.7897476894020745</v>
      </c>
      <c r="K293">
        <v>16.107202909446599</v>
      </c>
      <c r="L293">
        <f>(Table2[[#This Row],[6M Return vs Nifty]]-AVERAGE(Table2[6M Return vs Nifty]))/_xlfn.STDEV.P(Table2[6M Return vs Nifty])</f>
        <v>0.32196462129161907</v>
      </c>
      <c r="M293">
        <v>3.5084467151288199</v>
      </c>
      <c r="N293">
        <f>(Table2[[#This Row],[1W Return vs Nifty]]-AVERAGE(Table2[1W Return vs Nifty]))/_xlfn.STDEV.P(Table2[1W Return vs Nifty])</f>
        <v>0.57707157758536631</v>
      </c>
      <c r="O293">
        <v>166.15</v>
      </c>
      <c r="P293">
        <v>156.43730495504801</v>
      </c>
      <c r="Q293">
        <v>143.469164976554</v>
      </c>
      <c r="R293">
        <v>70.276845982954498</v>
      </c>
      <c r="S293" s="2">
        <f>(Table2[[#This Row],[Close Price]]-Table2[[#This Row],[20D EMA]])/Table2[[#This Row],[20D EMA]]</f>
        <v>7.8423111646102925E-2</v>
      </c>
      <c r="T293" s="2">
        <f>(Table2[[#This Row],[Close Price]]-Table2[[#This Row],[50D EMA]])/Table2[[#This Row],[50D EMA]]</f>
        <v>0.14537897499248709</v>
      </c>
      <c r="U293" s="2">
        <f>(Table2[[#This Row],[Close Price]]-Table2[[#This Row],[200D EMA]])/Table2[[#This Row],[200D EMA]]</f>
        <v>0.24890947841845976</v>
      </c>
      <c r="V293">
        <v>2.6392259177337798</v>
      </c>
      <c r="W293">
        <v>179.6</v>
      </c>
      <c r="X293">
        <v>186</v>
      </c>
      <c r="Y293">
        <v>165.1</v>
      </c>
      <c r="Z293">
        <v>184.5</v>
      </c>
      <c r="AA293">
        <v>149.32</v>
      </c>
      <c r="AB293">
        <v>184.5</v>
      </c>
      <c r="AC293" s="2">
        <f>(Table2[[#This Row],[Close Price]]/Table2[[#This Row],[Day Low]])-1</f>
        <v>-2.3385300668150588E-3</v>
      </c>
      <c r="AD293" s="2">
        <f>(Table2[[#This Row],[Day High]]/Table2[[#This Row],[Close Price]])-1</f>
        <v>3.8062283737024138E-2</v>
      </c>
      <c r="AE293" s="2">
        <f>(Table2[[#This Row],[Close Price]]/Table2[[#This Row],[Current Week Low]])-1</f>
        <v>8.5281647486372014E-2</v>
      </c>
      <c r="AF293" s="2">
        <f>(Table2[[#This Row],[Current Week High]]/Table2[[#This Row],[Close Price]])-1</f>
        <v>2.9690813706886976E-2</v>
      </c>
      <c r="AG293" s="2">
        <f>(Table2[[#This Row],[Close Price]]/Table2[[#This Row],[Current Month Low]])-1</f>
        <v>0.19997321189391926</v>
      </c>
      <c r="AH293" s="2">
        <f>(Table2[[#This Row],[Current Month High]]/Table2[[#This Row],[Close Price]])-1</f>
        <v>2.9690813706886976E-2</v>
      </c>
      <c r="AI293">
        <v>2.96908137068869</v>
      </c>
      <c r="AJ293">
        <v>80.898536092882395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0.13</v>
      </c>
      <c r="AM293" t="s">
        <v>10198</v>
      </c>
      <c r="AN293">
        <v>17.39</v>
      </c>
      <c r="AO293" t="s">
        <v>10198</v>
      </c>
      <c r="AP293">
        <v>1.0197360855389999E-2</v>
      </c>
      <c r="AQ293">
        <f>(Table2[[#This Row],[Sharpe Ratio]]-AVERAGE(Table2[Sharpe Ratio]))/_xlfn.STDEV.P(Table2[Sharpe Ratio])</f>
        <v>-0.47945456753888599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2.3688637840579863</v>
      </c>
      <c r="AS293">
        <f>_xlfn.RANK.AVG(Table2[[#This Row],[1Y Return vs Nifty Z-Score]],Table2[1Y Return vs Nifty Z-Score])</f>
        <v>243</v>
      </c>
      <c r="AT293">
        <f>_xlfn.RANK.AVG(Table2[[#This Row],[6M Return vs Nifty Z-Score]],Table2[6M Return vs Nifty Z-Score])</f>
        <v>230</v>
      </c>
      <c r="AU293">
        <f>_xlfn.RANK.AVG(Table2[[#This Row],[Sharpe Ratio Z-Score]],Table2[Sharpe Ratio Z-Score])</f>
        <v>464</v>
      </c>
      <c r="AV293">
        <f>(Table2[[#This Row],[Rank 1Y]]+Table2[[#This Row],[Rank 6M]]+Table2[[#This Row],[Rank Sharpe]])/3</f>
        <v>312.33333333333331</v>
      </c>
    </row>
    <row r="294" spans="1:48" x14ac:dyDescent="0.3">
      <c r="A294" t="s">
        <v>1158</v>
      </c>
      <c r="B294" t="s">
        <v>1159</v>
      </c>
      <c r="C294" t="s">
        <v>10169</v>
      </c>
      <c r="D294" t="s">
        <v>1160</v>
      </c>
      <c r="E294">
        <v>10273.071457800001</v>
      </c>
      <c r="F294">
        <v>534.20000000000005</v>
      </c>
      <c r="G294">
        <v>7.8881670773657504</v>
      </c>
      <c r="H294">
        <f>(Table2[[#This Row],[1Y Return vs Nifty]]-AVERAGE(Table2[1Y Return vs Nifty]))/_xlfn.STDEV.P(Table2[1Y Return vs Nifty])</f>
        <v>-0.4505320965338746</v>
      </c>
      <c r="I294">
        <v>-3.9832480059185502</v>
      </c>
      <c r="J294">
        <f>(Table2[[#This Row],[1M Return vs Nifty]]-AVERAGE(Table2[1M Return vs Nifty]))/_xlfn.STDEV.P(Table2[1M Return vs Nifty])</f>
        <v>-0.41007513722793698</v>
      </c>
      <c r="K294">
        <v>38.721690485525997</v>
      </c>
      <c r="L294">
        <f>(Table2[[#This Row],[6M Return vs Nifty]]-AVERAGE(Table2[6M Return vs Nifty]))/_xlfn.STDEV.P(Table2[6M Return vs Nifty])</f>
        <v>1.0989729689762737</v>
      </c>
      <c r="M294">
        <v>1.82316079892423</v>
      </c>
      <c r="N294">
        <f>(Table2[[#This Row],[1W Return vs Nifty]]-AVERAGE(Table2[1W Return vs Nifty]))/_xlfn.STDEV.P(Table2[1W Return vs Nifty])</f>
        <v>0.21741498939903187</v>
      </c>
      <c r="O294">
        <v>535.67999999999995</v>
      </c>
      <c r="P294">
        <v>514.86064043421504</v>
      </c>
      <c r="Q294">
        <v>435.02561845545102</v>
      </c>
      <c r="R294">
        <v>47.7597393597351</v>
      </c>
      <c r="S294" s="2">
        <f>(Table2[[#This Row],[Close Price]]-Table2[[#This Row],[20D EMA]])/Table2[[#This Row],[20D EMA]]</f>
        <v>-2.7628434886497622E-3</v>
      </c>
      <c r="T294" s="2">
        <f>(Table2[[#This Row],[Close Price]]-Table2[[#This Row],[50D EMA]])/Table2[[#This Row],[50D EMA]]</f>
        <v>3.7562318901431031E-2</v>
      </c>
      <c r="U294" s="2">
        <f>(Table2[[#This Row],[Close Price]]-Table2[[#This Row],[200D EMA]])/Table2[[#This Row],[200D EMA]]</f>
        <v>0.22797365795758306</v>
      </c>
      <c r="V294">
        <v>0.42710278131646201</v>
      </c>
      <c r="W294">
        <v>537.04999999999995</v>
      </c>
      <c r="X294">
        <v>575</v>
      </c>
      <c r="Y294">
        <v>510.6</v>
      </c>
      <c r="Z294">
        <v>550</v>
      </c>
      <c r="AA294">
        <v>510.6</v>
      </c>
      <c r="AB294">
        <v>579</v>
      </c>
      <c r="AC294" s="2">
        <f>(Table2[[#This Row],[Close Price]]/Table2[[#This Row],[Day Low]])-1</f>
        <v>-5.306768457312927E-3</v>
      </c>
      <c r="AD294" s="2">
        <f>(Table2[[#This Row],[Day High]]/Table2[[#This Row],[Close Price]])-1</f>
        <v>7.6375889180082313E-2</v>
      </c>
      <c r="AE294" s="2">
        <f>(Table2[[#This Row],[Close Price]]/Table2[[#This Row],[Current Week Low]])-1</f>
        <v>4.6220133176654965E-2</v>
      </c>
      <c r="AF294" s="2">
        <f>(Table2[[#This Row],[Current Week High]]/Table2[[#This Row],[Close Price]])-1</f>
        <v>2.9576937476600396E-2</v>
      </c>
      <c r="AG294" s="2">
        <f>(Table2[[#This Row],[Close Price]]/Table2[[#This Row],[Current Month Low]])-1</f>
        <v>4.6220133176654965E-2</v>
      </c>
      <c r="AH294" s="2">
        <f>(Table2[[#This Row],[Current Month High]]/Table2[[#This Row],[Close Price]])-1</f>
        <v>8.3863721452639428E-2</v>
      </c>
      <c r="AI294">
        <v>8.8356420816173493</v>
      </c>
      <c r="AJ294">
        <v>72.545219638242898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0.08</v>
      </c>
      <c r="AM294" t="s">
        <v>10198</v>
      </c>
      <c r="AN294">
        <v>-1.17</v>
      </c>
      <c r="AO294" t="s">
        <v>10197</v>
      </c>
      <c r="AP294">
        <v>3.4766877292253001E-2</v>
      </c>
      <c r="AQ294">
        <f>(Table2[[#This Row],[Sharpe Ratio]]-AVERAGE(Table2[Sharpe Ratio]))/_xlfn.STDEV.P(Table2[Sharpe Ratio])</f>
        <v>-0.19624059729625962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0.25954012731723447</v>
      </c>
      <c r="AS294">
        <f>_xlfn.RANK.AVG(Table2[[#This Row],[1Y Return vs Nifty Z-Score]],Table2[1Y Return vs Nifty Z-Score])</f>
        <v>459</v>
      </c>
      <c r="AT294">
        <f>_xlfn.RANK.AVG(Table2[[#This Row],[6M Return vs Nifty Z-Score]],Table2[6M Return vs Nifty Z-Score])</f>
        <v>97</v>
      </c>
      <c r="AU294">
        <f>_xlfn.RANK.AVG(Table2[[#This Row],[Sharpe Ratio Z-Score]],Table2[Sharpe Ratio Z-Score])</f>
        <v>386</v>
      </c>
      <c r="AV294">
        <f>(Table2[[#This Row],[Rank 1Y]]+Table2[[#This Row],[Rank 6M]]+Table2[[#This Row],[Rank Sharpe]])/3</f>
        <v>314</v>
      </c>
    </row>
    <row r="295" spans="1:48" x14ac:dyDescent="0.3">
      <c r="A295" t="s">
        <v>1288</v>
      </c>
      <c r="B295" t="s">
        <v>1289</v>
      </c>
      <c r="C295" t="s">
        <v>10166</v>
      </c>
      <c r="D295" t="s">
        <v>138</v>
      </c>
      <c r="E295">
        <v>8601.6825236799996</v>
      </c>
      <c r="F295">
        <v>587.20000000000005</v>
      </c>
      <c r="G295">
        <v>36.098111170775603</v>
      </c>
      <c r="H295">
        <f>(Table2[[#This Row],[1Y Return vs Nifty]]-AVERAGE(Table2[1Y Return vs Nifty]))/_xlfn.STDEV.P(Table2[1Y Return vs Nifty])</f>
        <v>-6.7952834685832395E-2</v>
      </c>
      <c r="I295">
        <v>-5.6177938685555997</v>
      </c>
      <c r="J295">
        <f>(Table2[[#This Row],[1M Return vs Nifty]]-AVERAGE(Table2[1M Return vs Nifty]))/_xlfn.STDEV.P(Table2[1M Return vs Nifty])</f>
        <v>-0.5767117813046404</v>
      </c>
      <c r="K295">
        <v>16.873541955452801</v>
      </c>
      <c r="L295">
        <f>(Table2[[#This Row],[6M Return vs Nifty]]-AVERAGE(Table2[6M Return vs Nifty]))/_xlfn.STDEV.P(Table2[6M Return vs Nifty])</f>
        <v>0.34829516864098092</v>
      </c>
      <c r="M295">
        <v>-3.35205058609422</v>
      </c>
      <c r="N295">
        <f>(Table2[[#This Row],[1W Return vs Nifty]]-AVERAGE(Table2[1W Return vs Nifty]))/_xlfn.STDEV.P(Table2[1W Return vs Nifty])</f>
        <v>-0.8870260149325162</v>
      </c>
      <c r="O295">
        <v>581.07000000000005</v>
      </c>
      <c r="P295">
        <v>543.81952000772799</v>
      </c>
      <c r="Q295">
        <v>472.11044359358198</v>
      </c>
      <c r="R295">
        <v>49.534450949240103</v>
      </c>
      <c r="S295" s="2">
        <f>(Table2[[#This Row],[Close Price]]-Table2[[#This Row],[20D EMA]])/Table2[[#This Row],[20D EMA]]</f>
        <v>1.05495035021598E-2</v>
      </c>
      <c r="T295" s="2">
        <f>(Table2[[#This Row],[Close Price]]-Table2[[#This Row],[50D EMA]])/Table2[[#This Row],[50D EMA]]</f>
        <v>7.9769994265111333E-2</v>
      </c>
      <c r="U295" s="2">
        <f>(Table2[[#This Row],[Close Price]]-Table2[[#This Row],[200D EMA]])/Table2[[#This Row],[200D EMA]]</f>
        <v>0.24377676445872767</v>
      </c>
      <c r="V295">
        <v>1.7080417012678799</v>
      </c>
      <c r="W295">
        <v>579.15</v>
      </c>
      <c r="X295">
        <v>602</v>
      </c>
      <c r="Y295">
        <v>570</v>
      </c>
      <c r="Z295">
        <v>615.79999999999995</v>
      </c>
      <c r="AA295">
        <v>517.6</v>
      </c>
      <c r="AB295">
        <v>699</v>
      </c>
      <c r="AC295" s="2">
        <f>(Table2[[#This Row],[Close Price]]/Table2[[#This Row],[Day Low]])-1</f>
        <v>1.3899680566347383E-2</v>
      </c>
      <c r="AD295" s="2">
        <f>(Table2[[#This Row],[Day High]]/Table2[[#This Row],[Close Price]])-1</f>
        <v>2.5204359673024479E-2</v>
      </c>
      <c r="AE295" s="2">
        <f>(Table2[[#This Row],[Close Price]]/Table2[[#This Row],[Current Week Low]])-1</f>
        <v>3.0175438596491411E-2</v>
      </c>
      <c r="AF295" s="2">
        <f>(Table2[[#This Row],[Current Week High]]/Table2[[#This Row],[Close Price]])-1</f>
        <v>4.8705722070844448E-2</v>
      </c>
      <c r="AG295" s="2">
        <f>(Table2[[#This Row],[Close Price]]/Table2[[#This Row],[Current Month Low]])-1</f>
        <v>0.13446676970633709</v>
      </c>
      <c r="AH295" s="2">
        <f>(Table2[[#This Row],[Current Month High]]/Table2[[#This Row],[Close Price]])-1</f>
        <v>0.19039509536784727</v>
      </c>
      <c r="AI295">
        <v>19.039509536784699</v>
      </c>
      <c r="AJ295">
        <v>67.293447293447301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0.27</v>
      </c>
      <c r="AM295" t="s">
        <v>10198</v>
      </c>
      <c r="AN295">
        <v>5.68</v>
      </c>
      <c r="AO295" t="s">
        <v>10198</v>
      </c>
      <c r="AP295">
        <v>2.7967306234995999E-2</v>
      </c>
      <c r="AQ295">
        <f>(Table2[[#This Row],[Sharpe Ratio]]-AVERAGE(Table2[Sharpe Ratio]))/_xlfn.STDEV.P(Table2[Sharpe Ratio])</f>
        <v>-0.27461957231683931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-1.4580150345988474</v>
      </c>
      <c r="AS295">
        <f>_xlfn.RANK.AVG(Table2[[#This Row],[1Y Return vs Nifty Z-Score]],Table2[1Y Return vs Nifty Z-Score])</f>
        <v>310</v>
      </c>
      <c r="AT295">
        <f>_xlfn.RANK.AVG(Table2[[#This Row],[6M Return vs Nifty Z-Score]],Table2[6M Return vs Nifty Z-Score])</f>
        <v>225</v>
      </c>
      <c r="AU295">
        <f>_xlfn.RANK.AVG(Table2[[#This Row],[Sharpe Ratio Z-Score]],Table2[Sharpe Ratio Z-Score])</f>
        <v>409</v>
      </c>
      <c r="AV295">
        <f>(Table2[[#This Row],[Rank 1Y]]+Table2[[#This Row],[Rank 6M]]+Table2[[#This Row],[Rank Sharpe]])/3</f>
        <v>314.66666666666669</v>
      </c>
    </row>
    <row r="296" spans="1:48" x14ac:dyDescent="0.3">
      <c r="A296" t="s">
        <v>792</v>
      </c>
      <c r="B296" t="s">
        <v>793</v>
      </c>
      <c r="C296" t="s">
        <v>10153</v>
      </c>
      <c r="D296" t="s">
        <v>418</v>
      </c>
      <c r="E296">
        <v>19869.366963839999</v>
      </c>
      <c r="F296">
        <v>4036.8</v>
      </c>
      <c r="G296">
        <v>48.734407396188303</v>
      </c>
      <c r="H296">
        <f>(Table2[[#This Row],[1Y Return vs Nifty]]-AVERAGE(Table2[1Y Return vs Nifty]))/_xlfn.STDEV.P(Table2[1Y Return vs Nifty])</f>
        <v>0.10341882299642996</v>
      </c>
      <c r="I296">
        <v>6.8440309618458803</v>
      </c>
      <c r="J296">
        <f>(Table2[[#This Row],[1M Return vs Nifty]]-AVERAGE(Table2[1M Return vs Nifty]))/_xlfn.STDEV.P(Table2[1M Return vs Nifty])</f>
        <v>0.69373080233728646</v>
      </c>
      <c r="K296">
        <v>32.641975061205798</v>
      </c>
      <c r="L296">
        <f>(Table2[[#This Row],[6M Return vs Nifty]]-AVERAGE(Table2[6M Return vs Nifty]))/_xlfn.STDEV.P(Table2[6M Return vs Nifty])</f>
        <v>0.89008078778704458</v>
      </c>
      <c r="M296">
        <v>-2.6072924109711999</v>
      </c>
      <c r="N296">
        <f>(Table2[[#This Row],[1W Return vs Nifty]]-AVERAGE(Table2[1W Return vs Nifty]))/_xlfn.STDEV.P(Table2[1W Return vs Nifty])</f>
        <v>-0.72808729615898971</v>
      </c>
      <c r="O296">
        <v>3949.8</v>
      </c>
      <c r="P296">
        <v>3708.8661168119302</v>
      </c>
      <c r="Q296">
        <v>3149.8127156331602</v>
      </c>
      <c r="R296">
        <v>53.805015156233601</v>
      </c>
      <c r="S296" s="2">
        <f>(Table2[[#This Row],[Close Price]]-Table2[[#This Row],[20D EMA]])/Table2[[#This Row],[20D EMA]]</f>
        <v>2.2026431718061672E-2</v>
      </c>
      <c r="T296" s="2">
        <f>(Table2[[#This Row],[Close Price]]-Table2[[#This Row],[50D EMA]])/Table2[[#This Row],[50D EMA]]</f>
        <v>8.8418905633066008E-2</v>
      </c>
      <c r="U296" s="2">
        <f>(Table2[[#This Row],[Close Price]]-Table2[[#This Row],[200D EMA]])/Table2[[#This Row],[200D EMA]]</f>
        <v>0.28160000750665015</v>
      </c>
      <c r="V296">
        <v>1.05464718235434</v>
      </c>
      <c r="W296">
        <v>4001</v>
      </c>
      <c r="X296">
        <v>4085</v>
      </c>
      <c r="Y296">
        <v>3777</v>
      </c>
      <c r="Z296">
        <v>4248.6000000000004</v>
      </c>
      <c r="AA296">
        <v>3601.1</v>
      </c>
      <c r="AB296">
        <v>4327.75</v>
      </c>
      <c r="AC296" s="2">
        <f>(Table2[[#This Row],[Close Price]]/Table2[[#This Row],[Day Low]])-1</f>
        <v>8.9477630592351698E-3</v>
      </c>
      <c r="AD296" s="2">
        <f>(Table2[[#This Row],[Day High]]/Table2[[#This Row],[Close Price]])-1</f>
        <v>1.1940150614347944E-2</v>
      </c>
      <c r="AE296" s="2">
        <f>(Table2[[#This Row],[Close Price]]/Table2[[#This Row],[Current Week Low]])-1</f>
        <v>6.878474980142979E-2</v>
      </c>
      <c r="AF296" s="2">
        <f>(Table2[[#This Row],[Current Week High]]/Table2[[#This Row],[Close Price]])-1</f>
        <v>5.2467300832342412E-2</v>
      </c>
      <c r="AG296" s="2">
        <f>(Table2[[#This Row],[Close Price]]/Table2[[#This Row],[Current Month Low]])-1</f>
        <v>0.12099080836411114</v>
      </c>
      <c r="AH296" s="2">
        <f>(Table2[[#This Row],[Current Month High]]/Table2[[#This Row],[Close Price]])-1</f>
        <v>7.2074415378517553E-2</v>
      </c>
      <c r="AI296">
        <v>7.20744153785175</v>
      </c>
      <c r="AJ296">
        <v>81.022421524663599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0.19</v>
      </c>
      <c r="AM296" t="s">
        <v>10198</v>
      </c>
      <c r="AN296">
        <v>7.29</v>
      </c>
      <c r="AO296" t="s">
        <v>10198</v>
      </c>
      <c r="AP296">
        <v>-1.8891951237256E-2</v>
      </c>
      <c r="AQ296">
        <f>(Table2[[#This Row],[Sharpe Ratio]]-AVERAGE(Table2[Sharpe Ratio]))/_xlfn.STDEV.P(Table2[Sharpe Ratio])</f>
        <v>-0.81476843464554338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0.14437468231622796</v>
      </c>
      <c r="AS296">
        <f>_xlfn.RANK.AVG(Table2[[#This Row],[1Y Return vs Nifty Z-Score]],Table2[1Y Return vs Nifty Z-Score])</f>
        <v>257</v>
      </c>
      <c r="AT296">
        <f>_xlfn.RANK.AVG(Table2[[#This Row],[6M Return vs Nifty Z-Score]],Table2[6M Return vs Nifty Z-Score])</f>
        <v>113</v>
      </c>
      <c r="AU296">
        <f>_xlfn.RANK.AVG(Table2[[#This Row],[Sharpe Ratio Z-Score]],Table2[Sharpe Ratio Z-Score])</f>
        <v>576</v>
      </c>
      <c r="AV296">
        <f>(Table2[[#This Row],[Rank 1Y]]+Table2[[#This Row],[Rank 6M]]+Table2[[#This Row],[Rank Sharpe]])/3</f>
        <v>315.33333333333331</v>
      </c>
    </row>
    <row r="297" spans="1:48" x14ac:dyDescent="0.3">
      <c r="A297" t="s">
        <v>489</v>
      </c>
      <c r="B297" t="s">
        <v>490</v>
      </c>
      <c r="C297" t="s">
        <v>10153</v>
      </c>
      <c r="D297" t="s">
        <v>37</v>
      </c>
      <c r="E297">
        <v>42590.911999999997</v>
      </c>
      <c r="F297">
        <v>258.44</v>
      </c>
      <c r="G297">
        <v>84.829449089843493</v>
      </c>
      <c r="H297">
        <f>(Table2[[#This Row],[1Y Return vs Nifty]]-AVERAGE(Table2[1Y Return vs Nifty]))/_xlfn.STDEV.P(Table2[1Y Return vs Nifty])</f>
        <v>0.59293466045457266</v>
      </c>
      <c r="I297">
        <v>2.6304123770138501</v>
      </c>
      <c r="J297">
        <f>(Table2[[#This Row],[1M Return vs Nifty]]-AVERAGE(Table2[1M Return vs Nifty]))/_xlfn.STDEV.P(Table2[1M Return vs Nifty])</f>
        <v>0.26416606729653702</v>
      </c>
      <c r="K297">
        <v>-2.6149729733199898</v>
      </c>
      <c r="L297">
        <f>(Table2[[#This Row],[6M Return vs Nifty]]-AVERAGE(Table2[6M Return vs Nifty]))/_xlfn.STDEV.P(Table2[6M Return vs Nifty])</f>
        <v>-0.32130827617245755</v>
      </c>
      <c r="M297">
        <v>-8.6036008371252706</v>
      </c>
      <c r="N297">
        <f>(Table2[[#This Row],[1W Return vs Nifty]]-AVERAGE(Table2[1W Return vs Nifty]))/_xlfn.STDEV.P(Table2[1W Return vs Nifty])</f>
        <v>-2.0077584840132254</v>
      </c>
      <c r="O297">
        <v>263.83</v>
      </c>
      <c r="P297">
        <v>252.571941567534</v>
      </c>
      <c r="Q297">
        <v>221.29341730742701</v>
      </c>
      <c r="R297">
        <v>41.261440754138398</v>
      </c>
      <c r="S297" s="2">
        <f>(Table2[[#This Row],[Close Price]]-Table2[[#This Row],[20D EMA]])/Table2[[#This Row],[20D EMA]]</f>
        <v>-2.0429822234014277E-2</v>
      </c>
      <c r="T297" s="2">
        <f>(Table2[[#This Row],[Close Price]]-Table2[[#This Row],[50D EMA]])/Table2[[#This Row],[50D EMA]]</f>
        <v>2.3233215835643282E-2</v>
      </c>
      <c r="U297" s="2">
        <f>(Table2[[#This Row],[Close Price]]-Table2[[#This Row],[200D EMA]])/Table2[[#This Row],[200D EMA]]</f>
        <v>0.167861218578264</v>
      </c>
      <c r="V297">
        <v>1.4558763661553999</v>
      </c>
      <c r="W297">
        <v>256.99</v>
      </c>
      <c r="X297">
        <v>310.11</v>
      </c>
      <c r="Y297">
        <v>239</v>
      </c>
      <c r="Z297">
        <v>274.39</v>
      </c>
      <c r="AA297">
        <v>236.05</v>
      </c>
      <c r="AB297">
        <v>299.23</v>
      </c>
      <c r="AC297" s="2">
        <f>(Table2[[#This Row],[Close Price]]/Table2[[#This Row],[Day Low]])-1</f>
        <v>5.6422428888283083E-3</v>
      </c>
      <c r="AD297" s="2">
        <f>(Table2[[#This Row],[Day High]]/Table2[[#This Row],[Close Price]])-1</f>
        <v>0.19993035133880221</v>
      </c>
      <c r="AE297" s="2">
        <f>(Table2[[#This Row],[Close Price]]/Table2[[#This Row],[Current Week Low]])-1</f>
        <v>8.1338912133891217E-2</v>
      </c>
      <c r="AF297" s="2">
        <f>(Table2[[#This Row],[Current Week High]]/Table2[[#This Row],[Close Price]])-1</f>
        <v>6.1716452561523027E-2</v>
      </c>
      <c r="AG297" s="2">
        <f>(Table2[[#This Row],[Close Price]]/Table2[[#This Row],[Current Month Low]])-1</f>
        <v>9.4852785426816189E-2</v>
      </c>
      <c r="AH297" s="2">
        <f>(Table2[[#This Row],[Current Month High]]/Table2[[#This Row],[Close Price]])-1</f>
        <v>0.15783160501470372</v>
      </c>
      <c r="AI297">
        <v>25.638446060981199</v>
      </c>
      <c r="AJ297">
        <v>114.117647058823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0.09</v>
      </c>
      <c r="AM297" t="s">
        <v>10198</v>
      </c>
      <c r="AN297">
        <v>-6.3</v>
      </c>
      <c r="AO297" t="s">
        <v>10197</v>
      </c>
      <c r="AP297">
        <v>3.3988766893812E-2</v>
      </c>
      <c r="AQ297">
        <f>(Table2[[#This Row],[Sharpe Ratio]]-AVERAGE(Table2[Sharpe Ratio]))/_xlfn.STDEV.P(Table2[Sharpe Ratio])</f>
        <v>-0.20520991241468467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-1.677175944849258</v>
      </c>
      <c r="AS297">
        <f>_xlfn.RANK.AVG(Table2[[#This Row],[1Y Return vs Nifty Z-Score]],Table2[1Y Return vs Nifty Z-Score])</f>
        <v>132</v>
      </c>
      <c r="AT297">
        <f>_xlfn.RANK.AVG(Table2[[#This Row],[6M Return vs Nifty Z-Score]],Table2[6M Return vs Nifty Z-Score])</f>
        <v>427</v>
      </c>
      <c r="AU297">
        <f>_xlfn.RANK.AVG(Table2[[#This Row],[Sharpe Ratio Z-Score]],Table2[Sharpe Ratio Z-Score])</f>
        <v>391</v>
      </c>
      <c r="AV297">
        <f>(Table2[[#This Row],[Rank 1Y]]+Table2[[#This Row],[Rank 6M]]+Table2[[#This Row],[Rank Sharpe]])/3</f>
        <v>316.66666666666669</v>
      </c>
    </row>
    <row r="298" spans="1:48" x14ac:dyDescent="0.3">
      <c r="A298" t="s">
        <v>856</v>
      </c>
      <c r="B298" t="s">
        <v>857</v>
      </c>
      <c r="C298" t="s">
        <v>10163</v>
      </c>
      <c r="D298" t="s">
        <v>409</v>
      </c>
      <c r="E298">
        <v>17718.381441729998</v>
      </c>
      <c r="F298">
        <v>556.70000000000005</v>
      </c>
      <c r="G298">
        <v>29.7098789580409</v>
      </c>
      <c r="H298">
        <f>(Table2[[#This Row],[1Y Return vs Nifty]]-AVERAGE(Table2[1Y Return vs Nifty]))/_xlfn.STDEV.P(Table2[1Y Return vs Nifty])</f>
        <v>-0.15458913415417747</v>
      </c>
      <c r="I298">
        <v>-6.0478768689649298</v>
      </c>
      <c r="J298">
        <f>(Table2[[#This Row],[1M Return vs Nifty]]-AVERAGE(Table2[1M Return vs Nifty]))/_xlfn.STDEV.P(Table2[1M Return vs Nifty])</f>
        <v>-0.62055734691454456</v>
      </c>
      <c r="K298">
        <v>-5.9508138767449896</v>
      </c>
      <c r="L298">
        <f>(Table2[[#This Row],[6M Return vs Nifty]]-AVERAGE(Table2[6M Return vs Nifty]))/_xlfn.STDEV.P(Table2[6M Return vs Nifty])</f>
        <v>-0.43592401618377763</v>
      </c>
      <c r="M298">
        <v>-0.26672776220326799</v>
      </c>
      <c r="N298">
        <f>(Table2[[#This Row],[1W Return vs Nifty]]-AVERAGE(Table2[1W Return vs Nifty]))/_xlfn.STDEV.P(Table2[1W Return vs Nifty])</f>
        <v>-0.2285877822122844</v>
      </c>
      <c r="O298">
        <v>555.13</v>
      </c>
      <c r="P298">
        <v>547.33975696706204</v>
      </c>
      <c r="Q298">
        <v>476.95619051332699</v>
      </c>
      <c r="R298">
        <v>51.546778451935303</v>
      </c>
      <c r="S298" s="2">
        <f>(Table2[[#This Row],[Close Price]]-Table2[[#This Row],[20D EMA]])/Table2[[#This Row],[20D EMA]]</f>
        <v>2.8281663754436801E-3</v>
      </c>
      <c r="T298" s="2">
        <f>(Table2[[#This Row],[Close Price]]-Table2[[#This Row],[50D EMA]])/Table2[[#This Row],[50D EMA]]</f>
        <v>1.7101339549689034E-2</v>
      </c>
      <c r="U298" s="2">
        <f>(Table2[[#This Row],[Close Price]]-Table2[[#This Row],[200D EMA]])/Table2[[#This Row],[200D EMA]]</f>
        <v>0.16719315331843854</v>
      </c>
      <c r="V298">
        <v>0.85543462350253396</v>
      </c>
      <c r="W298">
        <v>555</v>
      </c>
      <c r="X298">
        <v>582.6</v>
      </c>
      <c r="Y298">
        <v>526.85</v>
      </c>
      <c r="Z298">
        <v>561.70000000000005</v>
      </c>
      <c r="AA298">
        <v>526.85</v>
      </c>
      <c r="AB298">
        <v>584.70000000000005</v>
      </c>
      <c r="AC298" s="2">
        <f>(Table2[[#This Row],[Close Price]]/Table2[[#This Row],[Day Low]])-1</f>
        <v>3.0630630630632538E-3</v>
      </c>
      <c r="AD298" s="2">
        <f>(Table2[[#This Row],[Day High]]/Table2[[#This Row],[Close Price]])-1</f>
        <v>4.6524160229926226E-2</v>
      </c>
      <c r="AE298" s="2">
        <f>(Table2[[#This Row],[Close Price]]/Table2[[#This Row],[Current Week Low]])-1</f>
        <v>5.6657492644965446E-2</v>
      </c>
      <c r="AF298" s="2">
        <f>(Table2[[#This Row],[Current Week High]]/Table2[[#This Row],[Close Price]])-1</f>
        <v>8.9814981138853778E-3</v>
      </c>
      <c r="AG298" s="2">
        <f>(Table2[[#This Row],[Close Price]]/Table2[[#This Row],[Current Month Low]])-1</f>
        <v>5.6657492644965446E-2</v>
      </c>
      <c r="AH298" s="2">
        <f>(Table2[[#This Row],[Current Month High]]/Table2[[#This Row],[Close Price]])-1</f>
        <v>5.029638943775816E-2</v>
      </c>
      <c r="AI298">
        <v>7.4187174420693198</v>
      </c>
      <c r="AJ298">
        <v>85.381285381285394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-0.04</v>
      </c>
      <c r="AM298" t="s">
        <v>10197</v>
      </c>
      <c r="AN298">
        <v>-2.27</v>
      </c>
      <c r="AO298" t="s">
        <v>10197</v>
      </c>
      <c r="AP298">
        <v>0.12748728544576601</v>
      </c>
      <c r="AQ298">
        <f>(Table2[[#This Row],[Sharpe Ratio]]-AVERAGE(Table2[Sharpe Ratio]))/_xlfn.STDEV.P(Table2[Sharpe Ratio])</f>
        <v>0.87255190349037792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-0.56710637597440605</v>
      </c>
      <c r="AS298">
        <f>_xlfn.RANK.AVG(Table2[[#This Row],[1Y Return vs Nifty Z-Score]],Table2[1Y Return vs Nifty Z-Score])</f>
        <v>338</v>
      </c>
      <c r="AT298">
        <f>_xlfn.RANK.AVG(Table2[[#This Row],[6M Return vs Nifty Z-Score]],Table2[6M Return vs Nifty Z-Score])</f>
        <v>467</v>
      </c>
      <c r="AU298">
        <f>_xlfn.RANK.AVG(Table2[[#This Row],[Sharpe Ratio Z-Score]],Table2[Sharpe Ratio Z-Score])</f>
        <v>145</v>
      </c>
      <c r="AV298">
        <f>(Table2[[#This Row],[Rank 1Y]]+Table2[[#This Row],[Rank 6M]]+Table2[[#This Row],[Rank Sharpe]])/3</f>
        <v>316.66666666666669</v>
      </c>
    </row>
    <row r="299" spans="1:48" x14ac:dyDescent="0.3">
      <c r="A299" t="s">
        <v>1900</v>
      </c>
      <c r="B299" t="s">
        <v>1901</v>
      </c>
      <c r="C299" t="s">
        <v>10167</v>
      </c>
      <c r="D299" t="s">
        <v>290</v>
      </c>
      <c r="E299">
        <v>3629.10292218</v>
      </c>
      <c r="F299">
        <v>145.83000000000001</v>
      </c>
      <c r="G299">
        <v>42.747192562304001</v>
      </c>
      <c r="H299">
        <f>(Table2[[#This Row],[1Y Return vs Nifty]]-AVERAGE(Table2[1Y Return vs Nifty]))/_xlfn.STDEV.P(Table2[1Y Return vs Nifty])</f>
        <v>2.2221064358963896E-2</v>
      </c>
      <c r="I299">
        <v>8.1447695462453105</v>
      </c>
      <c r="J299">
        <f>(Table2[[#This Row],[1M Return vs Nifty]]-AVERAGE(Table2[1M Return vs Nifty]))/_xlfn.STDEV.P(Table2[1M Return vs Nifty])</f>
        <v>0.82633687811647205</v>
      </c>
      <c r="K299">
        <v>20.977926903688999</v>
      </c>
      <c r="L299">
        <f>(Table2[[#This Row],[6M Return vs Nifty]]-AVERAGE(Table2[6M Return vs Nifty]))/_xlfn.STDEV.P(Table2[6M Return vs Nifty])</f>
        <v>0.48931721727957611</v>
      </c>
      <c r="M299">
        <v>1.0721812739938099</v>
      </c>
      <c r="N299">
        <f>(Table2[[#This Row],[1W Return vs Nifty]]-AVERAGE(Table2[1W Return vs Nifty]))/_xlfn.STDEV.P(Table2[1W Return vs Nifty])</f>
        <v>5.7148573393760796E-2</v>
      </c>
      <c r="O299">
        <v>139.69999999999999</v>
      </c>
      <c r="P299">
        <v>125.768328120326</v>
      </c>
      <c r="Q299">
        <v>105.82680577194699</v>
      </c>
      <c r="R299">
        <v>55.977499226643197</v>
      </c>
      <c r="S299" s="2">
        <f>(Table2[[#This Row],[Close Price]]-Table2[[#This Row],[20D EMA]])/Table2[[#This Row],[20D EMA]]</f>
        <v>4.387974230493933E-2</v>
      </c>
      <c r="T299" s="2">
        <f>(Table2[[#This Row],[Close Price]]-Table2[[#This Row],[50D EMA]])/Table2[[#This Row],[50D EMA]]</f>
        <v>0.15951290900901902</v>
      </c>
      <c r="U299" s="2">
        <f>(Table2[[#This Row],[Close Price]]-Table2[[#This Row],[200D EMA]])/Table2[[#This Row],[200D EMA]]</f>
        <v>0.37800625216127642</v>
      </c>
      <c r="V299">
        <v>0.96357554056307604</v>
      </c>
      <c r="W299">
        <v>145.01</v>
      </c>
      <c r="X299">
        <v>156.5</v>
      </c>
      <c r="Y299">
        <v>131.76</v>
      </c>
      <c r="Z299">
        <v>152.44999999999999</v>
      </c>
      <c r="AA299">
        <v>125.35</v>
      </c>
      <c r="AB299">
        <v>164.5</v>
      </c>
      <c r="AC299" s="2">
        <f>(Table2[[#This Row],[Close Price]]/Table2[[#This Row],[Day Low]])-1</f>
        <v>5.654782428798244E-3</v>
      </c>
      <c r="AD299" s="2">
        <f>(Table2[[#This Row],[Day High]]/Table2[[#This Row],[Close Price]])-1</f>
        <v>7.3167386683124169E-2</v>
      </c>
      <c r="AE299" s="2">
        <f>(Table2[[#This Row],[Close Price]]/Table2[[#This Row],[Current Week Low]])-1</f>
        <v>0.10678506375227714</v>
      </c>
      <c r="AF299" s="2">
        <f>(Table2[[#This Row],[Current Week High]]/Table2[[#This Row],[Close Price]])-1</f>
        <v>4.5395323321675729E-2</v>
      </c>
      <c r="AG299" s="2">
        <f>(Table2[[#This Row],[Close Price]]/Table2[[#This Row],[Current Month Low]])-1</f>
        <v>0.16338252891902694</v>
      </c>
      <c r="AH299" s="2">
        <f>(Table2[[#This Row],[Current Month High]]/Table2[[#This Row],[Close Price]])-1</f>
        <v>0.12802578344647864</v>
      </c>
      <c r="AI299">
        <v>12.802578344647801</v>
      </c>
      <c r="AJ299">
        <v>78.713235294117595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0.38</v>
      </c>
      <c r="AM299" t="s">
        <v>10198</v>
      </c>
      <c r="AN299">
        <v>-5.72</v>
      </c>
      <c r="AO299" t="s">
        <v>10197</v>
      </c>
      <c r="AP299">
        <v>7.1231262099340003E-3</v>
      </c>
      <c r="AQ299">
        <f>(Table2[[#This Row],[Sharpe Ratio]]-AVERAGE(Table2[Sharpe Ratio]))/_xlfn.STDEV.P(Table2[Sharpe Ratio])</f>
        <v>-0.51489141472447875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0.88013231842429407</v>
      </c>
      <c r="AS299">
        <f>_xlfn.RANK.AVG(Table2[[#This Row],[1Y Return vs Nifty Z-Score]],Table2[1Y Return vs Nifty Z-Score])</f>
        <v>284</v>
      </c>
      <c r="AT299">
        <f>_xlfn.RANK.AVG(Table2[[#This Row],[6M Return vs Nifty Z-Score]],Table2[6M Return vs Nifty Z-Score])</f>
        <v>187</v>
      </c>
      <c r="AU299">
        <f>_xlfn.RANK.AVG(Table2[[#This Row],[Sharpe Ratio Z-Score]],Table2[Sharpe Ratio Z-Score])</f>
        <v>480</v>
      </c>
      <c r="AV299">
        <f>(Table2[[#This Row],[Rank 1Y]]+Table2[[#This Row],[Rank 6M]]+Table2[[#This Row],[Rank Sharpe]])/3</f>
        <v>317</v>
      </c>
    </row>
    <row r="300" spans="1:48" x14ac:dyDescent="0.3">
      <c r="A300" t="s">
        <v>703</v>
      </c>
      <c r="B300" t="s">
        <v>704</v>
      </c>
      <c r="C300" t="s">
        <v>10158</v>
      </c>
      <c r="D300" t="s">
        <v>60</v>
      </c>
      <c r="E300">
        <v>23606.24837678</v>
      </c>
      <c r="F300">
        <v>1200.95</v>
      </c>
      <c r="G300">
        <v>49.111432248516898</v>
      </c>
      <c r="H300">
        <f>(Table2[[#This Row],[1Y Return vs Nifty]]-AVERAGE(Table2[1Y Return vs Nifty]))/_xlfn.STDEV.P(Table2[1Y Return vs Nifty])</f>
        <v>0.10853198058457059</v>
      </c>
      <c r="I300">
        <v>26.427186716991098</v>
      </c>
      <c r="J300">
        <f>(Table2[[#This Row],[1M Return vs Nifty]]-AVERAGE(Table2[1M Return vs Nifty]))/_xlfn.STDEV.P(Table2[1M Return vs Nifty])</f>
        <v>2.6901699540684403</v>
      </c>
      <c r="K300">
        <v>13.2296327063437</v>
      </c>
      <c r="L300">
        <f>(Table2[[#This Row],[6M Return vs Nifty]]-AVERAGE(Table2[6M Return vs Nifty]))/_xlfn.STDEV.P(Table2[6M Return vs Nifty])</f>
        <v>0.22309454690511779</v>
      </c>
      <c r="M300">
        <v>12.264434837427601</v>
      </c>
      <c r="N300">
        <f>(Table2[[#This Row],[1W Return vs Nifty]]-AVERAGE(Table2[1W Return vs Nifty]))/_xlfn.STDEV.P(Table2[1W Return vs Nifty])</f>
        <v>2.44568555221479</v>
      </c>
      <c r="O300">
        <v>1038.77</v>
      </c>
      <c r="P300">
        <v>985.74692890273195</v>
      </c>
      <c r="Q300">
        <v>902.81530185448605</v>
      </c>
      <c r="R300">
        <v>81.645198530628804</v>
      </c>
      <c r="S300" s="2">
        <f>(Table2[[#This Row],[Close Price]]-Table2[[#This Row],[20D EMA]])/Table2[[#This Row],[20D EMA]]</f>
        <v>0.15612695784437369</v>
      </c>
      <c r="T300" s="2">
        <f>(Table2[[#This Row],[Close Price]]-Table2[[#This Row],[50D EMA]])/Table2[[#This Row],[50D EMA]]</f>
        <v>0.21831472641443364</v>
      </c>
      <c r="U300" s="2">
        <f>(Table2[[#This Row],[Close Price]]-Table2[[#This Row],[200D EMA]])/Table2[[#This Row],[200D EMA]]</f>
        <v>0.33022778583073542</v>
      </c>
      <c r="V300">
        <v>3.5716178105286902</v>
      </c>
      <c r="W300">
        <v>1185.45</v>
      </c>
      <c r="X300">
        <v>1224.9000000000001</v>
      </c>
      <c r="Y300">
        <v>1070</v>
      </c>
      <c r="Z300">
        <v>1218</v>
      </c>
      <c r="AA300">
        <v>880.45</v>
      </c>
      <c r="AB300">
        <v>1218</v>
      </c>
      <c r="AC300" s="2">
        <f>(Table2[[#This Row],[Close Price]]/Table2[[#This Row],[Day Low]])-1</f>
        <v>1.3075203509215871E-2</v>
      </c>
      <c r="AD300" s="2">
        <f>(Table2[[#This Row],[Day High]]/Table2[[#This Row],[Close Price]])-1</f>
        <v>1.9942545484824548E-2</v>
      </c>
      <c r="AE300" s="2">
        <f>(Table2[[#This Row],[Close Price]]/Table2[[#This Row],[Current Week Low]])-1</f>
        <v>0.12238317757009343</v>
      </c>
      <c r="AF300" s="2">
        <f>(Table2[[#This Row],[Current Week High]]/Table2[[#This Row],[Close Price]])-1</f>
        <v>1.4197093967275976E-2</v>
      </c>
      <c r="AG300" s="2">
        <f>(Table2[[#This Row],[Close Price]]/Table2[[#This Row],[Current Month Low]])-1</f>
        <v>0.3640183996819808</v>
      </c>
      <c r="AH300" s="2">
        <f>(Table2[[#This Row],[Current Month High]]/Table2[[#This Row],[Close Price]])-1</f>
        <v>1.4197093967275976E-2</v>
      </c>
      <c r="AI300">
        <v>1.41970939672759</v>
      </c>
      <c r="AJ300">
        <v>75.308371651704206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0.05</v>
      </c>
      <c r="AM300" t="s">
        <v>10198</v>
      </c>
      <c r="AN300">
        <v>21.82</v>
      </c>
      <c r="AO300" t="s">
        <v>10198</v>
      </c>
      <c r="AP300">
        <v>1.4277261503083E-2</v>
      </c>
      <c r="AQ300">
        <f>(Table2[[#This Row],[Sharpe Ratio]]-AVERAGE(Table2[Sharpe Ratio]))/_xlfn.STDEV.P(Table2[Sharpe Ratio])</f>
        <v>-0.43242536109935836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5.0350566726735604</v>
      </c>
      <c r="AS300">
        <f>_xlfn.RANK.AVG(Table2[[#This Row],[1Y Return vs Nifty Z-Score]],Table2[1Y Return vs Nifty Z-Score])</f>
        <v>254</v>
      </c>
      <c r="AT300">
        <f>_xlfn.RANK.AVG(Table2[[#This Row],[6M Return vs Nifty Z-Score]],Table2[6M Return vs Nifty Z-Score])</f>
        <v>251</v>
      </c>
      <c r="AU300">
        <f>_xlfn.RANK.AVG(Table2[[#This Row],[Sharpe Ratio Z-Score]],Table2[Sharpe Ratio Z-Score])</f>
        <v>450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872</v>
      </c>
      <c r="B301" t="s">
        <v>873</v>
      </c>
      <c r="C301" t="s">
        <v>10158</v>
      </c>
      <c r="D301" t="s">
        <v>60</v>
      </c>
      <c r="E301">
        <v>17349.125</v>
      </c>
      <c r="F301">
        <v>6939.65</v>
      </c>
      <c r="G301">
        <v>57.9005225649381</v>
      </c>
      <c r="H301">
        <f>(Table2[[#This Row],[1Y Return vs Nifty]]-AVERAGE(Table2[1Y Return vs Nifty]))/_xlfn.STDEV.P(Table2[1Y Return vs Nifty])</f>
        <v>0.22772837723243636</v>
      </c>
      <c r="I301">
        <v>9.2185728328443108</v>
      </c>
      <c r="J301">
        <f>(Table2[[#This Row],[1M Return vs Nifty]]-AVERAGE(Table2[1M Return vs Nifty]))/_xlfn.STDEV.P(Table2[1M Return vs Nifty])</f>
        <v>0.93580763703951142</v>
      </c>
      <c r="K301">
        <v>-4.1769074825205497</v>
      </c>
      <c r="L301">
        <f>(Table2[[#This Row],[6M Return vs Nifty]]-AVERAGE(Table2[6M Return vs Nifty]))/_xlfn.STDEV.P(Table2[6M Return vs Nifty])</f>
        <v>-0.37497458844695275</v>
      </c>
      <c r="M301">
        <v>9.2981431957697396</v>
      </c>
      <c r="N301">
        <f>(Table2[[#This Row],[1W Return vs Nifty]]-AVERAGE(Table2[1W Return vs Nifty]))/_xlfn.STDEV.P(Table2[1W Return vs Nifty])</f>
        <v>1.812649744375763</v>
      </c>
      <c r="O301">
        <v>6646.38</v>
      </c>
      <c r="P301">
        <v>6352.3103185544896</v>
      </c>
      <c r="Q301">
        <v>5540.9040485809901</v>
      </c>
      <c r="R301">
        <v>59.686810861461304</v>
      </c>
      <c r="S301" s="2">
        <f>(Table2[[#This Row],[Close Price]]-Table2[[#This Row],[20D EMA]])/Table2[[#This Row],[20D EMA]]</f>
        <v>4.4124771680222843E-2</v>
      </c>
      <c r="T301" s="2">
        <f>(Table2[[#This Row],[Close Price]]-Table2[[#This Row],[50D EMA]])/Table2[[#This Row],[50D EMA]]</f>
        <v>9.2460798039092504E-2</v>
      </c>
      <c r="U301" s="2">
        <f>(Table2[[#This Row],[Close Price]]-Table2[[#This Row],[200D EMA]])/Table2[[#This Row],[200D EMA]]</f>
        <v>0.25244002407463173</v>
      </c>
      <c r="V301">
        <v>1.68161012102152</v>
      </c>
      <c r="W301">
        <v>6946.95</v>
      </c>
      <c r="X301">
        <v>7388.6</v>
      </c>
      <c r="Y301">
        <v>6225</v>
      </c>
      <c r="Z301">
        <v>7361.95</v>
      </c>
      <c r="AA301">
        <v>6150</v>
      </c>
      <c r="AB301">
        <v>7572.2</v>
      </c>
      <c r="AC301" s="2">
        <f>(Table2[[#This Row],[Close Price]]/Table2[[#This Row],[Day Low]])-1</f>
        <v>-1.0508208638323469E-3</v>
      </c>
      <c r="AD301" s="2">
        <f>(Table2[[#This Row],[Day High]]/Table2[[#This Row],[Close Price]])-1</f>
        <v>6.4693464367799658E-2</v>
      </c>
      <c r="AE301" s="2">
        <f>(Table2[[#This Row],[Close Price]]/Table2[[#This Row],[Current Week Low]])-1</f>
        <v>0.1148032128514056</v>
      </c>
      <c r="AF301" s="2">
        <f>(Table2[[#This Row],[Current Week High]]/Table2[[#This Row],[Close Price]])-1</f>
        <v>6.0853213058295497E-2</v>
      </c>
      <c r="AG301" s="2">
        <f>(Table2[[#This Row],[Close Price]]/Table2[[#This Row],[Current Month Low]])-1</f>
        <v>0.12839837398373977</v>
      </c>
      <c r="AH301" s="2">
        <f>(Table2[[#This Row],[Current Month High]]/Table2[[#This Row],[Close Price]])-1</f>
        <v>9.1150130049786338E-2</v>
      </c>
      <c r="AI301">
        <v>9.1150130049786302</v>
      </c>
      <c r="AJ301">
        <v>85.057333333333304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0.18</v>
      </c>
      <c r="AM301" t="s">
        <v>10198</v>
      </c>
      <c r="AN301">
        <v>3</v>
      </c>
      <c r="AO301" t="s">
        <v>10198</v>
      </c>
      <c r="AP301">
        <v>6.4814032352430995E-2</v>
      </c>
      <c r="AQ301">
        <f>(Table2[[#This Row],[Sharpe Ratio]]-AVERAGE(Table2[Sharpe Ratio]))/_xlfn.STDEV.P(Table2[Sharpe Ratio])</f>
        <v>0.15011437069656361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2.7513255408973216</v>
      </c>
      <c r="AS301">
        <f>_xlfn.RANK.AVG(Table2[[#This Row],[1Y Return vs Nifty Z-Score]],Table2[1Y Return vs Nifty Z-Score])</f>
        <v>226</v>
      </c>
      <c r="AT301">
        <f>_xlfn.RANK.AVG(Table2[[#This Row],[6M Return vs Nifty Z-Score]],Table2[6M Return vs Nifty Z-Score])</f>
        <v>441</v>
      </c>
      <c r="AU301">
        <f>_xlfn.RANK.AVG(Table2[[#This Row],[Sharpe Ratio Z-Score]],Table2[Sharpe Ratio Z-Score])</f>
        <v>289</v>
      </c>
      <c r="AV301">
        <f>(Table2[[#This Row],[Rank 1Y]]+Table2[[#This Row],[Rank 6M]]+Table2[[#This Row],[Rank Sharpe]])/3</f>
        <v>318.66666666666669</v>
      </c>
    </row>
    <row r="302" spans="1:48" x14ac:dyDescent="0.3">
      <c r="A302" t="s">
        <v>1490</v>
      </c>
      <c r="B302" t="s">
        <v>1491</v>
      </c>
      <c r="C302" t="s">
        <v>10163</v>
      </c>
      <c r="D302" t="s">
        <v>622</v>
      </c>
      <c r="E302">
        <v>6661.5164752999999</v>
      </c>
      <c r="F302">
        <v>373.3</v>
      </c>
      <c r="G302">
        <v>87.730395021078706</v>
      </c>
      <c r="H302">
        <f>(Table2[[#This Row],[1Y Return vs Nifty]]-AVERAGE(Table2[1Y Return vs Nifty]))/_xlfn.STDEV.P(Table2[1Y Return vs Nifty])</f>
        <v>0.63227687784281339</v>
      </c>
      <c r="I302">
        <v>-5.6205200683442298</v>
      </c>
      <c r="J302">
        <f>(Table2[[#This Row],[1M Return vs Nifty]]-AVERAGE(Table2[1M Return vs Nifty]))/_xlfn.STDEV.P(Table2[1M Return vs Nifty])</f>
        <v>-0.57698970852237352</v>
      </c>
      <c r="K302">
        <v>-16.024731112620898</v>
      </c>
      <c r="L302">
        <f>(Table2[[#This Row],[6M Return vs Nifty]]-AVERAGE(Table2[6M Return vs Nifty]))/_xlfn.STDEV.P(Table2[6M Return vs Nifty])</f>
        <v>-0.78205247741141592</v>
      </c>
      <c r="M302">
        <v>-1.7459662194265799</v>
      </c>
      <c r="N302">
        <f>(Table2[[#This Row],[1W Return vs Nifty]]-AVERAGE(Table2[1W Return vs Nifty]))/_xlfn.STDEV.P(Table2[1W Return vs Nifty])</f>
        <v>-0.54427181631203159</v>
      </c>
      <c r="O302">
        <v>377.23</v>
      </c>
      <c r="P302">
        <v>360.30915382373502</v>
      </c>
      <c r="Q302">
        <v>315.38551706072099</v>
      </c>
      <c r="R302">
        <v>44.659936630036299</v>
      </c>
      <c r="S302" s="2">
        <f>(Table2[[#This Row],[Close Price]]-Table2[[#This Row],[20D EMA]])/Table2[[#This Row],[20D EMA]]</f>
        <v>-1.041804734512103E-2</v>
      </c>
      <c r="T302" s="2">
        <f>(Table2[[#This Row],[Close Price]]-Table2[[#This Row],[50D EMA]])/Table2[[#This Row],[50D EMA]]</f>
        <v>3.605472144796016E-2</v>
      </c>
      <c r="U302" s="2">
        <f>(Table2[[#This Row],[Close Price]]-Table2[[#This Row],[200D EMA]])/Table2[[#This Row],[200D EMA]]</f>
        <v>0.18363076237305084</v>
      </c>
      <c r="V302">
        <v>0.64785640340415895</v>
      </c>
      <c r="W302">
        <v>372.5</v>
      </c>
      <c r="X302">
        <v>383.45</v>
      </c>
      <c r="Y302">
        <v>340.55</v>
      </c>
      <c r="Z302">
        <v>382</v>
      </c>
      <c r="AA302">
        <v>340.55</v>
      </c>
      <c r="AB302">
        <v>438.3</v>
      </c>
      <c r="AC302" s="2">
        <f>(Table2[[#This Row],[Close Price]]/Table2[[#This Row],[Day Low]])-1</f>
        <v>2.1476510067115484E-3</v>
      </c>
      <c r="AD302" s="2">
        <f>(Table2[[#This Row],[Day High]]/Table2[[#This Row],[Close Price]])-1</f>
        <v>2.7189927672113479E-2</v>
      </c>
      <c r="AE302" s="2">
        <f>(Table2[[#This Row],[Close Price]]/Table2[[#This Row],[Current Week Low]])-1</f>
        <v>9.6167963588313032E-2</v>
      </c>
      <c r="AF302" s="2">
        <f>(Table2[[#This Row],[Current Week High]]/Table2[[#This Row],[Close Price]])-1</f>
        <v>2.330565229038295E-2</v>
      </c>
      <c r="AG302" s="2">
        <f>(Table2[[#This Row],[Close Price]]/Table2[[#This Row],[Current Month Low]])-1</f>
        <v>9.6167963588313032E-2</v>
      </c>
      <c r="AH302" s="2">
        <f>(Table2[[#This Row],[Current Month High]]/Table2[[#This Row],[Close Price]])-1</f>
        <v>0.17412268952585053</v>
      </c>
      <c r="AI302">
        <v>17.412268952584999</v>
      </c>
      <c r="AJ302">
        <v>116.908773968622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0.11</v>
      </c>
      <c r="AM302" t="s">
        <v>10198</v>
      </c>
      <c r="AN302">
        <v>-5.99</v>
      </c>
      <c r="AO302" t="s">
        <v>10197</v>
      </c>
      <c r="AP302">
        <v>8.0375523474349994E-2</v>
      </c>
      <c r="AQ302">
        <f>(Table2[[#This Row],[Sharpe Ratio]]-AVERAGE(Table2[Sharpe Ratio]))/_xlfn.STDEV.P(Table2[Sharpe Ratio])</f>
        <v>0.32949240993715884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-0.94154471446584886</v>
      </c>
      <c r="AS302">
        <f>_xlfn.RANK.AVG(Table2[[#This Row],[1Y Return vs Nifty Z-Score]],Table2[1Y Return vs Nifty Z-Score])</f>
        <v>128</v>
      </c>
      <c r="AT302">
        <f>_xlfn.RANK.AVG(Table2[[#This Row],[6M Return vs Nifty Z-Score]],Table2[6M Return vs Nifty Z-Score])</f>
        <v>582</v>
      </c>
      <c r="AU302">
        <f>_xlfn.RANK.AVG(Table2[[#This Row],[Sharpe Ratio Z-Score]],Table2[Sharpe Ratio Z-Score])</f>
        <v>246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1653</v>
      </c>
      <c r="B303" t="s">
        <v>1654</v>
      </c>
      <c r="C303" t="s">
        <v>10163</v>
      </c>
      <c r="D303" t="s">
        <v>1655</v>
      </c>
      <c r="E303">
        <v>4985.1279318919997</v>
      </c>
      <c r="F303">
        <v>73.709999999999994</v>
      </c>
      <c r="G303">
        <v>37.811218485224302</v>
      </c>
      <c r="H303">
        <f>(Table2[[#This Row],[1Y Return vs Nifty]]-AVERAGE(Table2[1Y Return vs Nifty]))/_xlfn.STDEV.P(Table2[1Y Return vs Nifty])</f>
        <v>-4.4719916192336576E-2</v>
      </c>
      <c r="I303">
        <v>-10.9018851376121</v>
      </c>
      <c r="J303">
        <f>(Table2[[#This Row],[1M Return vs Nifty]]-AVERAGE(Table2[1M Return vs Nifty]))/_xlfn.STDEV.P(Table2[1M Return vs Nifty])</f>
        <v>-1.1154077311692807</v>
      </c>
      <c r="K303">
        <v>0.33415942921727099</v>
      </c>
      <c r="L303">
        <f>(Table2[[#This Row],[6M Return vs Nifty]]-AVERAGE(Table2[6M Return vs Nifty]))/_xlfn.STDEV.P(Table2[6M Return vs Nifty])</f>
        <v>-0.21997940513393796</v>
      </c>
      <c r="M303">
        <v>4.2902251787402896</v>
      </c>
      <c r="N303">
        <f>(Table2[[#This Row],[1W Return vs Nifty]]-AVERAGE(Table2[1W Return vs Nifty]))/_xlfn.STDEV.P(Table2[1W Return vs Nifty])</f>
        <v>0.74391078999229066</v>
      </c>
      <c r="O303">
        <v>73.14</v>
      </c>
      <c r="P303">
        <v>70.887651243311794</v>
      </c>
      <c r="Q303">
        <v>62.752529122858803</v>
      </c>
      <c r="R303">
        <v>53.197325890440702</v>
      </c>
      <c r="S303" s="2">
        <f>(Table2[[#This Row],[Close Price]]-Table2[[#This Row],[20D EMA]])/Table2[[#This Row],[20D EMA]]</f>
        <v>7.7932731747332945E-3</v>
      </c>
      <c r="T303" s="2">
        <f>(Table2[[#This Row],[Close Price]]-Table2[[#This Row],[50D EMA]])/Table2[[#This Row],[50D EMA]]</f>
        <v>3.9814392312151642E-2</v>
      </c>
      <c r="U303" s="2">
        <f>(Table2[[#This Row],[Close Price]]-Table2[[#This Row],[200D EMA]])/Table2[[#This Row],[200D EMA]]</f>
        <v>0.17461401206138358</v>
      </c>
      <c r="V303">
        <v>0.83536477766634498</v>
      </c>
      <c r="W303">
        <v>74</v>
      </c>
      <c r="X303">
        <v>76.400000000000006</v>
      </c>
      <c r="Y303">
        <v>66.84</v>
      </c>
      <c r="Z303">
        <v>75.7</v>
      </c>
      <c r="AA303">
        <v>66.84</v>
      </c>
      <c r="AB303">
        <v>79.59</v>
      </c>
      <c r="AC303" s="2">
        <f>(Table2[[#This Row],[Close Price]]/Table2[[#This Row],[Day Low]])-1</f>
        <v>-3.9189189189190454E-3</v>
      </c>
      <c r="AD303" s="2">
        <f>(Table2[[#This Row],[Day High]]/Table2[[#This Row],[Close Price]])-1</f>
        <v>3.6494369827703377E-2</v>
      </c>
      <c r="AE303" s="2">
        <f>(Table2[[#This Row],[Close Price]]/Table2[[#This Row],[Current Week Low]])-1</f>
        <v>0.10278276481149007</v>
      </c>
      <c r="AF303" s="2">
        <f>(Table2[[#This Row],[Current Week High]]/Table2[[#This Row],[Close Price]])-1</f>
        <v>2.6997693664360556E-2</v>
      </c>
      <c r="AG303" s="2">
        <f>(Table2[[#This Row],[Close Price]]/Table2[[#This Row],[Current Month Low]])-1</f>
        <v>0.10278276481149007</v>
      </c>
      <c r="AH303" s="2">
        <f>(Table2[[#This Row],[Current Month High]]/Table2[[#This Row],[Close Price]])-1</f>
        <v>7.9772079772080007E-2</v>
      </c>
      <c r="AI303">
        <v>14.217880884547499</v>
      </c>
      <c r="AJ303">
        <v>71.020881670533598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0.05</v>
      </c>
      <c r="AM303" t="s">
        <v>10198</v>
      </c>
      <c r="AN303">
        <v>3.15</v>
      </c>
      <c r="AO303" t="s">
        <v>10198</v>
      </c>
      <c r="AP303">
        <v>7.2280523617531997E-2</v>
      </c>
      <c r="AQ303">
        <f>(Table2[[#This Row],[Sharpe Ratio]]-AVERAGE(Table2[Sharpe Ratio]))/_xlfn.STDEV.P(Table2[Sharpe Ratio])</f>
        <v>0.23618096628484597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-0.40001529621841858</v>
      </c>
      <c r="AS303">
        <f>_xlfn.RANK.AVG(Table2[[#This Row],[1Y Return vs Nifty Z-Score]],Table2[1Y Return vs Nifty Z-Score])</f>
        <v>300</v>
      </c>
      <c r="AT303">
        <f>_xlfn.RANK.AVG(Table2[[#This Row],[6M Return vs Nifty Z-Score]],Table2[6M Return vs Nifty Z-Score])</f>
        <v>395</v>
      </c>
      <c r="AU303">
        <f>_xlfn.RANK.AVG(Table2[[#This Row],[Sharpe Ratio Z-Score]],Table2[Sharpe Ratio Z-Score])</f>
        <v>262</v>
      </c>
      <c r="AV303">
        <f>(Table2[[#This Row],[Rank 1Y]]+Table2[[#This Row],[Rank 6M]]+Table2[[#This Row],[Rank Sharpe]])/3</f>
        <v>319</v>
      </c>
    </row>
    <row r="304" spans="1:48" x14ac:dyDescent="0.3">
      <c r="A304" t="s">
        <v>136</v>
      </c>
      <c r="B304" t="s">
        <v>137</v>
      </c>
      <c r="C304" t="s">
        <v>10166</v>
      </c>
      <c r="D304" t="s">
        <v>138</v>
      </c>
      <c r="E304">
        <v>200921.05117602</v>
      </c>
      <c r="F304">
        <v>811.7</v>
      </c>
      <c r="G304">
        <v>45.093211716106197</v>
      </c>
      <c r="H304">
        <f>(Table2[[#This Row],[1Y Return vs Nifty]]-AVERAGE(Table2[1Y Return vs Nifty]))/_xlfn.STDEV.P(Table2[1Y Return vs Nifty])</f>
        <v>5.403744347588272E-2</v>
      </c>
      <c r="I304">
        <v>-5.5882759468950702</v>
      </c>
      <c r="J304">
        <f>(Table2[[#This Row],[1M Return vs Nifty]]-AVERAGE(Table2[1M Return vs Nifty]))/_xlfn.STDEV.P(Table2[1M Return vs Nifty])</f>
        <v>-0.57370252502247399</v>
      </c>
      <c r="K304">
        <v>-7.3076818581886496</v>
      </c>
      <c r="L304">
        <f>(Table2[[#This Row],[6M Return vs Nifty]]-AVERAGE(Table2[6M Return vs Nifty]))/_xlfn.STDEV.P(Table2[6M Return vs Nifty])</f>
        <v>-0.4825444733018483</v>
      </c>
      <c r="M304">
        <v>-1.00564609117538</v>
      </c>
      <c r="N304">
        <f>(Table2[[#This Row],[1W Return vs Nifty]]-AVERAGE(Table2[1W Return vs Nifty]))/_xlfn.STDEV.P(Table2[1W Return vs Nifty])</f>
        <v>-0.38628022038619664</v>
      </c>
      <c r="O304">
        <v>829.52</v>
      </c>
      <c r="P304">
        <v>837.90714441846501</v>
      </c>
      <c r="Q304">
        <v>769.37267907600403</v>
      </c>
      <c r="R304">
        <v>39.804327829666597</v>
      </c>
      <c r="S304" s="2">
        <f>(Table2[[#This Row],[Close Price]]-Table2[[#This Row],[20D EMA]])/Table2[[#This Row],[20D EMA]]</f>
        <v>-2.1482303018613098E-2</v>
      </c>
      <c r="T304" s="2">
        <f>(Table2[[#This Row],[Close Price]]-Table2[[#This Row],[50D EMA]])/Table2[[#This Row],[50D EMA]]</f>
        <v>-3.1276907701573042E-2</v>
      </c>
      <c r="U304" s="2">
        <f>(Table2[[#This Row],[Close Price]]-Table2[[#This Row],[200D EMA]])/Table2[[#This Row],[200D EMA]]</f>
        <v>5.5015367812163526E-2</v>
      </c>
      <c r="V304">
        <v>0.99731085649237805</v>
      </c>
      <c r="W304">
        <v>0</v>
      </c>
      <c r="X304">
        <v>0</v>
      </c>
      <c r="Y304">
        <v>778.2</v>
      </c>
      <c r="Z304">
        <v>839.05</v>
      </c>
      <c r="AA304">
        <v>778.2</v>
      </c>
      <c r="AB304">
        <v>853</v>
      </c>
      <c r="AC304" s="2" t="e">
        <f>(Table2[[#This Row],[Close Price]]/Table2[[#This Row],[Day Low]])-1</f>
        <v>#DIV/0!</v>
      </c>
      <c r="AD304" s="2">
        <f>(Table2[[#This Row],[Day High]]/Table2[[#This Row],[Close Price]])-1</f>
        <v>-1</v>
      </c>
      <c r="AE304" s="2">
        <f>(Table2[[#This Row],[Close Price]]/Table2[[#This Row],[Current Week Low]])-1</f>
        <v>4.3048059624775092E-2</v>
      </c>
      <c r="AF304" s="2">
        <f>(Table2[[#This Row],[Current Week High]]/Table2[[#This Row],[Close Price]])-1</f>
        <v>3.3694714796106862E-2</v>
      </c>
      <c r="AG304" s="2">
        <f>(Table2[[#This Row],[Close Price]]/Table2[[#This Row],[Current Month Low]])-1</f>
        <v>4.3048059624775092E-2</v>
      </c>
      <c r="AH304" s="2">
        <f>(Table2[[#This Row],[Current Month High]]/Table2[[#This Row],[Close Price]])-1</f>
        <v>5.0880867315510558E-2</v>
      </c>
      <c r="AI304">
        <v>19.2066034249106</v>
      </c>
      <c r="AJ304">
        <v>75.2942446819997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-0.15</v>
      </c>
      <c r="AM304" t="s">
        <v>10197</v>
      </c>
      <c r="AN304">
        <v>-2.87</v>
      </c>
      <c r="AO304" t="s">
        <v>10197</v>
      </c>
      <c r="AP304">
        <v>0.101198605550144</v>
      </c>
      <c r="AQ304">
        <f>(Table2[[#This Row],[Sharpe Ratio]]-AVERAGE(Table2[Sharpe Ratio]))/_xlfn.STDEV.P(Table2[Sharpe Ratio])</f>
        <v>0.56952105529240526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274</v>
      </c>
      <c r="AT304">
        <f>_xlfn.RANK.AVG(Table2[[#This Row],[6M Return vs Nifty Z-Score]],Table2[6M Return vs Nifty Z-Score])</f>
        <v>487</v>
      </c>
      <c r="AU304">
        <f>_xlfn.RANK.AVG(Table2[[#This Row],[Sharpe Ratio Z-Score]],Table2[Sharpe Ratio Z-Score])</f>
        <v>201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1527</v>
      </c>
      <c r="B305" t="s">
        <v>1528</v>
      </c>
      <c r="C305" t="s">
        <v>10169</v>
      </c>
      <c r="D305" t="s">
        <v>1529</v>
      </c>
      <c r="E305">
        <v>6345.9698650399996</v>
      </c>
      <c r="F305">
        <v>356.2</v>
      </c>
      <c r="G305">
        <v>41.164097217304104</v>
      </c>
      <c r="H305">
        <f>(Table2[[#This Row],[1Y Return vs Nifty]]-AVERAGE(Table2[1Y Return vs Nifty]))/_xlfn.STDEV.P(Table2[1Y Return vs Nifty])</f>
        <v>7.5134976046453434E-4</v>
      </c>
      <c r="I305">
        <v>11.013760123689901</v>
      </c>
      <c r="J305">
        <f>(Table2[[#This Row],[1M Return vs Nifty]]-AVERAGE(Table2[1M Return vs Nifty]))/_xlfn.STDEV.P(Table2[1M Return vs Nifty])</f>
        <v>1.1188211531931922</v>
      </c>
      <c r="K305">
        <v>-10.693618122381</v>
      </c>
      <c r="L305">
        <f>(Table2[[#This Row],[6M Return vs Nifty]]-AVERAGE(Table2[6M Return vs Nifty]))/_xlfn.STDEV.P(Table2[6M Return vs Nifty])</f>
        <v>-0.59888143354270285</v>
      </c>
      <c r="M305">
        <v>-3.3676702760531798</v>
      </c>
      <c r="N305">
        <f>(Table2[[#This Row],[1W Return vs Nifty]]-AVERAGE(Table2[1W Return vs Nifty]))/_xlfn.STDEV.P(Table2[1W Return vs Nifty])</f>
        <v>-0.89035941037904032</v>
      </c>
      <c r="O305">
        <v>351.83</v>
      </c>
      <c r="P305">
        <v>329.57146241218601</v>
      </c>
      <c r="Q305">
        <v>283.95992100506697</v>
      </c>
      <c r="R305">
        <v>50.226680178175002</v>
      </c>
      <c r="S305" s="2">
        <f>(Table2[[#This Row],[Close Price]]-Table2[[#This Row],[20D EMA]])/Table2[[#This Row],[20D EMA]]</f>
        <v>1.2420771395276141E-2</v>
      </c>
      <c r="T305" s="2">
        <f>(Table2[[#This Row],[Close Price]]-Table2[[#This Row],[50D EMA]])/Table2[[#This Row],[50D EMA]]</f>
        <v>8.0797461627640552E-2</v>
      </c>
      <c r="U305" s="2">
        <f>(Table2[[#This Row],[Close Price]]-Table2[[#This Row],[200D EMA]])/Table2[[#This Row],[200D EMA]]</f>
        <v>0.25440237741735378</v>
      </c>
      <c r="V305">
        <v>1.8204581457481701</v>
      </c>
      <c r="W305">
        <v>354.05</v>
      </c>
      <c r="X305">
        <v>366</v>
      </c>
      <c r="Y305">
        <v>331.55</v>
      </c>
      <c r="Z305">
        <v>359.95</v>
      </c>
      <c r="AA305">
        <v>321.2</v>
      </c>
      <c r="AB305">
        <v>403.9</v>
      </c>
      <c r="AC305" s="2">
        <f>(Table2[[#This Row],[Close Price]]/Table2[[#This Row],[Day Low]])-1</f>
        <v>6.0725886174268773E-3</v>
      </c>
      <c r="AD305" s="2">
        <f>(Table2[[#This Row],[Day High]]/Table2[[#This Row],[Close Price]])-1</f>
        <v>2.7512633352049454E-2</v>
      </c>
      <c r="AE305" s="2">
        <f>(Table2[[#This Row],[Close Price]]/Table2[[#This Row],[Current Week Low]])-1</f>
        <v>7.4347760518775452E-2</v>
      </c>
      <c r="AF305" s="2">
        <f>(Table2[[#This Row],[Current Week High]]/Table2[[#This Row],[Close Price]])-1</f>
        <v>1.0527793374508709E-2</v>
      </c>
      <c r="AG305" s="2">
        <f>(Table2[[#This Row],[Close Price]]/Table2[[#This Row],[Current Month Low]])-1</f>
        <v>0.10896637608966375</v>
      </c>
      <c r="AH305" s="2">
        <f>(Table2[[#This Row],[Current Month High]]/Table2[[#This Row],[Close Price]])-1</f>
        <v>0.13391353172375076</v>
      </c>
      <c r="AI305">
        <v>13.391353172375</v>
      </c>
      <c r="AJ305">
        <v>75.036855036855002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0.17</v>
      </c>
      <c r="AM305" t="s">
        <v>10198</v>
      </c>
      <c r="AN305">
        <v>-4.95</v>
      </c>
      <c r="AO305" t="s">
        <v>10197</v>
      </c>
      <c r="AP305">
        <v>0.127123150053853</v>
      </c>
      <c r="AQ305">
        <f>(Table2[[#This Row],[Sharpe Ratio]]-AVERAGE(Table2[Sharpe Ratio]))/_xlfn.STDEV.P(Table2[Sharpe Ratio])</f>
        <v>0.86835449772073026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0.49868615675264383</v>
      </c>
      <c r="AS305">
        <f>_xlfn.RANK.AVG(Table2[[#This Row],[1Y Return vs Nifty Z-Score]],Table2[1Y Return vs Nifty Z-Score])</f>
        <v>288</v>
      </c>
      <c r="AT305">
        <f>_xlfn.RANK.AVG(Table2[[#This Row],[6M Return vs Nifty Z-Score]],Table2[6M Return vs Nifty Z-Score])</f>
        <v>529</v>
      </c>
      <c r="AU305">
        <f>_xlfn.RANK.AVG(Table2[[#This Row],[Sharpe Ratio Z-Score]],Table2[Sharpe Ratio Z-Score])</f>
        <v>146</v>
      </c>
      <c r="AV305">
        <f>(Table2[[#This Row],[Rank 1Y]]+Table2[[#This Row],[Rank 6M]]+Table2[[#This Row],[Rank Sharpe]])/3</f>
        <v>321</v>
      </c>
    </row>
    <row r="306" spans="1:48" x14ac:dyDescent="0.3">
      <c r="A306" t="s">
        <v>1004</v>
      </c>
      <c r="B306" t="s">
        <v>1005</v>
      </c>
      <c r="C306" t="s">
        <v>10152</v>
      </c>
      <c r="D306" t="s">
        <v>285</v>
      </c>
      <c r="E306">
        <v>13152.199514710001</v>
      </c>
      <c r="F306">
        <v>2432.35</v>
      </c>
      <c r="G306">
        <v>38.807841488290798</v>
      </c>
      <c r="H306">
        <f>(Table2[[#This Row],[1Y Return vs Nifty]]-AVERAGE(Table2[1Y Return vs Nifty]))/_xlfn.STDEV.P(Table2[1Y Return vs Nifty])</f>
        <v>-3.1203856338002017E-2</v>
      </c>
      <c r="I306">
        <v>-1.1606417541285601</v>
      </c>
      <c r="J306">
        <f>(Table2[[#This Row],[1M Return vs Nifty]]-AVERAGE(Table2[1M Return vs Nifty]))/_xlfn.STDEV.P(Table2[1M Return vs Nifty])</f>
        <v>-0.12231959356311713</v>
      </c>
      <c r="K306">
        <v>6.1100196497906198</v>
      </c>
      <c r="L306">
        <f>(Table2[[#This Row],[6M Return vs Nifty]]-AVERAGE(Table2[6M Return vs Nifty]))/_xlfn.STDEV.P(Table2[6M Return vs Nifty])</f>
        <v>-2.1527346852842289E-2</v>
      </c>
      <c r="M306">
        <v>1.7798992073750399</v>
      </c>
      <c r="N306">
        <f>(Table2[[#This Row],[1W Return vs Nifty]]-AVERAGE(Table2[1W Return vs Nifty]))/_xlfn.STDEV.P(Table2[1W Return vs Nifty])</f>
        <v>0.20818254031339931</v>
      </c>
      <c r="O306">
        <v>2362.6</v>
      </c>
      <c r="P306">
        <v>2227.3618662193999</v>
      </c>
      <c r="Q306">
        <v>1969.40524416925</v>
      </c>
      <c r="R306">
        <v>55.97949171858</v>
      </c>
      <c r="S306" s="2">
        <f>(Table2[[#This Row],[Close Price]]-Table2[[#This Row],[20D EMA]])/Table2[[#This Row],[20D EMA]]</f>
        <v>2.95225598916448E-2</v>
      </c>
      <c r="T306" s="2">
        <f>(Table2[[#This Row],[Close Price]]-Table2[[#This Row],[50D EMA]])/Table2[[#This Row],[50D EMA]]</f>
        <v>9.2031805379040404E-2</v>
      </c>
      <c r="U306" s="2">
        <f>(Table2[[#This Row],[Close Price]]-Table2[[#This Row],[200D EMA]])/Table2[[#This Row],[200D EMA]]</f>
        <v>0.23506830663794284</v>
      </c>
      <c r="V306">
        <v>1.3653590835273399</v>
      </c>
      <c r="W306">
        <v>2392.35</v>
      </c>
      <c r="X306">
        <v>2464.0500000000002</v>
      </c>
      <c r="Y306">
        <v>2235.15</v>
      </c>
      <c r="Z306">
        <v>2559</v>
      </c>
      <c r="AA306">
        <v>2235.15</v>
      </c>
      <c r="AB306">
        <v>2690</v>
      </c>
      <c r="AC306" s="2">
        <f>(Table2[[#This Row],[Close Price]]/Table2[[#This Row],[Day Low]])-1</f>
        <v>1.6719961544088502E-2</v>
      </c>
      <c r="AD306" s="2">
        <f>(Table2[[#This Row],[Day High]]/Table2[[#This Row],[Close Price]])-1</f>
        <v>1.3032663884720685E-2</v>
      </c>
      <c r="AE306" s="2">
        <f>(Table2[[#This Row],[Close Price]]/Table2[[#This Row],[Current Week Low]])-1</f>
        <v>8.8226740934612913E-2</v>
      </c>
      <c r="AF306" s="2">
        <f>(Table2[[#This Row],[Current Week High]]/Table2[[#This Row],[Close Price]])-1</f>
        <v>5.2068986782329851E-2</v>
      </c>
      <c r="AG306" s="2">
        <f>(Table2[[#This Row],[Close Price]]/Table2[[#This Row],[Current Month Low]])-1</f>
        <v>8.8226740934612913E-2</v>
      </c>
      <c r="AH306" s="2">
        <f>(Table2[[#This Row],[Current Month High]]/Table2[[#This Row],[Close Price]])-1</f>
        <v>0.10592636750467666</v>
      </c>
      <c r="AI306">
        <v>12.9709951281682</v>
      </c>
      <c r="AJ306">
        <v>67.511449330257193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0.06</v>
      </c>
      <c r="AM306" t="s">
        <v>10198</v>
      </c>
      <c r="AN306">
        <v>0.89</v>
      </c>
      <c r="AO306" t="s">
        <v>10198</v>
      </c>
      <c r="AP306">
        <v>5.0815552737289001E-2</v>
      </c>
      <c r="AQ306">
        <f>(Table2[[#This Row],[Sharpe Ratio]]-AVERAGE(Table2[Sharpe Ratio]))/_xlfn.STDEV.P(Table2[Sharpe Ratio])</f>
        <v>-1.1246761475194576E-2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2.1884982084243304E-2</v>
      </c>
      <c r="AS306">
        <f>_xlfn.RANK.AVG(Table2[[#This Row],[1Y Return vs Nifty Z-Score]],Table2[1Y Return vs Nifty Z-Score])</f>
        <v>294</v>
      </c>
      <c r="AT306">
        <f>_xlfn.RANK.AVG(Table2[[#This Row],[6M Return vs Nifty Z-Score]],Table2[6M Return vs Nifty Z-Score])</f>
        <v>331</v>
      </c>
      <c r="AU306">
        <f>_xlfn.RANK.AVG(Table2[[#This Row],[Sharpe Ratio Z-Score]],Table2[Sharpe Ratio Z-Score])</f>
        <v>342</v>
      </c>
      <c r="AV306">
        <f>(Table2[[#This Row],[Rank 1Y]]+Table2[[#This Row],[Rank 6M]]+Table2[[#This Row],[Rank Sharpe]])/3</f>
        <v>322.33333333333331</v>
      </c>
    </row>
    <row r="307" spans="1:48" x14ac:dyDescent="0.3">
      <c r="A307" t="s">
        <v>977</v>
      </c>
      <c r="B307" t="s">
        <v>978</v>
      </c>
      <c r="C307" t="s">
        <v>10157</v>
      </c>
      <c r="D307" t="s">
        <v>228</v>
      </c>
      <c r="E307">
        <v>13967.679015289999</v>
      </c>
      <c r="F307">
        <v>1701.7</v>
      </c>
      <c r="G307">
        <v>33.269880577883498</v>
      </c>
      <c r="H307">
        <f>(Table2[[#This Row],[1Y Return vs Nifty]]-AVERAGE(Table2[1Y Return vs Nifty]))/_xlfn.STDEV.P(Table2[1Y Return vs Nifty])</f>
        <v>-0.10630889696592336</v>
      </c>
      <c r="I307">
        <v>-4.0136094469486903</v>
      </c>
      <c r="J307">
        <f>(Table2[[#This Row],[1M Return vs Nifty]]-AVERAGE(Table2[1M Return vs Nifty]))/_xlfn.STDEV.P(Table2[1M Return vs Nifty])</f>
        <v>-0.41317038757131558</v>
      </c>
      <c r="K307">
        <v>-14.070657196524801</v>
      </c>
      <c r="L307">
        <f>(Table2[[#This Row],[6M Return vs Nifty]]-AVERAGE(Table2[6M Return vs Nifty]))/_xlfn.STDEV.P(Table2[6M Return vs Nifty])</f>
        <v>-0.71491269634445342</v>
      </c>
      <c r="M307">
        <v>-3.2430245845385999</v>
      </c>
      <c r="N307">
        <f>(Table2[[#This Row],[1W Return vs Nifty]]-AVERAGE(Table2[1W Return vs Nifty]))/_xlfn.STDEV.P(Table2[1W Return vs Nifty])</f>
        <v>-0.86375879400219402</v>
      </c>
      <c r="O307">
        <v>1775.91</v>
      </c>
      <c r="P307">
        <v>1775.5534794739001</v>
      </c>
      <c r="Q307">
        <v>1601.37697232851</v>
      </c>
      <c r="R307">
        <v>27.631975877613399</v>
      </c>
      <c r="S307" s="2">
        <f>(Table2[[#This Row],[Close Price]]-Table2[[#This Row],[20D EMA]])/Table2[[#This Row],[20D EMA]]</f>
        <v>-4.1787027495762755E-2</v>
      </c>
      <c r="T307" s="2">
        <f>(Table2[[#This Row],[Close Price]]-Table2[[#This Row],[50D EMA]])/Table2[[#This Row],[50D EMA]]</f>
        <v>-4.1594624058174233E-2</v>
      </c>
      <c r="U307" s="2">
        <f>(Table2[[#This Row],[Close Price]]-Table2[[#This Row],[200D EMA]])/Table2[[#This Row],[200D EMA]]</f>
        <v>6.2647976962984325E-2</v>
      </c>
      <c r="V307">
        <v>0.597990725501511</v>
      </c>
      <c r="W307">
        <v>1690.5</v>
      </c>
      <c r="X307">
        <v>1732.7</v>
      </c>
      <c r="Y307">
        <v>1615.9</v>
      </c>
      <c r="Z307">
        <v>1778.1</v>
      </c>
      <c r="AA307">
        <v>1615.9</v>
      </c>
      <c r="AB307">
        <v>1960</v>
      </c>
      <c r="AC307" s="2">
        <f>(Table2[[#This Row],[Close Price]]/Table2[[#This Row],[Day Low]])-1</f>
        <v>6.6252587991719736E-3</v>
      </c>
      <c r="AD307" s="2">
        <f>(Table2[[#This Row],[Day High]]/Table2[[#This Row],[Close Price]])-1</f>
        <v>1.8217077040606489E-2</v>
      </c>
      <c r="AE307" s="2">
        <f>(Table2[[#This Row],[Close Price]]/Table2[[#This Row],[Current Week Low]])-1</f>
        <v>5.3097345132743223E-2</v>
      </c>
      <c r="AF307" s="2">
        <f>(Table2[[#This Row],[Current Week High]]/Table2[[#This Row],[Close Price]])-1</f>
        <v>4.4896280190397819E-2</v>
      </c>
      <c r="AG307" s="2">
        <f>(Table2[[#This Row],[Close Price]]/Table2[[#This Row],[Current Month Low]])-1</f>
        <v>5.3097345132743223E-2</v>
      </c>
      <c r="AH307" s="2">
        <f>(Table2[[#This Row],[Current Month High]]/Table2[[#This Row],[Close Price]])-1</f>
        <v>0.15178938708350476</v>
      </c>
      <c r="AI307">
        <v>30.572368807662901</v>
      </c>
      <c r="AJ307">
        <v>67.986179664363206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</v>
      </c>
      <c r="AM307" t="s">
        <v>10197</v>
      </c>
      <c r="AN307">
        <v>-10.79</v>
      </c>
      <c r="AO307" t="s">
        <v>10197</v>
      </c>
      <c r="AP307">
        <v>0.15435571490063901</v>
      </c>
      <c r="AQ307">
        <f>(Table2[[#This Row],[Sharpe Ratio]]-AVERAGE(Table2[Sharpe Ratio]))/_xlfn.STDEV.P(Table2[Sharpe Ratio])</f>
        <v>1.1822655520944478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-0.91588522278943851</v>
      </c>
      <c r="AS307">
        <f>_xlfn.RANK.AVG(Table2[[#This Row],[1Y Return vs Nifty Z-Score]],Table2[1Y Return vs Nifty Z-Score])</f>
        <v>323</v>
      </c>
      <c r="AT307">
        <f>_xlfn.RANK.AVG(Table2[[#This Row],[6M Return vs Nifty Z-Score]],Table2[6M Return vs Nifty Z-Score])</f>
        <v>557</v>
      </c>
      <c r="AU307">
        <f>_xlfn.RANK.AVG(Table2[[#This Row],[Sharpe Ratio Z-Score]],Table2[Sharpe Ratio Z-Score])</f>
        <v>90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987</v>
      </c>
      <c r="B308" t="s">
        <v>988</v>
      </c>
      <c r="C308" t="s">
        <v>10167</v>
      </c>
      <c r="D308" t="s">
        <v>989</v>
      </c>
      <c r="E308">
        <v>13607.610938104999</v>
      </c>
      <c r="F308">
        <v>766.55</v>
      </c>
      <c r="G308">
        <v>33.504713394245798</v>
      </c>
      <c r="H308">
        <f>(Table2[[#This Row],[1Y Return vs Nifty]]-AVERAGE(Table2[1Y Return vs Nifty]))/_xlfn.STDEV.P(Table2[1Y Return vs Nifty])</f>
        <v>-0.10312412760785243</v>
      </c>
      <c r="I308">
        <v>-3.3068913262269102</v>
      </c>
      <c r="J308">
        <f>(Table2[[#This Row],[1M Return vs Nifty]]-AVERAGE(Table2[1M Return vs Nifty]))/_xlfn.STDEV.P(Table2[1M Return vs Nifty])</f>
        <v>-0.34112276955264537</v>
      </c>
      <c r="K308">
        <v>9.9781681391998696</v>
      </c>
      <c r="L308">
        <f>(Table2[[#This Row],[6M Return vs Nifty]]-AVERAGE(Table2[6M Return vs Nifty]))/_xlfn.STDEV.P(Table2[6M Return vs Nifty])</f>
        <v>0.11137788286962762</v>
      </c>
      <c r="M308">
        <v>0.38571896891390001</v>
      </c>
      <c r="N308">
        <f>(Table2[[#This Row],[1W Return vs Nifty]]-AVERAGE(Table2[1W Return vs Nifty]))/_xlfn.STDEV.P(Table2[1W Return vs Nifty])</f>
        <v>-8.9349233411381387E-2</v>
      </c>
      <c r="O308">
        <v>770.51</v>
      </c>
      <c r="P308">
        <v>732.21800400667598</v>
      </c>
      <c r="Q308">
        <v>630.959460506862</v>
      </c>
      <c r="R308">
        <v>45.019363994369101</v>
      </c>
      <c r="S308" s="2">
        <f>(Table2[[#This Row],[Close Price]]-Table2[[#This Row],[20D EMA]])/Table2[[#This Row],[20D EMA]]</f>
        <v>-5.1394530895121889E-3</v>
      </c>
      <c r="T308" s="2">
        <f>(Table2[[#This Row],[Close Price]]-Table2[[#This Row],[50D EMA]])/Table2[[#This Row],[50D EMA]]</f>
        <v>4.6887669799786771E-2</v>
      </c>
      <c r="U308" s="2">
        <f>(Table2[[#This Row],[Close Price]]-Table2[[#This Row],[200D EMA]])/Table2[[#This Row],[200D EMA]]</f>
        <v>0.214895802313853</v>
      </c>
      <c r="V308">
        <v>0.71578196143586204</v>
      </c>
      <c r="W308">
        <v>764.65</v>
      </c>
      <c r="X308">
        <v>788.9</v>
      </c>
      <c r="Y308">
        <v>743</v>
      </c>
      <c r="Z308">
        <v>795.95</v>
      </c>
      <c r="AA308">
        <v>743</v>
      </c>
      <c r="AB308">
        <v>807.6</v>
      </c>
      <c r="AC308" s="2">
        <f>(Table2[[#This Row],[Close Price]]/Table2[[#This Row],[Day Low]])-1</f>
        <v>2.4847969659320679E-3</v>
      </c>
      <c r="AD308" s="2">
        <f>(Table2[[#This Row],[Day High]]/Table2[[#This Row],[Close Price]])-1</f>
        <v>2.9156610788598325E-2</v>
      </c>
      <c r="AE308" s="2">
        <f>(Table2[[#This Row],[Close Price]]/Table2[[#This Row],[Current Week Low]])-1</f>
        <v>3.1695827725437331E-2</v>
      </c>
      <c r="AF308" s="2">
        <f>(Table2[[#This Row],[Current Week High]]/Table2[[#This Row],[Close Price]])-1</f>
        <v>3.8353662513860964E-2</v>
      </c>
      <c r="AG308" s="2">
        <f>(Table2[[#This Row],[Close Price]]/Table2[[#This Row],[Current Month Low]])-1</f>
        <v>3.1695827725437331E-2</v>
      </c>
      <c r="AH308" s="2">
        <f>(Table2[[#This Row],[Current Month High]]/Table2[[#This Row],[Close Price]])-1</f>
        <v>5.3551627421564163E-2</v>
      </c>
      <c r="AI308">
        <v>8.6687104559389496</v>
      </c>
      <c r="AJ308">
        <v>69.328473602827401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0.13</v>
      </c>
      <c r="AM308" t="s">
        <v>10198</v>
      </c>
      <c r="AN308">
        <v>-1.6</v>
      </c>
      <c r="AO308" t="s">
        <v>10197</v>
      </c>
      <c r="AP308">
        <v>4.1652552412326002E-2</v>
      </c>
      <c r="AQ308">
        <f>(Table2[[#This Row],[Sharpe Ratio]]-AVERAGE(Table2[Sharpe Ratio]))/_xlfn.STDEV.P(Table2[Sharpe Ratio])</f>
        <v>-0.11686909669843444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-0.53908734440068606</v>
      </c>
      <c r="AS308">
        <f>_xlfn.RANK.AVG(Table2[[#This Row],[1Y Return vs Nifty Z-Score]],Table2[1Y Return vs Nifty Z-Score])</f>
        <v>321</v>
      </c>
      <c r="AT308">
        <f>_xlfn.RANK.AVG(Table2[[#This Row],[6M Return vs Nifty Z-Score]],Table2[6M Return vs Nifty Z-Score])</f>
        <v>287</v>
      </c>
      <c r="AU308">
        <f>_xlfn.RANK.AVG(Table2[[#This Row],[Sharpe Ratio Z-Score]],Table2[Sharpe Ratio Z-Score])</f>
        <v>363</v>
      </c>
      <c r="AV308">
        <f>(Table2[[#This Row],[Rank 1Y]]+Table2[[#This Row],[Rank 6M]]+Table2[[#This Row],[Rank Sharpe]])/3</f>
        <v>323.66666666666669</v>
      </c>
    </row>
    <row r="309" spans="1:48" x14ac:dyDescent="0.3">
      <c r="A309" t="s">
        <v>1926</v>
      </c>
      <c r="B309" t="s">
        <v>1927</v>
      </c>
      <c r="C309" t="s">
        <v>10157</v>
      </c>
      <c r="D309" t="s">
        <v>198</v>
      </c>
      <c r="E309">
        <v>3517.7541572999999</v>
      </c>
      <c r="F309">
        <v>1336.55</v>
      </c>
      <c r="G309">
        <v>18.6000138928027</v>
      </c>
      <c r="H309">
        <f>(Table2[[#This Row],[1Y Return vs Nifty]]-AVERAGE(Table2[1Y Return vs Nifty]))/_xlfn.STDEV.P(Table2[1Y Return vs Nifty])</f>
        <v>-0.3052595488780096</v>
      </c>
      <c r="I309">
        <v>1.64355988527629</v>
      </c>
      <c r="J309">
        <f>(Table2[[#This Row],[1M Return vs Nifty]]-AVERAGE(Table2[1M Return vs Nifty]))/_xlfn.STDEV.P(Table2[1M Return vs Nifty])</f>
        <v>0.16355965962035501</v>
      </c>
      <c r="K309">
        <v>-1.60168584893149</v>
      </c>
      <c r="L309">
        <f>(Table2[[#This Row],[6M Return vs Nifty]]-AVERAGE(Table2[6M Return vs Nifty]))/_xlfn.STDEV.P(Table2[6M Return vs Nifty])</f>
        <v>-0.28649287071157731</v>
      </c>
      <c r="M309">
        <v>-0.67186739095276204</v>
      </c>
      <c r="N309">
        <f>(Table2[[#This Row],[1W Return vs Nifty]]-AVERAGE(Table2[1W Return vs Nifty]))/_xlfn.STDEV.P(Table2[1W Return vs Nifty])</f>
        <v>-0.31504856326673913</v>
      </c>
      <c r="O309">
        <v>1325.75</v>
      </c>
      <c r="P309">
        <v>1283.45076395623</v>
      </c>
      <c r="Q309">
        <v>1146.0518601830299</v>
      </c>
      <c r="R309">
        <v>51.709515687391402</v>
      </c>
      <c r="S309" s="2">
        <f>(Table2[[#This Row],[Close Price]]-Table2[[#This Row],[20D EMA]])/Table2[[#This Row],[20D EMA]]</f>
        <v>8.1463322647557651E-3</v>
      </c>
      <c r="T309" s="2">
        <f>(Table2[[#This Row],[Close Price]]-Table2[[#This Row],[50D EMA]])/Table2[[#This Row],[50D EMA]]</f>
        <v>4.1372242344608373E-2</v>
      </c>
      <c r="U309" s="2">
        <f>(Table2[[#This Row],[Close Price]]-Table2[[#This Row],[200D EMA]])/Table2[[#This Row],[200D EMA]]</f>
        <v>0.16622122125131977</v>
      </c>
      <c r="V309">
        <v>0.63649813828248503</v>
      </c>
      <c r="W309">
        <v>1317</v>
      </c>
      <c r="X309">
        <v>1349.55</v>
      </c>
      <c r="Y309">
        <v>1251.55</v>
      </c>
      <c r="Z309">
        <v>1353</v>
      </c>
      <c r="AA309">
        <v>1251.55</v>
      </c>
      <c r="AB309">
        <v>1406.8</v>
      </c>
      <c r="AC309" s="2">
        <f>(Table2[[#This Row],[Close Price]]/Table2[[#This Row],[Day Low]])-1</f>
        <v>1.4844343204251986E-2</v>
      </c>
      <c r="AD309" s="2">
        <f>(Table2[[#This Row],[Day High]]/Table2[[#This Row],[Close Price]])-1</f>
        <v>9.7265347349519971E-3</v>
      </c>
      <c r="AE309" s="2">
        <f>(Table2[[#This Row],[Close Price]]/Table2[[#This Row],[Current Week Low]])-1</f>
        <v>6.7915784427310166E-2</v>
      </c>
      <c r="AF309" s="2">
        <f>(Table2[[#This Row],[Current Week High]]/Table2[[#This Row],[Close Price]])-1</f>
        <v>1.2307807414612348E-2</v>
      </c>
      <c r="AG309" s="2">
        <f>(Table2[[#This Row],[Close Price]]/Table2[[#This Row],[Current Month Low]])-1</f>
        <v>6.7915784427310166E-2</v>
      </c>
      <c r="AH309" s="2">
        <f>(Table2[[#This Row],[Current Month High]]/Table2[[#This Row],[Close Price]])-1</f>
        <v>5.2560697317721061E-2</v>
      </c>
      <c r="AI309">
        <v>5.2560697317720999</v>
      </c>
      <c r="AJ309">
        <v>62.597323600973198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0.02</v>
      </c>
      <c r="AM309" t="s">
        <v>10198</v>
      </c>
      <c r="AN309">
        <v>-0.39</v>
      </c>
      <c r="AO309" t="s">
        <v>10197</v>
      </c>
      <c r="AP309">
        <v>0.11877642625234899</v>
      </c>
      <c r="AQ309">
        <f>(Table2[[#This Row],[Sharpe Ratio]]-AVERAGE(Table2[Sharpe Ratio]))/_xlfn.STDEV.P(Table2[Sharpe Ratio])</f>
        <v>0.77214142033204092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2.8900097096069832E-2</v>
      </c>
      <c r="AS309">
        <f>_xlfn.RANK.AVG(Table2[[#This Row],[1Y Return vs Nifty Z-Score]],Table2[1Y Return vs Nifty Z-Score])</f>
        <v>395</v>
      </c>
      <c r="AT309">
        <f>_xlfn.RANK.AVG(Table2[[#This Row],[6M Return vs Nifty Z-Score]],Table2[6M Return vs Nifty Z-Score])</f>
        <v>413</v>
      </c>
      <c r="AU309">
        <f>_xlfn.RANK.AVG(Table2[[#This Row],[Sharpe Ratio Z-Score]],Table2[Sharpe Ratio Z-Score])</f>
        <v>166</v>
      </c>
      <c r="AV309">
        <f>(Table2[[#This Row],[Rank 1Y]]+Table2[[#This Row],[Rank 6M]]+Table2[[#This Row],[Rank Sharpe]])/3</f>
        <v>324.66666666666669</v>
      </c>
    </row>
    <row r="310" spans="1:48" x14ac:dyDescent="0.3">
      <c r="A310" t="s">
        <v>623</v>
      </c>
      <c r="B310" t="s">
        <v>624</v>
      </c>
      <c r="C310" t="s">
        <v>10154</v>
      </c>
      <c r="D310" t="s">
        <v>625</v>
      </c>
      <c r="E310">
        <v>29196.5496111299</v>
      </c>
      <c r="F310">
        <v>303.85000000000002</v>
      </c>
      <c r="G310">
        <v>155.519863816688</v>
      </c>
      <c r="H310">
        <f>(Table2[[#This Row],[1Y Return vs Nifty]]-AVERAGE(Table2[1Y Return vs Nifty]))/_xlfn.STDEV.P(Table2[1Y Return vs Nifty])</f>
        <v>1.5516280416387656</v>
      </c>
      <c r="I310">
        <v>-5.6876208044636698</v>
      </c>
      <c r="J310">
        <f>(Table2[[#This Row],[1M Return vs Nifty]]-AVERAGE(Table2[1M Return vs Nifty]))/_xlfn.STDEV.P(Table2[1M Return vs Nifty])</f>
        <v>-0.58383041072450115</v>
      </c>
      <c r="K310">
        <v>-25.364320570983001</v>
      </c>
      <c r="L310">
        <f>(Table2[[#This Row],[6M Return vs Nifty]]-AVERAGE(Table2[6M Return vs Nifty]))/_xlfn.STDEV.P(Table2[6M Return vs Nifty])</f>
        <v>-1.1029502624565664</v>
      </c>
      <c r="M310">
        <v>-0.78965358970126398</v>
      </c>
      <c r="N310">
        <f>(Table2[[#This Row],[1W Return vs Nifty]]-AVERAGE(Table2[1W Return vs Nifty]))/_xlfn.STDEV.P(Table2[1W Return vs Nifty])</f>
        <v>-0.34018529642874645</v>
      </c>
      <c r="O310">
        <v>305.62</v>
      </c>
      <c r="P310">
        <v>302.68238914998301</v>
      </c>
      <c r="Q310">
        <v>272.87163275742</v>
      </c>
      <c r="R310">
        <v>48.2401297413587</v>
      </c>
      <c r="S310" s="2">
        <f>(Table2[[#This Row],[Close Price]]-Table2[[#This Row],[20D EMA]])/Table2[[#This Row],[20D EMA]]</f>
        <v>-5.7915057915057322E-3</v>
      </c>
      <c r="T310" s="2">
        <f>(Table2[[#This Row],[Close Price]]-Table2[[#This Row],[50D EMA]])/Table2[[#This Row],[50D EMA]]</f>
        <v>3.8575447131099752E-3</v>
      </c>
      <c r="U310" s="2">
        <f>(Table2[[#This Row],[Close Price]]-Table2[[#This Row],[200D EMA]])/Table2[[#This Row],[200D EMA]]</f>
        <v>0.11352725429733278</v>
      </c>
      <c r="V310">
        <v>1.1316676673172299</v>
      </c>
      <c r="W310">
        <v>302.7</v>
      </c>
      <c r="X310">
        <v>314.89999999999998</v>
      </c>
      <c r="Y310">
        <v>282.7</v>
      </c>
      <c r="Z310">
        <v>316.39999999999998</v>
      </c>
      <c r="AA310">
        <v>282.7</v>
      </c>
      <c r="AB310">
        <v>341.5</v>
      </c>
      <c r="AC310" s="2">
        <f>(Table2[[#This Row],[Close Price]]/Table2[[#This Row],[Day Low]])-1</f>
        <v>3.7991410637596701E-3</v>
      </c>
      <c r="AD310" s="2">
        <f>(Table2[[#This Row],[Day High]]/Table2[[#This Row],[Close Price]])-1</f>
        <v>3.6366628270528167E-2</v>
      </c>
      <c r="AE310" s="2">
        <f>(Table2[[#This Row],[Close Price]]/Table2[[#This Row],[Current Week Low]])-1</f>
        <v>7.4814290767598379E-2</v>
      </c>
      <c r="AF310" s="2">
        <f>(Table2[[#This Row],[Current Week High]]/Table2[[#This Row],[Close Price]])-1</f>
        <v>4.1303274642092935E-2</v>
      </c>
      <c r="AG310" s="2">
        <f>(Table2[[#This Row],[Close Price]]/Table2[[#This Row],[Current Month Low]])-1</f>
        <v>7.4814290767598379E-2</v>
      </c>
      <c r="AH310" s="2">
        <f>(Table2[[#This Row],[Current Month High]]/Table2[[#This Row],[Close Price]])-1</f>
        <v>0.12390982392627925</v>
      </c>
      <c r="AI310">
        <v>26.4768800394931</v>
      </c>
      <c r="AJ310">
        <v>180.30442804428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-0.05</v>
      </c>
      <c r="AM310" t="s">
        <v>10197</v>
      </c>
      <c r="AN310">
        <v>-2.83</v>
      </c>
      <c r="AO310" t="s">
        <v>10197</v>
      </c>
      <c r="AP310">
        <v>6.9939201443541002E-2</v>
      </c>
      <c r="AQ310">
        <f>(Table2[[#This Row],[Sharpe Ratio]]-AVERAGE(Table2[Sharpe Ratio]))/_xlfn.STDEV.P(Table2[Sharpe Ratio])</f>
        <v>0.20919243559002904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-0.26614549238101942</v>
      </c>
      <c r="AS310">
        <f>_xlfn.RANK.AVG(Table2[[#This Row],[1Y Return vs Nifty Z-Score]],Table2[1Y Return vs Nifty Z-Score])</f>
        <v>51</v>
      </c>
      <c r="AT310">
        <f>_xlfn.RANK.AVG(Table2[[#This Row],[6M Return vs Nifty Z-Score]],Table2[6M Return vs Nifty Z-Score])</f>
        <v>660</v>
      </c>
      <c r="AU310">
        <f>_xlfn.RANK.AVG(Table2[[#This Row],[Sharpe Ratio Z-Score]],Table2[Sharpe Ratio Z-Score])</f>
        <v>270</v>
      </c>
      <c r="AV310">
        <f>(Table2[[#This Row],[Rank 1Y]]+Table2[[#This Row],[Rank 6M]]+Table2[[#This Row],[Rank Sharpe]])/3</f>
        <v>327</v>
      </c>
    </row>
    <row r="311" spans="1:48" x14ac:dyDescent="0.3">
      <c r="A311" t="s">
        <v>924</v>
      </c>
      <c r="B311" t="s">
        <v>925</v>
      </c>
      <c r="C311" t="s">
        <v>622</v>
      </c>
      <c r="D311" t="s">
        <v>622</v>
      </c>
      <c r="E311">
        <v>16027.513290000001</v>
      </c>
      <c r="F311">
        <v>554.25</v>
      </c>
      <c r="G311">
        <v>18.6433250759823</v>
      </c>
      <c r="H311">
        <f>(Table2[[#This Row],[1Y Return vs Nifty]]-AVERAGE(Table2[1Y Return vs Nifty]))/_xlfn.STDEV.P(Table2[1Y Return vs Nifty])</f>
        <v>-0.30467216875291081</v>
      </c>
      <c r="I311">
        <v>9.3507957498380296</v>
      </c>
      <c r="J311">
        <f>(Table2[[#This Row],[1M Return vs Nifty]]-AVERAGE(Table2[1M Return vs Nifty]))/_xlfn.STDEV.P(Table2[1M Return vs Nifty])</f>
        <v>0.94928733415998212</v>
      </c>
      <c r="K311">
        <v>25.291624701384801</v>
      </c>
      <c r="L311">
        <f>(Table2[[#This Row],[6M Return vs Nifty]]-AVERAGE(Table2[6M Return vs Nifty]))/_xlfn.STDEV.P(Table2[6M Return vs Nifty])</f>
        <v>0.63753101991041317</v>
      </c>
      <c r="M311">
        <v>-1.6750593434643699</v>
      </c>
      <c r="N311">
        <f>(Table2[[#This Row],[1W Return vs Nifty]]-AVERAGE(Table2[1W Return vs Nifty]))/_xlfn.STDEV.P(Table2[1W Return vs Nifty])</f>
        <v>-0.52913959165963964</v>
      </c>
      <c r="O311">
        <v>520.79</v>
      </c>
      <c r="P311">
        <v>493.81467798882898</v>
      </c>
      <c r="Q311">
        <v>438.68520369500197</v>
      </c>
      <c r="R311">
        <v>63.725911538045601</v>
      </c>
      <c r="S311" s="2">
        <f>(Table2[[#This Row],[Close Price]]-Table2[[#This Row],[20D EMA]])/Table2[[#This Row],[20D EMA]]</f>
        <v>6.4248545478983926E-2</v>
      </c>
      <c r="T311" s="2">
        <f>(Table2[[#This Row],[Close Price]]-Table2[[#This Row],[50D EMA]])/Table2[[#This Row],[50D EMA]]</f>
        <v>0.1223846205975639</v>
      </c>
      <c r="U311" s="2">
        <f>(Table2[[#This Row],[Close Price]]-Table2[[#This Row],[200D EMA]])/Table2[[#This Row],[200D EMA]]</f>
        <v>0.26343445215750888</v>
      </c>
      <c r="V311">
        <v>1.5306104946524599</v>
      </c>
      <c r="W311">
        <v>551.1</v>
      </c>
      <c r="X311">
        <v>569.6</v>
      </c>
      <c r="Y311">
        <v>509.05</v>
      </c>
      <c r="Z311">
        <v>564</v>
      </c>
      <c r="AA311">
        <v>477.8</v>
      </c>
      <c r="AB311">
        <v>585</v>
      </c>
      <c r="AC311" s="2">
        <f>(Table2[[#This Row],[Close Price]]/Table2[[#This Row],[Day Low]])-1</f>
        <v>5.7158410451823016E-3</v>
      </c>
      <c r="AD311" s="2">
        <f>(Table2[[#This Row],[Day High]]/Table2[[#This Row],[Close Price]])-1</f>
        <v>2.7695083446098279E-2</v>
      </c>
      <c r="AE311" s="2">
        <f>(Table2[[#This Row],[Close Price]]/Table2[[#This Row],[Current Week Low]])-1</f>
        <v>8.8792849425400222E-2</v>
      </c>
      <c r="AF311" s="2">
        <f>(Table2[[#This Row],[Current Week High]]/Table2[[#This Row],[Close Price]])-1</f>
        <v>1.7591339648173276E-2</v>
      </c>
      <c r="AG311" s="2">
        <f>(Table2[[#This Row],[Close Price]]/Table2[[#This Row],[Current Month Low]])-1</f>
        <v>0.16000418585182086</v>
      </c>
      <c r="AH311" s="2">
        <f>(Table2[[#This Row],[Current Month High]]/Table2[[#This Row],[Close Price]])-1</f>
        <v>5.5480378890392368E-2</v>
      </c>
      <c r="AI311">
        <v>5.5480378890392297</v>
      </c>
      <c r="AJ311">
        <v>65.744617224880301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0.12</v>
      </c>
      <c r="AM311" t="s">
        <v>10198</v>
      </c>
      <c r="AN311">
        <v>7.32</v>
      </c>
      <c r="AO311" t="s">
        <v>10198</v>
      </c>
      <c r="AP311">
        <v>2.0218475960750999E-2</v>
      </c>
      <c r="AQ311">
        <f>(Table2[[#This Row],[Sharpe Ratio]]-AVERAGE(Table2[Sharpe Ratio]))/_xlfn.STDEV.P(Table2[Sharpe Ratio])</f>
        <v>-0.36394070292780001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0.38906589073004483</v>
      </c>
      <c r="AS311">
        <f>_xlfn.RANK.AVG(Table2[[#This Row],[1Y Return vs Nifty Z-Score]],Table2[1Y Return vs Nifty Z-Score])</f>
        <v>394</v>
      </c>
      <c r="AT311">
        <f>_xlfn.RANK.AVG(Table2[[#This Row],[6M Return vs Nifty Z-Score]],Table2[6M Return vs Nifty Z-Score])</f>
        <v>157</v>
      </c>
      <c r="AU311">
        <f>_xlfn.RANK.AVG(Table2[[#This Row],[Sharpe Ratio Z-Score]],Table2[Sharpe Ratio Z-Score])</f>
        <v>433</v>
      </c>
      <c r="AV311">
        <f>(Table2[[#This Row],[Rank 1Y]]+Table2[[#This Row],[Rank 6M]]+Table2[[#This Row],[Rank Sharpe]])/3</f>
        <v>328</v>
      </c>
    </row>
    <row r="312" spans="1:48" x14ac:dyDescent="0.3">
      <c r="A312" t="s">
        <v>1146</v>
      </c>
      <c r="B312" t="s">
        <v>1147</v>
      </c>
      <c r="C312" t="s">
        <v>10156</v>
      </c>
      <c r="D312" t="s">
        <v>46</v>
      </c>
      <c r="E312">
        <v>10456.302428000001</v>
      </c>
      <c r="F312">
        <v>371.8</v>
      </c>
      <c r="G312">
        <v>27.713182980473999</v>
      </c>
      <c r="H312">
        <f>(Table2[[#This Row],[1Y Return vs Nifty]]-AVERAGE(Table2[1Y Return vs Nifty]))/_xlfn.STDEV.P(Table2[1Y Return vs Nifty])</f>
        <v>-0.1816680418862546</v>
      </c>
      <c r="I312">
        <v>4.2244441660584799</v>
      </c>
      <c r="J312">
        <f>(Table2[[#This Row],[1M Return vs Nifty]]-AVERAGE(Table2[1M Return vs Nifty]))/_xlfn.STDEV.P(Table2[1M Return vs Nifty])</f>
        <v>0.426672433101069</v>
      </c>
      <c r="K312">
        <v>26.987872415412401</v>
      </c>
      <c r="L312">
        <f>(Table2[[#This Row],[6M Return vs Nifty]]-AVERAGE(Table2[6M Return vs Nifty]))/_xlfn.STDEV.P(Table2[6M Return vs Nifty])</f>
        <v>0.69581218277587553</v>
      </c>
      <c r="M312">
        <v>5.6337612665014403</v>
      </c>
      <c r="N312">
        <f>(Table2[[#This Row],[1W Return vs Nifty]]-AVERAGE(Table2[1W Return vs Nifty]))/_xlfn.STDEV.P(Table2[1W Return vs Nifty])</f>
        <v>1.0306346039060896</v>
      </c>
      <c r="O312">
        <v>359.08</v>
      </c>
      <c r="P312">
        <v>338.48993888888498</v>
      </c>
      <c r="Q312">
        <v>293.30619815331403</v>
      </c>
      <c r="R312">
        <v>59.517516829769299</v>
      </c>
      <c r="S312" s="2">
        <f>(Table2[[#This Row],[Close Price]]-Table2[[#This Row],[20D EMA]])/Table2[[#This Row],[20D EMA]]</f>
        <v>3.5423860978055104E-2</v>
      </c>
      <c r="T312" s="2">
        <f>(Table2[[#This Row],[Close Price]]-Table2[[#This Row],[50D EMA]])/Table2[[#This Row],[50D EMA]]</f>
        <v>9.8407832210485935E-2</v>
      </c>
      <c r="U312" s="2">
        <f>(Table2[[#This Row],[Close Price]]-Table2[[#This Row],[200D EMA]])/Table2[[#This Row],[200D EMA]]</f>
        <v>0.26761726257709872</v>
      </c>
      <c r="V312">
        <v>0.80013823725732203</v>
      </c>
      <c r="W312">
        <v>365.5</v>
      </c>
      <c r="X312">
        <v>373.6</v>
      </c>
      <c r="Y312">
        <v>332.9</v>
      </c>
      <c r="Z312">
        <v>386.95</v>
      </c>
      <c r="AA312">
        <v>332.9</v>
      </c>
      <c r="AB312">
        <v>386.95</v>
      </c>
      <c r="AC312" s="2">
        <f>(Table2[[#This Row],[Close Price]]/Table2[[#This Row],[Day Low]])-1</f>
        <v>1.7236662106703271E-2</v>
      </c>
      <c r="AD312" s="2">
        <f>(Table2[[#This Row],[Day High]]/Table2[[#This Row],[Close Price]])-1</f>
        <v>4.8413125336201901E-3</v>
      </c>
      <c r="AE312" s="2">
        <f>(Table2[[#This Row],[Close Price]]/Table2[[#This Row],[Current Week Low]])-1</f>
        <v>0.11685190747972385</v>
      </c>
      <c r="AF312" s="2">
        <f>(Table2[[#This Row],[Current Week High]]/Table2[[#This Row],[Close Price]])-1</f>
        <v>4.0747713824636822E-2</v>
      </c>
      <c r="AG312" s="2">
        <f>(Table2[[#This Row],[Close Price]]/Table2[[#This Row],[Current Month Low]])-1</f>
        <v>0.11685190747972385</v>
      </c>
      <c r="AH312" s="2">
        <f>(Table2[[#This Row],[Current Month High]]/Table2[[#This Row],[Close Price]])-1</f>
        <v>4.0747713824636822E-2</v>
      </c>
      <c r="AI312">
        <v>9.4674556213017702</v>
      </c>
      <c r="AJ312">
        <v>57.043294614572297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0.35</v>
      </c>
      <c r="AM312" t="s">
        <v>10198</v>
      </c>
      <c r="AN312">
        <v>3.83</v>
      </c>
      <c r="AO312" t="s">
        <v>10198</v>
      </c>
      <c r="AP312">
        <v>3.6751877646650001E-3</v>
      </c>
      <c r="AQ312">
        <f>(Table2[[#This Row],[Sharpe Ratio]]-AVERAGE(Table2[Sharpe Ratio]))/_xlfn.STDEV.P(Table2[Sharpe Ratio])</f>
        <v>-0.55463596316710584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1.4168152147296738</v>
      </c>
      <c r="AS312">
        <f>_xlfn.RANK.AVG(Table2[[#This Row],[1Y Return vs Nifty Z-Score]],Table2[1Y Return vs Nifty Z-Score])</f>
        <v>350</v>
      </c>
      <c r="AT312">
        <f>_xlfn.RANK.AVG(Table2[[#This Row],[6M Return vs Nifty Z-Score]],Table2[6M Return vs Nifty Z-Score])</f>
        <v>146</v>
      </c>
      <c r="AU312">
        <f>_xlfn.RANK.AVG(Table2[[#This Row],[Sharpe Ratio Z-Score]],Table2[Sharpe Ratio Z-Score])</f>
        <v>490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226</v>
      </c>
      <c r="B313" t="s">
        <v>227</v>
      </c>
      <c r="C313" t="s">
        <v>10165</v>
      </c>
      <c r="D313" t="s">
        <v>228</v>
      </c>
      <c r="E313">
        <v>114525.5757076</v>
      </c>
      <c r="F313">
        <v>1826.8</v>
      </c>
      <c r="G313">
        <v>16.081069589316801</v>
      </c>
      <c r="H313">
        <f>(Table2[[#This Row],[1Y Return vs Nifty]]-AVERAGE(Table2[1Y Return vs Nifty]))/_xlfn.STDEV.P(Table2[1Y Return vs Nifty])</f>
        <v>-0.33942111435552136</v>
      </c>
      <c r="I313">
        <v>-9.4667990854858992</v>
      </c>
      <c r="J313">
        <f>(Table2[[#This Row],[1M Return vs Nifty]]-AVERAGE(Table2[1M Return vs Nifty]))/_xlfn.STDEV.P(Table2[1M Return vs Nifty])</f>
        <v>-0.96910536721982976</v>
      </c>
      <c r="K313">
        <v>27.273625320932499</v>
      </c>
      <c r="L313">
        <f>(Table2[[#This Row],[6M Return vs Nifty]]-AVERAGE(Table2[6M Return vs Nifty]))/_xlfn.STDEV.P(Table2[6M Return vs Nifty])</f>
        <v>0.70563033108532991</v>
      </c>
      <c r="M313">
        <v>-3.11007320230302</v>
      </c>
      <c r="N313">
        <f>(Table2[[#This Row],[1W Return vs Nifty]]-AVERAGE(Table2[1W Return vs Nifty]))/_xlfn.STDEV.P(Table2[1W Return vs Nifty])</f>
        <v>-0.83538566154453153</v>
      </c>
      <c r="O313">
        <v>1841.42</v>
      </c>
      <c r="P313">
        <v>1809.8554252205299</v>
      </c>
      <c r="Q313">
        <v>1587.5862180699901</v>
      </c>
      <c r="R313">
        <v>47.475654615028297</v>
      </c>
      <c r="S313" s="2">
        <f>(Table2[[#This Row],[Close Price]]-Table2[[#This Row],[20D EMA]])/Table2[[#This Row],[20D EMA]]</f>
        <v>-7.9395249318461401E-3</v>
      </c>
      <c r="T313" s="2">
        <f>(Table2[[#This Row],[Close Price]]-Table2[[#This Row],[50D EMA]])/Table2[[#This Row],[50D EMA]]</f>
        <v>9.3623913509032607E-3</v>
      </c>
      <c r="U313" s="2">
        <f>(Table2[[#This Row],[Close Price]]-Table2[[#This Row],[200D EMA]])/Table2[[#This Row],[200D EMA]]</f>
        <v>0.15067766349144757</v>
      </c>
      <c r="V313">
        <v>0.88615246014539395</v>
      </c>
      <c r="W313">
        <v>1826.05</v>
      </c>
      <c r="X313">
        <v>1856.8</v>
      </c>
      <c r="Y313">
        <v>1687.55</v>
      </c>
      <c r="Z313">
        <v>1840</v>
      </c>
      <c r="AA313">
        <v>1687.55</v>
      </c>
      <c r="AB313">
        <v>1949.7</v>
      </c>
      <c r="AC313" s="2">
        <f>(Table2[[#This Row],[Close Price]]/Table2[[#This Row],[Day Low]])-1</f>
        <v>4.1072259795726929E-4</v>
      </c>
      <c r="AD313" s="2">
        <f>(Table2[[#This Row],[Day High]]/Table2[[#This Row],[Close Price]])-1</f>
        <v>1.642215896649879E-2</v>
      </c>
      <c r="AE313" s="2">
        <f>(Table2[[#This Row],[Close Price]]/Table2[[#This Row],[Current Week Low]])-1</f>
        <v>8.2516073597819428E-2</v>
      </c>
      <c r="AF313" s="2">
        <f>(Table2[[#This Row],[Current Week High]]/Table2[[#This Row],[Close Price]])-1</f>
        <v>7.2257499452594853E-3</v>
      </c>
      <c r="AG313" s="2">
        <f>(Table2[[#This Row],[Close Price]]/Table2[[#This Row],[Current Month Low]])-1</f>
        <v>8.2516073597819428E-2</v>
      </c>
      <c r="AH313" s="2">
        <f>(Table2[[#This Row],[Current Month High]]/Table2[[#This Row],[Close Price]])-1</f>
        <v>6.7276111232756675E-2</v>
      </c>
      <c r="AI313">
        <v>8.6818480402890401</v>
      </c>
      <c r="AJ313">
        <v>48.176988279190503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-0.01</v>
      </c>
      <c r="AM313" t="s">
        <v>10197</v>
      </c>
      <c r="AN313">
        <v>-3.15</v>
      </c>
      <c r="AO313" t="s">
        <v>10197</v>
      </c>
      <c r="AP313">
        <v>2.0279466424412002E-2</v>
      </c>
      <c r="AQ313">
        <f>(Table2[[#This Row],[Sharpe Ratio]]-AVERAGE(Table2[Sharpe Ratio]))/_xlfn.STDEV.P(Table2[Sharpe Ratio])</f>
        <v>-0.3632376629878501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-1.8015194750224028</v>
      </c>
      <c r="AS313">
        <f>_xlfn.RANK.AVG(Table2[[#This Row],[1Y Return vs Nifty Z-Score]],Table2[1Y Return vs Nifty Z-Score])</f>
        <v>411</v>
      </c>
      <c r="AT313">
        <f>_xlfn.RANK.AVG(Table2[[#This Row],[6M Return vs Nifty Z-Score]],Table2[6M Return vs Nifty Z-Score])</f>
        <v>145</v>
      </c>
      <c r="AU313">
        <f>_xlfn.RANK.AVG(Table2[[#This Row],[Sharpe Ratio Z-Score]],Table2[Sharpe Ratio Z-Score])</f>
        <v>432</v>
      </c>
      <c r="AV313">
        <f>(Table2[[#This Row],[Rank 1Y]]+Table2[[#This Row],[Rank 6M]]+Table2[[#This Row],[Rank Sharpe]])/3</f>
        <v>329.33333333333331</v>
      </c>
    </row>
    <row r="314" spans="1:48" x14ac:dyDescent="0.3">
      <c r="A314" t="s">
        <v>296</v>
      </c>
      <c r="B314" t="s">
        <v>297</v>
      </c>
      <c r="C314" t="s">
        <v>10161</v>
      </c>
      <c r="D314" t="s">
        <v>143</v>
      </c>
      <c r="E314">
        <v>90596.96184176</v>
      </c>
      <c r="F314">
        <v>7013.6</v>
      </c>
      <c r="G314">
        <v>28.015749865843901</v>
      </c>
      <c r="H314">
        <f>(Table2[[#This Row],[1Y Return vs Nifty]]-AVERAGE(Table2[1Y Return vs Nifty]))/_xlfn.STDEV.P(Table2[1Y Return vs Nifty])</f>
        <v>-0.17756467268845744</v>
      </c>
      <c r="I314">
        <v>2.8550647765722799</v>
      </c>
      <c r="J314">
        <f>(Table2[[#This Row],[1M Return vs Nifty]]-AVERAGE(Table2[1M Return vs Nifty]))/_xlfn.STDEV.P(Table2[1M Return vs Nifty])</f>
        <v>0.28706865008843263</v>
      </c>
      <c r="K314">
        <v>26.4628975588823</v>
      </c>
      <c r="L314">
        <f>(Table2[[#This Row],[6M Return vs Nifty]]-AVERAGE(Table2[6M Return vs Nifty]))/_xlfn.STDEV.P(Table2[6M Return vs Nifty])</f>
        <v>0.67777463739811028</v>
      </c>
      <c r="M314">
        <v>3.1336599221037602</v>
      </c>
      <c r="N314">
        <f>(Table2[[#This Row],[1W Return vs Nifty]]-AVERAGE(Table2[1W Return vs Nifty]))/_xlfn.STDEV.P(Table2[1W Return vs Nifty])</f>
        <v>0.49708839017449669</v>
      </c>
      <c r="O314">
        <v>6793.08</v>
      </c>
      <c r="P314">
        <v>6500.7829912525303</v>
      </c>
      <c r="Q314">
        <v>5620.0426772197097</v>
      </c>
      <c r="R314">
        <v>64.4548943762466</v>
      </c>
      <c r="S314" s="2">
        <f>(Table2[[#This Row],[Close Price]]-Table2[[#This Row],[20D EMA]])/Table2[[#This Row],[20D EMA]]</f>
        <v>3.2462447078497596E-2</v>
      </c>
      <c r="T314" s="2">
        <f>(Table2[[#This Row],[Close Price]]-Table2[[#This Row],[50D EMA]])/Table2[[#This Row],[50D EMA]]</f>
        <v>7.8885421869568303E-2</v>
      </c>
      <c r="U314" s="2">
        <f>(Table2[[#This Row],[Close Price]]-Table2[[#This Row],[200D EMA]])/Table2[[#This Row],[200D EMA]]</f>
        <v>0.24796205346072162</v>
      </c>
      <c r="V314">
        <v>0.80174439496424099</v>
      </c>
      <c r="W314">
        <v>7007.6</v>
      </c>
      <c r="X314">
        <v>7210</v>
      </c>
      <c r="Y314">
        <v>6706.8</v>
      </c>
      <c r="Z314">
        <v>7030.9</v>
      </c>
      <c r="AA314">
        <v>6569.1</v>
      </c>
      <c r="AB314">
        <v>7069.95</v>
      </c>
      <c r="AC314" s="2">
        <f>(Table2[[#This Row],[Close Price]]/Table2[[#This Row],[Day Low]])-1</f>
        <v>8.5621325418117067E-4</v>
      </c>
      <c r="AD314" s="2">
        <f>(Table2[[#This Row],[Day High]]/Table2[[#This Row],[Close Price]])-1</f>
        <v>2.800273753849658E-2</v>
      </c>
      <c r="AE314" s="2">
        <f>(Table2[[#This Row],[Close Price]]/Table2[[#This Row],[Current Week Low]])-1</f>
        <v>4.5744617403232546E-2</v>
      </c>
      <c r="AF314" s="2">
        <f>(Table2[[#This Row],[Current Week High]]/Table2[[#This Row],[Close Price]])-1</f>
        <v>2.4666362495722183E-3</v>
      </c>
      <c r="AG314" s="2">
        <f>(Table2[[#This Row],[Close Price]]/Table2[[#This Row],[Current Month Low]])-1</f>
        <v>6.766528139318928E-2</v>
      </c>
      <c r="AH314" s="2">
        <f>(Table2[[#This Row],[Current Month High]]/Table2[[#This Row],[Close Price]])-1</f>
        <v>8.0343903273638606E-3</v>
      </c>
      <c r="AI314">
        <v>0.80343903273638595</v>
      </c>
      <c r="AJ314">
        <v>76.573809493838098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10199</v>
      </c>
      <c r="AN314">
        <v>2.2799999999999998</v>
      </c>
      <c r="AO314" t="s">
        <v>10198</v>
      </c>
      <c r="AP314">
        <v>3.867664817114E-3</v>
      </c>
      <c r="AQ314">
        <f>(Table2[[#This Row],[Sharpe Ratio]]-AVERAGE(Table2[Sharpe Ratio]))/_xlfn.STDEV.P(Table2[Sharpe Ratio])</f>
        <v>-0.55241727114096184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0.73194973383162032</v>
      </c>
      <c r="AS314">
        <f>_xlfn.RANK.AVG(Table2[[#This Row],[1Y Return vs Nifty Z-Score]],Table2[1Y Return vs Nifty Z-Score])</f>
        <v>349</v>
      </c>
      <c r="AT314">
        <f>_xlfn.RANK.AVG(Table2[[#This Row],[6M Return vs Nifty Z-Score]],Table2[6M Return vs Nifty Z-Score])</f>
        <v>151</v>
      </c>
      <c r="AU314">
        <f>_xlfn.RANK.AVG(Table2[[#This Row],[Sharpe Ratio Z-Score]],Table2[Sharpe Ratio Z-Score])</f>
        <v>489</v>
      </c>
      <c r="AV314">
        <f>(Table2[[#This Row],[Rank 1Y]]+Table2[[#This Row],[Rank 6M]]+Table2[[#This Row],[Rank Sharpe]])/3</f>
        <v>329.66666666666669</v>
      </c>
    </row>
    <row r="315" spans="1:48" x14ac:dyDescent="0.3">
      <c r="A315" t="s">
        <v>1934</v>
      </c>
      <c r="B315" t="s">
        <v>1935</v>
      </c>
      <c r="C315" t="s">
        <v>10151</v>
      </c>
      <c r="D315" t="s">
        <v>51</v>
      </c>
      <c r="E315">
        <v>3474.5601751859999</v>
      </c>
      <c r="F315">
        <v>262.74</v>
      </c>
      <c r="G315">
        <v>-9.8010005928121302</v>
      </c>
      <c r="H315">
        <f>(Table2[[#This Row],[1Y Return vs Nifty]]-AVERAGE(Table2[1Y Return vs Nifty]))/_xlfn.STDEV.P(Table2[1Y Return vs Nifty])</f>
        <v>-0.69043008029286645</v>
      </c>
      <c r="I315">
        <v>22.062682743859298</v>
      </c>
      <c r="J315">
        <f>(Table2[[#This Row],[1M Return vs Nifty]]-AVERAGE(Table2[1M Return vs Nifty]))/_xlfn.STDEV.P(Table2[1M Return vs Nifty])</f>
        <v>2.2452229435460351</v>
      </c>
      <c r="K315">
        <v>27.759649988853202</v>
      </c>
      <c r="L315">
        <f>(Table2[[#This Row],[6M Return vs Nifty]]-AVERAGE(Table2[6M Return vs Nifty]))/_xlfn.STDEV.P(Table2[6M Return vs Nifty])</f>
        <v>0.72232959180855338</v>
      </c>
      <c r="M315">
        <v>6.3463121953989203</v>
      </c>
      <c r="N315">
        <f>(Table2[[#This Row],[1W Return vs Nifty]]-AVERAGE(Table2[1W Return vs Nifty]))/_xlfn.STDEV.P(Table2[1W Return vs Nifty])</f>
        <v>1.1826999795981985</v>
      </c>
      <c r="O315">
        <v>228.91</v>
      </c>
      <c r="P315">
        <v>212.050775040449</v>
      </c>
      <c r="Q315">
        <v>191.492683127774</v>
      </c>
      <c r="R315">
        <v>79.884405128401795</v>
      </c>
      <c r="S315" s="2">
        <f>(Table2[[#This Row],[Close Price]]-Table2[[#This Row],[20D EMA]])/Table2[[#This Row],[20D EMA]]</f>
        <v>0.14778734000262117</v>
      </c>
      <c r="T315" s="2">
        <f>(Table2[[#This Row],[Close Price]]-Table2[[#This Row],[50D EMA]])/Table2[[#This Row],[50D EMA]]</f>
        <v>0.23904286579420408</v>
      </c>
      <c r="U315" s="2">
        <f>(Table2[[#This Row],[Close Price]]-Table2[[#This Row],[200D EMA]])/Table2[[#This Row],[200D EMA]]</f>
        <v>0.3720628679304997</v>
      </c>
      <c r="V315">
        <v>2.3837098592915398</v>
      </c>
      <c r="W315">
        <v>260.5</v>
      </c>
      <c r="X315">
        <v>270</v>
      </c>
      <c r="Y315">
        <v>220.44</v>
      </c>
      <c r="Z315">
        <v>267.95</v>
      </c>
      <c r="AA315">
        <v>195.32</v>
      </c>
      <c r="AB315">
        <v>267.95</v>
      </c>
      <c r="AC315" s="2">
        <f>(Table2[[#This Row],[Close Price]]/Table2[[#This Row],[Day Low]])-1</f>
        <v>8.598848368522205E-3</v>
      </c>
      <c r="AD315" s="2">
        <f>(Table2[[#This Row],[Day High]]/Table2[[#This Row],[Close Price]])-1</f>
        <v>2.7631879424526051E-2</v>
      </c>
      <c r="AE315" s="2">
        <f>(Table2[[#This Row],[Close Price]]/Table2[[#This Row],[Current Week Low]])-1</f>
        <v>0.19188894937397927</v>
      </c>
      <c r="AF315" s="2">
        <f>(Table2[[#This Row],[Current Week High]]/Table2[[#This Row],[Close Price]])-1</f>
        <v>1.9829489228895492E-2</v>
      </c>
      <c r="AG315" s="2">
        <f>(Table2[[#This Row],[Close Price]]/Table2[[#This Row],[Current Month Low]])-1</f>
        <v>0.34517714519762444</v>
      </c>
      <c r="AH315" s="2">
        <f>(Table2[[#This Row],[Current Month High]]/Table2[[#This Row],[Close Price]])-1</f>
        <v>1.9829489228895492E-2</v>
      </c>
      <c r="AI315">
        <v>1.9829489228895401</v>
      </c>
      <c r="AJ315">
        <v>69.838396897220406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0.22</v>
      </c>
      <c r="AM315" t="s">
        <v>10198</v>
      </c>
      <c r="AN315">
        <v>22.9</v>
      </c>
      <c r="AO315" t="s">
        <v>10198</v>
      </c>
      <c r="AP315">
        <v>6.5584560246512005E-2</v>
      </c>
      <c r="AQ315">
        <f>(Table2[[#This Row],[Sharpe Ratio]]-AVERAGE(Table2[Sharpe Ratio]))/_xlfn.STDEV.P(Table2[Sharpe Ratio])</f>
        <v>0.15899628193100529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3.6188187165909258</v>
      </c>
      <c r="AS315">
        <f>_xlfn.RANK.AVG(Table2[[#This Row],[1Y Return vs Nifty Z-Score]],Table2[1Y Return vs Nifty Z-Score])</f>
        <v>563</v>
      </c>
      <c r="AT315">
        <f>_xlfn.RANK.AVG(Table2[[#This Row],[6M Return vs Nifty Z-Score]],Table2[6M Return vs Nifty Z-Score])</f>
        <v>141</v>
      </c>
      <c r="AU315">
        <f>_xlfn.RANK.AVG(Table2[[#This Row],[Sharpe Ratio Z-Score]],Table2[Sharpe Ratio Z-Score])</f>
        <v>285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354</v>
      </c>
      <c r="B316" t="s">
        <v>355</v>
      </c>
      <c r="C316" t="s">
        <v>10160</v>
      </c>
      <c r="D316" t="s">
        <v>356</v>
      </c>
      <c r="E316">
        <v>67365.836673950005</v>
      </c>
      <c r="F316">
        <v>229.87</v>
      </c>
      <c r="G316">
        <v>80.864267865838798</v>
      </c>
      <c r="H316">
        <f>(Table2[[#This Row],[1Y Return vs Nifty]]-AVERAGE(Table2[1Y Return vs Nifty]))/_xlfn.STDEV.P(Table2[1Y Return vs Nifty])</f>
        <v>0.53915943492593288</v>
      </c>
      <c r="I316">
        <v>-15.394375756771201</v>
      </c>
      <c r="J316">
        <f>(Table2[[#This Row],[1M Return vs Nifty]]-AVERAGE(Table2[1M Return vs Nifty]))/_xlfn.STDEV.P(Table2[1M Return vs Nifty])</f>
        <v>-1.5734025647403551</v>
      </c>
      <c r="K316">
        <v>-8.4426641824722601</v>
      </c>
      <c r="L316">
        <f>(Table2[[#This Row],[6M Return vs Nifty]]-AVERAGE(Table2[6M Return vs Nifty]))/_xlfn.STDEV.P(Table2[6M Return vs Nifty])</f>
        <v>-0.52154118890179502</v>
      </c>
      <c r="M316">
        <v>-3.9523768536680799</v>
      </c>
      <c r="N316">
        <f>(Table2[[#This Row],[1W Return vs Nifty]]-AVERAGE(Table2[1W Return vs Nifty]))/_xlfn.STDEV.P(Table2[1W Return vs Nifty])</f>
        <v>-1.0151415442431164</v>
      </c>
      <c r="O316">
        <v>243.05</v>
      </c>
      <c r="P316">
        <v>247.95009353687499</v>
      </c>
      <c r="Q316">
        <v>219.39143853987801</v>
      </c>
      <c r="R316">
        <v>27.589627575441501</v>
      </c>
      <c r="S316" s="2">
        <f>(Table2[[#This Row],[Close Price]]-Table2[[#This Row],[20D EMA]])/Table2[[#This Row],[20D EMA]]</f>
        <v>-5.4227525200576041E-2</v>
      </c>
      <c r="T316" s="2">
        <f>(Table2[[#This Row],[Close Price]]-Table2[[#This Row],[50D EMA]])/Table2[[#This Row],[50D EMA]]</f>
        <v>-7.2918276734532161E-2</v>
      </c>
      <c r="U316" s="2">
        <f>(Table2[[#This Row],[Close Price]]-Table2[[#This Row],[200D EMA]])/Table2[[#This Row],[200D EMA]]</f>
        <v>4.7761943355038187E-2</v>
      </c>
      <c r="V316">
        <v>0.61229388785560301</v>
      </c>
      <c r="W316">
        <v>232.06</v>
      </c>
      <c r="X316">
        <v>239.32</v>
      </c>
      <c r="Y316">
        <v>220.88</v>
      </c>
      <c r="Z316">
        <v>237.45</v>
      </c>
      <c r="AA316">
        <v>220.88</v>
      </c>
      <c r="AB316">
        <v>255.4</v>
      </c>
      <c r="AC316" s="2">
        <f>(Table2[[#This Row],[Close Price]]/Table2[[#This Row],[Day Low]])-1</f>
        <v>-9.4372145134878904E-3</v>
      </c>
      <c r="AD316" s="2">
        <f>(Table2[[#This Row],[Day High]]/Table2[[#This Row],[Close Price]])-1</f>
        <v>4.1110192717622951E-2</v>
      </c>
      <c r="AE316" s="2">
        <f>(Table2[[#This Row],[Close Price]]/Table2[[#This Row],[Current Week Low]])-1</f>
        <v>4.0700833031510397E-2</v>
      </c>
      <c r="AF316" s="2">
        <f>(Table2[[#This Row],[Current Week High]]/Table2[[#This Row],[Close Price]])-1</f>
        <v>3.2975159872971505E-2</v>
      </c>
      <c r="AG316" s="2">
        <f>(Table2[[#This Row],[Close Price]]/Table2[[#This Row],[Current Month Low]])-1</f>
        <v>4.0700833031510397E-2</v>
      </c>
      <c r="AH316" s="2">
        <f>(Table2[[#This Row],[Current Month High]]/Table2[[#This Row],[Close Price]])-1</f>
        <v>0.11106277461173697</v>
      </c>
      <c r="AI316">
        <v>24.570409361813201</v>
      </c>
      <c r="AJ316">
        <v>107.276825969341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-0.14000000000000001</v>
      </c>
      <c r="AM316" t="s">
        <v>10197</v>
      </c>
      <c r="AN316">
        <v>-8.1</v>
      </c>
      <c r="AO316" t="s">
        <v>10197</v>
      </c>
      <c r="AP316">
        <v>4.7002385220009997E-2</v>
      </c>
      <c r="AQ316">
        <f>(Table2[[#This Row],[Sharpe Ratio]]-AVERAGE(Table2[Sharpe Ratio]))/_xlfn.STDEV.P(Table2[Sharpe Ratio])</f>
        <v>-5.5201322589328181E-2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143</v>
      </c>
      <c r="AT316">
        <f>_xlfn.RANK.AVG(Table2[[#This Row],[6M Return vs Nifty Z-Score]],Table2[6M Return vs Nifty Z-Score])</f>
        <v>498</v>
      </c>
      <c r="AU316">
        <f>_xlfn.RANK.AVG(Table2[[#This Row],[Sharpe Ratio Z-Score]],Table2[Sharpe Ratio Z-Score])</f>
        <v>350</v>
      </c>
      <c r="AV316">
        <f>(Table2[[#This Row],[Rank 1Y]]+Table2[[#This Row],[Rank 6M]]+Table2[[#This Row],[Rank Sharpe]])/3</f>
        <v>330.33333333333331</v>
      </c>
    </row>
    <row r="317" spans="1:48" x14ac:dyDescent="0.3">
      <c r="A317" t="s">
        <v>1212</v>
      </c>
      <c r="B317" t="s">
        <v>1213</v>
      </c>
      <c r="C317" t="s">
        <v>10155</v>
      </c>
      <c r="D317" t="s">
        <v>402</v>
      </c>
      <c r="E317">
        <v>9576.7053326999994</v>
      </c>
      <c r="F317">
        <v>702.9</v>
      </c>
      <c r="G317">
        <v>54.753032841911498</v>
      </c>
      <c r="H317">
        <f>(Table2[[#This Row],[1Y Return vs Nifty]]-AVERAGE(Table2[1Y Return vs Nifty]))/_xlfn.STDEV.P(Table2[1Y Return vs Nifty])</f>
        <v>0.18504256789787896</v>
      </c>
      <c r="I317">
        <v>15.2496491902332</v>
      </c>
      <c r="J317">
        <f>(Table2[[#This Row],[1M Return vs Nifty]]-AVERAGE(Table2[1M Return vs Nifty]))/_xlfn.STDEV.P(Table2[1M Return vs Nifty])</f>
        <v>1.5506562915423874</v>
      </c>
      <c r="K317">
        <v>24.297681683071101</v>
      </c>
      <c r="L317">
        <f>(Table2[[#This Row],[6M Return vs Nifty]]-AVERAGE(Table2[6M Return vs Nifty]))/_xlfn.STDEV.P(Table2[6M Return vs Nifty])</f>
        <v>0.60338025616861024</v>
      </c>
      <c r="M317">
        <v>22.4784841874657</v>
      </c>
      <c r="N317">
        <f>(Table2[[#This Row],[1W Return vs Nifty]]-AVERAGE(Table2[1W Return vs Nifty]))/_xlfn.STDEV.P(Table2[1W Return vs Nifty])</f>
        <v>4.6254641319080818</v>
      </c>
      <c r="O317">
        <v>628.59</v>
      </c>
      <c r="P317">
        <v>595.90985472699799</v>
      </c>
      <c r="Q317">
        <v>518.87452272222595</v>
      </c>
      <c r="R317">
        <v>70.783870981606995</v>
      </c>
      <c r="S317" s="2">
        <f>(Table2[[#This Row],[Close Price]]-Table2[[#This Row],[20D EMA]])/Table2[[#This Row],[20D EMA]]</f>
        <v>0.11821696177158393</v>
      </c>
      <c r="T317" s="2">
        <f>(Table2[[#This Row],[Close Price]]-Table2[[#This Row],[50D EMA]])/Table2[[#This Row],[50D EMA]]</f>
        <v>0.17954082219703682</v>
      </c>
      <c r="U317" s="2">
        <f>(Table2[[#This Row],[Close Price]]-Table2[[#This Row],[200D EMA]])/Table2[[#This Row],[200D EMA]]</f>
        <v>0.35466277340483365</v>
      </c>
      <c r="V317">
        <v>3.0659726517688699</v>
      </c>
      <c r="W317">
        <v>686.5</v>
      </c>
      <c r="X317">
        <v>724.25</v>
      </c>
      <c r="Y317">
        <v>604.4</v>
      </c>
      <c r="Z317">
        <v>764.4</v>
      </c>
      <c r="AA317">
        <v>589.95000000000005</v>
      </c>
      <c r="AB317">
        <v>764.4</v>
      </c>
      <c r="AC317" s="2">
        <f>(Table2[[#This Row],[Close Price]]/Table2[[#This Row],[Day Low]])-1</f>
        <v>2.3889293517844079E-2</v>
      </c>
      <c r="AD317" s="2">
        <f>(Table2[[#This Row],[Day High]]/Table2[[#This Row],[Close Price]])-1</f>
        <v>3.0374164176981022E-2</v>
      </c>
      <c r="AE317" s="2">
        <f>(Table2[[#This Row],[Close Price]]/Table2[[#This Row],[Current Week Low]])-1</f>
        <v>0.16297154202514896</v>
      </c>
      <c r="AF317" s="2">
        <f>(Table2[[#This Row],[Current Week High]]/Table2[[#This Row],[Close Price]])-1</f>
        <v>8.7494664959453683E-2</v>
      </c>
      <c r="AG317" s="2">
        <f>(Table2[[#This Row],[Close Price]]/Table2[[#This Row],[Current Month Low]])-1</f>
        <v>0.19145690312738362</v>
      </c>
      <c r="AH317" s="2">
        <f>(Table2[[#This Row],[Current Month High]]/Table2[[#This Row],[Close Price]])-1</f>
        <v>8.7494664959453683E-2</v>
      </c>
      <c r="AI317">
        <v>8.7494664959453594</v>
      </c>
      <c r="AJ317">
        <v>82.145633583830005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0.22</v>
      </c>
      <c r="AM317" t="s">
        <v>10198</v>
      </c>
      <c r="AN317">
        <v>16.940000000000001</v>
      </c>
      <c r="AO317" t="s">
        <v>10198</v>
      </c>
      <c r="AP317">
        <v>-2.4109750468098001E-2</v>
      </c>
      <c r="AQ317">
        <f>(Table2[[#This Row],[Sharpe Ratio]]-AVERAGE(Table2[Sharpe Ratio]))/_xlfn.STDEV.P(Table2[Sharpe Ratio])</f>
        <v>-0.87491425151145963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6.0896289960054988</v>
      </c>
      <c r="AS317">
        <f>_xlfn.RANK.AVG(Table2[[#This Row],[1Y Return vs Nifty Z-Score]],Table2[1Y Return vs Nifty Z-Score])</f>
        <v>236</v>
      </c>
      <c r="AT317">
        <f>_xlfn.RANK.AVG(Table2[[#This Row],[6M Return vs Nifty Z-Score]],Table2[6M Return vs Nifty Z-Score])</f>
        <v>164</v>
      </c>
      <c r="AU317">
        <f>_xlfn.RANK.AVG(Table2[[#This Row],[Sharpe Ratio Z-Score]],Table2[Sharpe Ratio Z-Score])</f>
        <v>592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1382</v>
      </c>
      <c r="B318" t="s">
        <v>1383</v>
      </c>
      <c r="C318" t="s">
        <v>10156</v>
      </c>
      <c r="D318" t="s">
        <v>46</v>
      </c>
      <c r="E318">
        <v>7587.2445269850004</v>
      </c>
      <c r="F318">
        <v>204.37</v>
      </c>
      <c r="G318">
        <v>45.099512571160702</v>
      </c>
      <c r="H318">
        <f>(Table2[[#This Row],[1Y Return vs Nifty]]-AVERAGE(Table2[1Y Return vs Nifty]))/_xlfn.STDEV.P(Table2[1Y Return vs Nifty])</f>
        <v>5.4122894778720537E-2</v>
      </c>
      <c r="I318">
        <v>-7.60293010703574</v>
      </c>
      <c r="J318">
        <f>(Table2[[#This Row],[1M Return vs Nifty]]-AVERAGE(Table2[1M Return vs Nifty]))/_xlfn.STDEV.P(Table2[1M Return vs Nifty])</f>
        <v>-0.77908997599273522</v>
      </c>
      <c r="K318">
        <v>-23.771019609376999</v>
      </c>
      <c r="L318">
        <f>(Table2[[#This Row],[6M Return vs Nifty]]-AVERAGE(Table2[6M Return vs Nifty]))/_xlfn.STDEV.P(Table2[6M Return vs Nifty])</f>
        <v>-1.0482062341704088</v>
      </c>
      <c r="M318">
        <v>2.7204397240008</v>
      </c>
      <c r="N318">
        <f>(Table2[[#This Row],[1W Return vs Nifty]]-AVERAGE(Table2[1W Return vs Nifty]))/_xlfn.STDEV.P(Table2[1W Return vs Nifty])</f>
        <v>0.40890313615297663</v>
      </c>
      <c r="O318">
        <v>197.78</v>
      </c>
      <c r="P318">
        <v>198.796961462935</v>
      </c>
      <c r="Q318">
        <v>189.023865882042</v>
      </c>
      <c r="R318">
        <v>63.255153913616198</v>
      </c>
      <c r="S318" s="2">
        <f>(Table2[[#This Row],[Close Price]]-Table2[[#This Row],[20D EMA]])/Table2[[#This Row],[20D EMA]]</f>
        <v>3.3319850338760254E-2</v>
      </c>
      <c r="T318" s="2">
        <f>(Table2[[#This Row],[Close Price]]-Table2[[#This Row],[50D EMA]])/Table2[[#This Row],[50D EMA]]</f>
        <v>2.8033821523494845E-2</v>
      </c>
      <c r="U318" s="2">
        <f>(Table2[[#This Row],[Close Price]]-Table2[[#This Row],[200D EMA]])/Table2[[#This Row],[200D EMA]]</f>
        <v>8.1186225063953385E-2</v>
      </c>
      <c r="V318">
        <v>1.1942810212547801</v>
      </c>
      <c r="W318">
        <v>206.42</v>
      </c>
      <c r="X318">
        <v>214.7</v>
      </c>
      <c r="Y318">
        <v>186.1</v>
      </c>
      <c r="Z318">
        <v>209.9</v>
      </c>
      <c r="AA318">
        <v>186.1</v>
      </c>
      <c r="AB318">
        <v>209.9</v>
      </c>
      <c r="AC318" s="2">
        <f>(Table2[[#This Row],[Close Price]]/Table2[[#This Row],[Day Low]])-1</f>
        <v>-9.9312082162580362E-3</v>
      </c>
      <c r="AD318" s="2">
        <f>(Table2[[#This Row],[Day High]]/Table2[[#This Row],[Close Price]])-1</f>
        <v>5.0545579096736182E-2</v>
      </c>
      <c r="AE318" s="2">
        <f>(Table2[[#This Row],[Close Price]]/Table2[[#This Row],[Current Week Low]])-1</f>
        <v>9.8173025255239077E-2</v>
      </c>
      <c r="AF318" s="2">
        <f>(Table2[[#This Row],[Current Week High]]/Table2[[#This Row],[Close Price]])-1</f>
        <v>2.7058765963693387E-2</v>
      </c>
      <c r="AG318" s="2">
        <f>(Table2[[#This Row],[Close Price]]/Table2[[#This Row],[Current Month Low]])-1</f>
        <v>9.8173025255239077E-2</v>
      </c>
      <c r="AH318" s="2">
        <f>(Table2[[#This Row],[Current Month High]]/Table2[[#This Row],[Close Price]])-1</f>
        <v>2.7058765963693387E-2</v>
      </c>
      <c r="AI318">
        <v>21.984635709742101</v>
      </c>
      <c r="AJ318">
        <v>72.901861252114998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-0.09</v>
      </c>
      <c r="AM318" t="s">
        <v>10197</v>
      </c>
      <c r="AN318">
        <v>5.44</v>
      </c>
      <c r="AO318" t="s">
        <v>10198</v>
      </c>
      <c r="AP318">
        <v>0.15751256596850199</v>
      </c>
      <c r="AQ318">
        <f>(Table2[[#This Row],[Sharpe Ratio]]-AVERAGE(Table2[Sharpe Ratio]))/_xlfn.STDEV.P(Table2[Sharpe Ratio])</f>
        <v>1.2186547226624422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273</v>
      </c>
      <c r="AT318">
        <f>_xlfn.RANK.AVG(Table2[[#This Row],[6M Return vs Nifty Z-Score]],Table2[6M Return vs Nifty Z-Score])</f>
        <v>640</v>
      </c>
      <c r="AU318">
        <f>_xlfn.RANK.AVG(Table2[[#This Row],[Sharpe Ratio Z-Score]],Table2[Sharpe Ratio Z-Score])</f>
        <v>84</v>
      </c>
      <c r="AV318">
        <f>(Table2[[#This Row],[Rank 1Y]]+Table2[[#This Row],[Rank 6M]]+Table2[[#This Row],[Rank Sharpe]])/3</f>
        <v>332.33333333333331</v>
      </c>
    </row>
    <row r="319" spans="1:48" x14ac:dyDescent="0.3">
      <c r="A319" t="s">
        <v>573</v>
      </c>
      <c r="B319" t="s">
        <v>574</v>
      </c>
      <c r="C319" t="s">
        <v>10161</v>
      </c>
      <c r="D319" t="s">
        <v>146</v>
      </c>
      <c r="E319">
        <v>32904.647772165001</v>
      </c>
      <c r="F319">
        <v>325.64999999999998</v>
      </c>
      <c r="G319">
        <v>25.5069513855276</v>
      </c>
      <c r="H319">
        <f>(Table2[[#This Row],[1Y Return vs Nifty]]-AVERAGE(Table2[1Y Return vs Nifty]))/_xlfn.STDEV.P(Table2[1Y Return vs Nifty])</f>
        <v>-0.21158864195074048</v>
      </c>
      <c r="I319">
        <v>-2.32505920696976</v>
      </c>
      <c r="J319">
        <f>(Table2[[#This Row],[1M Return vs Nifty]]-AVERAGE(Table2[1M Return vs Nifty]))/_xlfn.STDEV.P(Table2[1M Return vs Nifty])</f>
        <v>-0.24102817255199915</v>
      </c>
      <c r="K319">
        <v>20.488541053021201</v>
      </c>
      <c r="L319">
        <f>(Table2[[#This Row],[6M Return vs Nifty]]-AVERAGE(Table2[6M Return vs Nifty]))/_xlfn.STDEV.P(Table2[6M Return vs Nifty])</f>
        <v>0.47250247009910695</v>
      </c>
      <c r="M319">
        <v>-0.993354696162696</v>
      </c>
      <c r="N319">
        <f>(Table2[[#This Row],[1W Return vs Nifty]]-AVERAGE(Table2[1W Return vs Nifty]))/_xlfn.STDEV.P(Table2[1W Return vs Nifty])</f>
        <v>-0.38365711581277906</v>
      </c>
      <c r="O319">
        <v>320.77999999999997</v>
      </c>
      <c r="P319">
        <v>306.82480561986301</v>
      </c>
      <c r="Q319">
        <v>263.75391159470399</v>
      </c>
      <c r="R319">
        <v>57.2539369160313</v>
      </c>
      <c r="S319" s="2">
        <f>(Table2[[#This Row],[Close Price]]-Table2[[#This Row],[20D EMA]])/Table2[[#This Row],[20D EMA]]</f>
        <v>1.5181744497786661E-2</v>
      </c>
      <c r="T319" s="2">
        <f>(Table2[[#This Row],[Close Price]]-Table2[[#This Row],[50D EMA]])/Table2[[#This Row],[50D EMA]]</f>
        <v>6.1354864519853121E-2</v>
      </c>
      <c r="U319" s="2">
        <f>(Table2[[#This Row],[Close Price]]-Table2[[#This Row],[200D EMA]])/Table2[[#This Row],[200D EMA]]</f>
        <v>0.23467363206506023</v>
      </c>
      <c r="V319">
        <v>0.81346717540614799</v>
      </c>
      <c r="W319">
        <v>326.75</v>
      </c>
      <c r="X319">
        <v>331.35</v>
      </c>
      <c r="Y319">
        <v>295.3</v>
      </c>
      <c r="Z319">
        <v>330</v>
      </c>
      <c r="AA319">
        <v>295.3</v>
      </c>
      <c r="AB319">
        <v>339.4</v>
      </c>
      <c r="AC319" s="2">
        <f>(Table2[[#This Row],[Close Price]]/Table2[[#This Row],[Day Low]])-1</f>
        <v>-3.3664881407804437E-3</v>
      </c>
      <c r="AD319" s="2">
        <f>(Table2[[#This Row],[Day High]]/Table2[[#This Row],[Close Price]])-1</f>
        <v>1.7503454629203219E-2</v>
      </c>
      <c r="AE319" s="2">
        <f>(Table2[[#This Row],[Close Price]]/Table2[[#This Row],[Current Week Low]])-1</f>
        <v>0.10277683711479835</v>
      </c>
      <c r="AF319" s="2">
        <f>(Table2[[#This Row],[Current Week High]]/Table2[[#This Row],[Close Price]])-1</f>
        <v>1.3357899585444644E-2</v>
      </c>
      <c r="AG319" s="2">
        <f>(Table2[[#This Row],[Close Price]]/Table2[[#This Row],[Current Month Low]])-1</f>
        <v>0.10277683711479835</v>
      </c>
      <c r="AH319" s="2">
        <f>(Table2[[#This Row],[Current Month High]]/Table2[[#This Row],[Close Price]])-1</f>
        <v>4.2223245816060295E-2</v>
      </c>
      <c r="AI319">
        <v>4.2223245816060198</v>
      </c>
      <c r="AJ319">
        <v>68.774293858512493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0.16</v>
      </c>
      <c r="AM319" t="s">
        <v>10198</v>
      </c>
      <c r="AN319">
        <v>1.06</v>
      </c>
      <c r="AO319" t="s">
        <v>10198</v>
      </c>
      <c r="AP319">
        <v>1.3307952771168001E-2</v>
      </c>
      <c r="AQ319">
        <f>(Table2[[#This Row],[Sharpe Ratio]]-AVERAGE(Table2[Sharpe Ratio]))/_xlfn.STDEV.P(Table2[Sharpe Ratio])</f>
        <v>-0.44359862839022823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-0.80737008860663995</v>
      </c>
      <c r="AS319">
        <f>_xlfn.RANK.AVG(Table2[[#This Row],[1Y Return vs Nifty Z-Score]],Table2[1Y Return vs Nifty Z-Score])</f>
        <v>360</v>
      </c>
      <c r="AT319">
        <f>_xlfn.RANK.AVG(Table2[[#This Row],[6M Return vs Nifty Z-Score]],Table2[6M Return vs Nifty Z-Score])</f>
        <v>189</v>
      </c>
      <c r="AU319">
        <f>_xlfn.RANK.AVG(Table2[[#This Row],[Sharpe Ratio Z-Score]],Table2[Sharpe Ratio Z-Score])</f>
        <v>452</v>
      </c>
      <c r="AV319">
        <f>(Table2[[#This Row],[Rank 1Y]]+Table2[[#This Row],[Rank 6M]]+Table2[[#This Row],[Rank Sharpe]])/3</f>
        <v>333.66666666666669</v>
      </c>
    </row>
    <row r="320" spans="1:48" x14ac:dyDescent="0.3">
      <c r="A320" t="s">
        <v>1204</v>
      </c>
      <c r="B320" t="s">
        <v>1205</v>
      </c>
      <c r="C320" t="s">
        <v>10161</v>
      </c>
      <c r="D320" t="s">
        <v>302</v>
      </c>
      <c r="E320">
        <v>9617.3022751499993</v>
      </c>
      <c r="F320">
        <v>477.15</v>
      </c>
      <c r="G320">
        <v>12.825867532949699</v>
      </c>
      <c r="H320">
        <f>(Table2[[#This Row],[1Y Return vs Nifty]]-AVERAGE(Table2[1Y Return vs Nifty]))/_xlfn.STDEV.P(Table2[1Y Return vs Nifty])</f>
        <v>-0.38356770308208626</v>
      </c>
      <c r="I320">
        <v>-6.34012412272335</v>
      </c>
      <c r="J320">
        <f>(Table2[[#This Row],[1M Return vs Nifty]]-AVERAGE(Table2[1M Return vs Nifty]))/_xlfn.STDEV.P(Table2[1M Return vs Nifty])</f>
        <v>-0.65035100564270565</v>
      </c>
      <c r="K320">
        <v>5.6920894453560198</v>
      </c>
      <c r="L320">
        <f>(Table2[[#This Row],[6M Return vs Nifty]]-AVERAGE(Table2[6M Return vs Nifty]))/_xlfn.STDEV.P(Table2[6M Return vs Nifty])</f>
        <v>-3.5886958429393288E-2</v>
      </c>
      <c r="M320">
        <v>6.5130276320494804</v>
      </c>
      <c r="N320">
        <f>(Table2[[#This Row],[1W Return vs Nifty]]-AVERAGE(Table2[1W Return vs Nifty]))/_xlfn.STDEV.P(Table2[1W Return vs Nifty])</f>
        <v>1.21827869331508</v>
      </c>
      <c r="O320">
        <v>451.07</v>
      </c>
      <c r="P320">
        <v>438.462603194108</v>
      </c>
      <c r="Q320">
        <v>405.28915737594502</v>
      </c>
      <c r="R320">
        <v>70.726701658218104</v>
      </c>
      <c r="S320" s="2">
        <f>(Table2[[#This Row],[Close Price]]-Table2[[#This Row],[20D EMA]])/Table2[[#This Row],[20D EMA]]</f>
        <v>5.7818077016870958E-2</v>
      </c>
      <c r="T320" s="2">
        <f>(Table2[[#This Row],[Close Price]]-Table2[[#This Row],[50D EMA]])/Table2[[#This Row],[50D EMA]]</f>
        <v>8.8234199505413724E-2</v>
      </c>
      <c r="U320" s="2">
        <f>(Table2[[#This Row],[Close Price]]-Table2[[#This Row],[200D EMA]])/Table2[[#This Row],[200D EMA]]</f>
        <v>0.17730758722814055</v>
      </c>
      <c r="V320">
        <v>1.3372201339163099</v>
      </c>
      <c r="W320">
        <v>462.3</v>
      </c>
      <c r="X320">
        <v>490</v>
      </c>
      <c r="Y320">
        <v>430.55</v>
      </c>
      <c r="Z320">
        <v>494.3</v>
      </c>
      <c r="AA320">
        <v>430.55</v>
      </c>
      <c r="AB320">
        <v>494.3</v>
      </c>
      <c r="AC320" s="2">
        <f>(Table2[[#This Row],[Close Price]]/Table2[[#This Row],[Day Low]])-1</f>
        <v>3.2121998702141497E-2</v>
      </c>
      <c r="AD320" s="2">
        <f>(Table2[[#This Row],[Day High]]/Table2[[#This Row],[Close Price]])-1</f>
        <v>2.6930734569841741E-2</v>
      </c>
      <c r="AE320" s="2">
        <f>(Table2[[#This Row],[Close Price]]/Table2[[#This Row],[Current Week Low]])-1</f>
        <v>0.10823365462780155</v>
      </c>
      <c r="AF320" s="2">
        <f>(Table2[[#This Row],[Current Week High]]/Table2[[#This Row],[Close Price]])-1</f>
        <v>3.5942575709944524E-2</v>
      </c>
      <c r="AG320" s="2">
        <f>(Table2[[#This Row],[Close Price]]/Table2[[#This Row],[Current Month Low]])-1</f>
        <v>0.10823365462780155</v>
      </c>
      <c r="AH320" s="2">
        <f>(Table2[[#This Row],[Current Month High]]/Table2[[#This Row],[Close Price]])-1</f>
        <v>3.5942575709944524E-2</v>
      </c>
      <c r="AI320">
        <v>5.8367389709734896</v>
      </c>
      <c r="AJ320">
        <v>45.339628388668899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0.08</v>
      </c>
      <c r="AM320" t="s">
        <v>10198</v>
      </c>
      <c r="AN320">
        <v>8.25</v>
      </c>
      <c r="AO320" t="s">
        <v>10198</v>
      </c>
      <c r="AP320">
        <v>8.3518052179806998E-2</v>
      </c>
      <c r="AQ320">
        <f>(Table2[[#This Row],[Sharpe Ratio]]-AVERAGE(Table2[Sharpe Ratio]))/_xlfn.STDEV.P(Table2[Sharpe Ratio])</f>
        <v>0.3657164859608355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0.51418951212173036</v>
      </c>
      <c r="AS320">
        <f>_xlfn.RANK.AVG(Table2[[#This Row],[1Y Return vs Nifty Z-Score]],Table2[1Y Return vs Nifty Z-Score])</f>
        <v>429</v>
      </c>
      <c r="AT320">
        <f>_xlfn.RANK.AVG(Table2[[#This Row],[6M Return vs Nifty Z-Score]],Table2[6M Return vs Nifty Z-Score])</f>
        <v>338</v>
      </c>
      <c r="AU320">
        <f>_xlfn.RANK.AVG(Table2[[#This Row],[Sharpe Ratio Z-Score]],Table2[Sharpe Ratio Z-Score])</f>
        <v>236</v>
      </c>
      <c r="AV320">
        <f>(Table2[[#This Row],[Rank 1Y]]+Table2[[#This Row],[Rank 6M]]+Table2[[#This Row],[Rank Sharpe]])/3</f>
        <v>334.33333333333331</v>
      </c>
    </row>
    <row r="321" spans="1:48" x14ac:dyDescent="0.3">
      <c r="A321" t="s">
        <v>878</v>
      </c>
      <c r="B321" t="s">
        <v>879</v>
      </c>
      <c r="C321" t="s">
        <v>10151</v>
      </c>
      <c r="D321" t="s">
        <v>177</v>
      </c>
      <c r="E321">
        <v>17310.311705610002</v>
      </c>
      <c r="F321">
        <v>1752.45</v>
      </c>
      <c r="G321">
        <v>36.867590904575799</v>
      </c>
      <c r="H321">
        <f>(Table2[[#This Row],[1Y Return vs Nifty]]-AVERAGE(Table2[1Y Return vs Nifty]))/_xlfn.STDEV.P(Table2[1Y Return vs Nifty])</f>
        <v>-5.7517259642169728E-2</v>
      </c>
      <c r="I321">
        <v>14.9890171660953</v>
      </c>
      <c r="J321">
        <f>(Table2[[#This Row],[1M Return vs Nifty]]-AVERAGE(Table2[1M Return vs Nifty]))/_xlfn.STDEV.P(Table2[1M Return vs Nifty])</f>
        <v>1.524085702833919</v>
      </c>
      <c r="K321">
        <v>13.229379429207</v>
      </c>
      <c r="L321">
        <f>(Table2[[#This Row],[6M Return vs Nifty]]-AVERAGE(Table2[6M Return vs Nifty]))/_xlfn.STDEV.P(Table2[6M Return vs Nifty])</f>
        <v>0.22308584458768382</v>
      </c>
      <c r="M321">
        <v>2.8011937796562498</v>
      </c>
      <c r="N321">
        <f>(Table2[[#This Row],[1W Return vs Nifty]]-AVERAGE(Table2[1W Return vs Nifty]))/_xlfn.STDEV.P(Table2[1W Return vs Nifty])</f>
        <v>0.42613684579238159</v>
      </c>
      <c r="O321">
        <v>1676.16</v>
      </c>
      <c r="P321">
        <v>1565.2709450043601</v>
      </c>
      <c r="Q321">
        <v>1359.2711058083</v>
      </c>
      <c r="R321">
        <v>66.028597178800695</v>
      </c>
      <c r="S321" s="2">
        <f>(Table2[[#This Row],[Close Price]]-Table2[[#This Row],[20D EMA]])/Table2[[#This Row],[20D EMA]]</f>
        <v>4.5514747995418076E-2</v>
      </c>
      <c r="T321" s="2">
        <f>(Table2[[#This Row],[Close Price]]-Table2[[#This Row],[50D EMA]])/Table2[[#This Row],[50D EMA]]</f>
        <v>0.11958252696955195</v>
      </c>
      <c r="U321" s="2">
        <f>(Table2[[#This Row],[Close Price]]-Table2[[#This Row],[200D EMA]])/Table2[[#This Row],[200D EMA]]</f>
        <v>0.28925715592099888</v>
      </c>
      <c r="V321">
        <v>0.80223537027036496</v>
      </c>
      <c r="W321">
        <v>1737</v>
      </c>
      <c r="X321">
        <v>1853.3</v>
      </c>
      <c r="Y321">
        <v>1639.65</v>
      </c>
      <c r="Z321">
        <v>1771.5</v>
      </c>
      <c r="AA321">
        <v>1596.1</v>
      </c>
      <c r="AB321">
        <v>1858.35</v>
      </c>
      <c r="AC321" s="2">
        <f>(Table2[[#This Row],[Close Price]]/Table2[[#This Row],[Day Low]])-1</f>
        <v>8.8946459412782009E-3</v>
      </c>
      <c r="AD321" s="2">
        <f>(Table2[[#This Row],[Day High]]/Table2[[#This Row],[Close Price]])-1</f>
        <v>5.754800422265971E-2</v>
      </c>
      <c r="AE321" s="2">
        <f>(Table2[[#This Row],[Close Price]]/Table2[[#This Row],[Current Week Low]])-1</f>
        <v>6.8795169700850867E-2</v>
      </c>
      <c r="AF321" s="2">
        <f>(Table2[[#This Row],[Current Week High]]/Table2[[#This Row],[Close Price]])-1</f>
        <v>1.0870495591885687E-2</v>
      </c>
      <c r="AG321" s="2">
        <f>(Table2[[#This Row],[Close Price]]/Table2[[#This Row],[Current Month Low]])-1</f>
        <v>9.7957521458555297E-2</v>
      </c>
      <c r="AH321" s="2">
        <f>(Table2[[#This Row],[Current Month High]]/Table2[[#This Row],[Close Price]])-1</f>
        <v>6.0429684156466656E-2</v>
      </c>
      <c r="AI321">
        <v>6.0429684156466603</v>
      </c>
      <c r="AJ321">
        <v>80.562567616300001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</v>
      </c>
      <c r="AM321" t="s">
        <v>10198</v>
      </c>
      <c r="AN321">
        <v>5</v>
      </c>
      <c r="AO321" t="s">
        <v>10198</v>
      </c>
      <c r="AP321">
        <v>1.4610530967979001E-2</v>
      </c>
      <c r="AQ321">
        <f>(Table2[[#This Row],[Sharpe Ratio]]-AVERAGE(Table2[Sharpe Ratio]))/_xlfn.STDEV.P(Table2[Sharpe Ratio])</f>
        <v>-0.42858374832051593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1.6872073852512985</v>
      </c>
      <c r="AS321">
        <f>_xlfn.RANK.AVG(Table2[[#This Row],[1Y Return vs Nifty Z-Score]],Table2[1Y Return vs Nifty Z-Score])</f>
        <v>308</v>
      </c>
      <c r="AT321">
        <f>_xlfn.RANK.AVG(Table2[[#This Row],[6M Return vs Nifty Z-Score]],Table2[6M Return vs Nifty Z-Score])</f>
        <v>252</v>
      </c>
      <c r="AU321">
        <f>_xlfn.RANK.AVG(Table2[[#This Row],[Sharpe Ratio Z-Score]],Table2[Sharpe Ratio Z-Score])</f>
        <v>449</v>
      </c>
      <c r="AV321">
        <f>(Table2[[#This Row],[Rank 1Y]]+Table2[[#This Row],[Rank 6M]]+Table2[[#This Row],[Rank Sharpe]])/3</f>
        <v>336.33333333333331</v>
      </c>
    </row>
    <row r="322" spans="1:48" x14ac:dyDescent="0.3">
      <c r="A322" t="s">
        <v>1071</v>
      </c>
      <c r="B322" t="s">
        <v>1072</v>
      </c>
      <c r="C322" t="s">
        <v>10158</v>
      </c>
      <c r="D322" t="s">
        <v>60</v>
      </c>
      <c r="E322">
        <v>11585.731672604999</v>
      </c>
      <c r="F322">
        <v>731.65</v>
      </c>
      <c r="G322">
        <v>74.1071062462984</v>
      </c>
      <c r="H322">
        <f>(Table2[[#This Row],[1Y Return vs Nifty]]-AVERAGE(Table2[1Y Return vs Nifty]))/_xlfn.STDEV.P(Table2[1Y Return vs Nifty])</f>
        <v>0.44751976715375874</v>
      </c>
      <c r="I322">
        <v>-4.4862580351207599</v>
      </c>
      <c r="J322">
        <f>(Table2[[#This Row],[1M Return vs Nifty]]-AVERAGE(Table2[1M Return vs Nifty]))/_xlfn.STDEV.P(Table2[1M Return vs Nifty])</f>
        <v>-0.46135537666273163</v>
      </c>
      <c r="K322">
        <v>14.3413920100112</v>
      </c>
      <c r="L322">
        <f>(Table2[[#This Row],[6M Return vs Nifty]]-AVERAGE(Table2[6M Return vs Nifty]))/_xlfn.STDEV.P(Table2[6M Return vs Nifty])</f>
        <v>0.26129334564683521</v>
      </c>
      <c r="M322">
        <v>-0.70592846739303905</v>
      </c>
      <c r="N322">
        <f>(Table2[[#This Row],[1W Return vs Nifty]]-AVERAGE(Table2[1W Return vs Nifty]))/_xlfn.STDEV.P(Table2[1W Return vs Nifty])</f>
        <v>-0.32231753194717094</v>
      </c>
      <c r="O322">
        <v>730.76</v>
      </c>
      <c r="P322">
        <v>716.75628954244905</v>
      </c>
      <c r="Q322">
        <v>608.65715306500897</v>
      </c>
      <c r="R322">
        <v>50.690033709532301</v>
      </c>
      <c r="S322" s="2">
        <f>(Table2[[#This Row],[Close Price]]-Table2[[#This Row],[20D EMA]])/Table2[[#This Row],[20D EMA]]</f>
        <v>1.2179101209699305E-3</v>
      </c>
      <c r="T322" s="2">
        <f>(Table2[[#This Row],[Close Price]]-Table2[[#This Row],[50D EMA]])/Table2[[#This Row],[50D EMA]]</f>
        <v>2.0779323006790109E-2</v>
      </c>
      <c r="U322" s="2">
        <f>(Table2[[#This Row],[Close Price]]-Table2[[#This Row],[200D EMA]])/Table2[[#This Row],[200D EMA]]</f>
        <v>0.20207245789462444</v>
      </c>
      <c r="V322">
        <v>1.5590160457825</v>
      </c>
      <c r="W322">
        <v>722</v>
      </c>
      <c r="X322">
        <v>738.95</v>
      </c>
      <c r="Y322">
        <v>707.7</v>
      </c>
      <c r="Z322">
        <v>748.3</v>
      </c>
      <c r="AA322">
        <v>701.8</v>
      </c>
      <c r="AB322">
        <v>800</v>
      </c>
      <c r="AC322" s="2">
        <f>(Table2[[#This Row],[Close Price]]/Table2[[#This Row],[Day Low]])-1</f>
        <v>1.3365650969529019E-2</v>
      </c>
      <c r="AD322" s="2">
        <f>(Table2[[#This Row],[Day High]]/Table2[[#This Row],[Close Price]])-1</f>
        <v>9.977448233445152E-3</v>
      </c>
      <c r="AE322" s="2">
        <f>(Table2[[#This Row],[Close Price]]/Table2[[#This Row],[Current Week Low]])-1</f>
        <v>3.3842023456266634E-2</v>
      </c>
      <c r="AF322" s="2">
        <f>(Table2[[#This Row],[Current Week High]]/Table2[[#This Row],[Close Price]])-1</f>
        <v>2.2756782614638205E-2</v>
      </c>
      <c r="AG322" s="2">
        <f>(Table2[[#This Row],[Close Price]]/Table2[[#This Row],[Current Month Low]])-1</f>
        <v>4.2533485323454023E-2</v>
      </c>
      <c r="AH322" s="2">
        <f>(Table2[[#This Row],[Current Month High]]/Table2[[#This Row],[Close Price]])-1</f>
        <v>9.3418984487118273E-2</v>
      </c>
      <c r="AI322">
        <v>9.3418984487118202</v>
      </c>
      <c r="AJ322">
        <v>129.53725490196001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-0.06</v>
      </c>
      <c r="AM322" t="s">
        <v>10197</v>
      </c>
      <c r="AN322">
        <v>-1.97</v>
      </c>
      <c r="AO322" t="s">
        <v>10197</v>
      </c>
      <c r="AP322">
        <v>-2.9505867099531999E-2</v>
      </c>
      <c r="AQ322">
        <f>(Table2[[#This Row],[Sharpe Ratio]]-AVERAGE(Table2[Sharpe Ratio]))/_xlfn.STDEV.P(Table2[Sharpe Ratio])</f>
        <v>-0.93711554143134457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-1.0119753372406532</v>
      </c>
      <c r="AS322">
        <f>_xlfn.RANK.AVG(Table2[[#This Row],[1Y Return vs Nifty Z-Score]],Table2[1Y Return vs Nifty Z-Score])</f>
        <v>162</v>
      </c>
      <c r="AT322">
        <f>_xlfn.RANK.AVG(Table2[[#This Row],[6M Return vs Nifty Z-Score]],Table2[6M Return vs Nifty Z-Score])</f>
        <v>245</v>
      </c>
      <c r="AU322">
        <f>_xlfn.RANK.AVG(Table2[[#This Row],[Sharpe Ratio Z-Score]],Table2[Sharpe Ratio Z-Score])</f>
        <v>603</v>
      </c>
      <c r="AV322">
        <f>(Table2[[#This Row],[Rank 1Y]]+Table2[[#This Row],[Rank 6M]]+Table2[[#This Row],[Rank Sharpe]])/3</f>
        <v>336.66666666666669</v>
      </c>
    </row>
    <row r="323" spans="1:48" x14ac:dyDescent="0.3">
      <c r="A323" t="s">
        <v>1902</v>
      </c>
      <c r="B323" t="s">
        <v>1903</v>
      </c>
      <c r="C323" t="s">
        <v>10163</v>
      </c>
      <c r="D323" t="s">
        <v>479</v>
      </c>
      <c r="E323">
        <v>3620.5669989599901</v>
      </c>
      <c r="F323">
        <v>4190.7</v>
      </c>
      <c r="G323">
        <v>13.684752223863301</v>
      </c>
      <c r="H323">
        <f>(Table2[[#This Row],[1Y Return vs Nifty]]-AVERAGE(Table2[1Y Return vs Nifty]))/_xlfn.STDEV.P(Table2[1Y Return vs Nifty])</f>
        <v>-0.37191963068696687</v>
      </c>
      <c r="I323">
        <v>-5.08900061832116</v>
      </c>
      <c r="J323">
        <f>(Table2[[#This Row],[1M Return vs Nifty]]-AVERAGE(Table2[1M Return vs Nifty]))/_xlfn.STDEV.P(Table2[1M Return vs Nifty])</f>
        <v>-0.52280302619187813</v>
      </c>
      <c r="K323">
        <v>11.1039877743875</v>
      </c>
      <c r="L323">
        <f>(Table2[[#This Row],[6M Return vs Nifty]]-AVERAGE(Table2[6M Return vs Nifty]))/_xlfn.STDEV.P(Table2[6M Return vs Nifty])</f>
        <v>0.15005977878193541</v>
      </c>
      <c r="M323">
        <v>2.2192429948922099</v>
      </c>
      <c r="N323">
        <f>(Table2[[#This Row],[1W Return vs Nifty]]-AVERAGE(Table2[1W Return vs Nifty]))/_xlfn.STDEV.P(Table2[1W Return vs Nifty])</f>
        <v>0.30194282522407251</v>
      </c>
      <c r="O323">
        <v>4090.43</v>
      </c>
      <c r="P323">
        <v>3892.83660736508</v>
      </c>
      <c r="Q323">
        <v>3522.4286187765301</v>
      </c>
      <c r="R323">
        <v>62.566542077831301</v>
      </c>
      <c r="S323" s="2">
        <f>(Table2[[#This Row],[Close Price]]-Table2[[#This Row],[20D EMA]])/Table2[[#This Row],[20D EMA]]</f>
        <v>2.4513315226027579E-2</v>
      </c>
      <c r="T323" s="2">
        <f>(Table2[[#This Row],[Close Price]]-Table2[[#This Row],[50D EMA]])/Table2[[#This Row],[50D EMA]]</f>
        <v>7.6515770549263493E-2</v>
      </c>
      <c r="U323" s="2">
        <f>(Table2[[#This Row],[Close Price]]-Table2[[#This Row],[200D EMA]])/Table2[[#This Row],[200D EMA]]</f>
        <v>0.18971892791842723</v>
      </c>
      <c r="V323">
        <v>0.65744520226301995</v>
      </c>
      <c r="W323">
        <v>4162</v>
      </c>
      <c r="X323">
        <v>4356</v>
      </c>
      <c r="Y323">
        <v>3945.6</v>
      </c>
      <c r="Z323">
        <v>4295</v>
      </c>
      <c r="AA323">
        <v>3945.6</v>
      </c>
      <c r="AB323">
        <v>4295</v>
      </c>
      <c r="AC323" s="2">
        <f>(Table2[[#This Row],[Close Price]]/Table2[[#This Row],[Day Low]])-1</f>
        <v>6.8957232099950971E-3</v>
      </c>
      <c r="AD323" s="2">
        <f>(Table2[[#This Row],[Day High]]/Table2[[#This Row],[Close Price]])-1</f>
        <v>3.9444484215047648E-2</v>
      </c>
      <c r="AE323" s="2">
        <f>(Table2[[#This Row],[Close Price]]/Table2[[#This Row],[Current Week Low]])-1</f>
        <v>6.2119829683698224E-2</v>
      </c>
      <c r="AF323" s="2">
        <f>(Table2[[#This Row],[Current Week High]]/Table2[[#This Row],[Close Price]])-1</f>
        <v>2.4888443458133569E-2</v>
      </c>
      <c r="AG323" s="2">
        <f>(Table2[[#This Row],[Close Price]]/Table2[[#This Row],[Current Month Low]])-1</f>
        <v>6.2119829683698224E-2</v>
      </c>
      <c r="AH323" s="2">
        <f>(Table2[[#This Row],[Current Month High]]/Table2[[#This Row],[Close Price]])-1</f>
        <v>2.4888443458133569E-2</v>
      </c>
      <c r="AI323">
        <v>4.8034934497816497</v>
      </c>
      <c r="AJ323">
        <v>40.863865546218399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0.09</v>
      </c>
      <c r="AM323" t="s">
        <v>10198</v>
      </c>
      <c r="AN323">
        <v>0.9</v>
      </c>
      <c r="AO323" t="s">
        <v>10198</v>
      </c>
      <c r="AP323">
        <v>5.7364428737316002E-2</v>
      </c>
      <c r="AQ323">
        <f>(Table2[[#This Row],[Sharpe Ratio]]-AVERAGE(Table2[Sharpe Ratio]))/_xlfn.STDEV.P(Table2[Sharpe Ratio])</f>
        <v>6.4242439843051086E-2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-0.37847761302978594</v>
      </c>
      <c r="AS323">
        <f>_xlfn.RANK.AVG(Table2[[#This Row],[1Y Return vs Nifty Z-Score]],Table2[1Y Return vs Nifty Z-Score])</f>
        <v>423</v>
      </c>
      <c r="AT323">
        <f>_xlfn.RANK.AVG(Table2[[#This Row],[6M Return vs Nifty Z-Score]],Table2[6M Return vs Nifty Z-Score])</f>
        <v>272</v>
      </c>
      <c r="AU323">
        <f>_xlfn.RANK.AVG(Table2[[#This Row],[Sharpe Ratio Z-Score]],Table2[Sharpe Ratio Z-Score])</f>
        <v>316</v>
      </c>
      <c r="AV323">
        <f>(Table2[[#This Row],[Rank 1Y]]+Table2[[#This Row],[Rank 6M]]+Table2[[#This Row],[Rank Sharpe]])/3</f>
        <v>337</v>
      </c>
    </row>
    <row r="324" spans="1:48" x14ac:dyDescent="0.3">
      <c r="A324" t="s">
        <v>1500</v>
      </c>
      <c r="B324" t="s">
        <v>1501</v>
      </c>
      <c r="C324" t="s">
        <v>10159</v>
      </c>
      <c r="D324" t="s">
        <v>939</v>
      </c>
      <c r="E324">
        <v>6576.1208593359997</v>
      </c>
      <c r="F324">
        <v>222.16</v>
      </c>
      <c r="G324">
        <v>74.434779752431893</v>
      </c>
      <c r="H324">
        <f>(Table2[[#This Row],[1Y Return vs Nifty]]-AVERAGE(Table2[1Y Return vs Nifty]))/_xlfn.STDEV.P(Table2[1Y Return vs Nifty])</f>
        <v>0.45196362878243163</v>
      </c>
      <c r="I324">
        <v>3.4309724975855702</v>
      </c>
      <c r="J324">
        <f>(Table2[[#This Row],[1M Return vs Nifty]]-AVERAGE(Table2[1M Return vs Nifty]))/_xlfn.STDEV.P(Table2[1M Return vs Nifty])</f>
        <v>0.34578057253806688</v>
      </c>
      <c r="K324">
        <v>-17.5197084229907</v>
      </c>
      <c r="L324">
        <f>(Table2[[#This Row],[6M Return vs Nifty]]-AVERAGE(Table2[6M Return vs Nifty]))/_xlfn.STDEV.P(Table2[6M Return vs Nifty])</f>
        <v>-0.83341821567316565</v>
      </c>
      <c r="M324">
        <v>1.33713386289729</v>
      </c>
      <c r="N324">
        <f>(Table2[[#This Row],[1W Return vs Nifty]]-AVERAGE(Table2[1W Return vs Nifty]))/_xlfn.STDEV.P(Table2[1W Return vs Nifty])</f>
        <v>0.11369206149859692</v>
      </c>
      <c r="O324">
        <v>216.93</v>
      </c>
      <c r="P324">
        <v>214.284174677355</v>
      </c>
      <c r="Q324">
        <v>191.60403739319099</v>
      </c>
      <c r="R324">
        <v>61.144774510504497</v>
      </c>
      <c r="S324" s="2">
        <f>(Table2[[#This Row],[Close Price]]-Table2[[#This Row],[20D EMA]])/Table2[[#This Row],[20D EMA]]</f>
        <v>2.4109159636749134E-2</v>
      </c>
      <c r="T324" s="2">
        <f>(Table2[[#This Row],[Close Price]]-Table2[[#This Row],[50D EMA]])/Table2[[#This Row],[50D EMA]]</f>
        <v>3.6754115578080046E-2</v>
      </c>
      <c r="U324" s="2">
        <f>(Table2[[#This Row],[Close Price]]-Table2[[#This Row],[200D EMA]])/Table2[[#This Row],[200D EMA]]</f>
        <v>0.15947452372365753</v>
      </c>
      <c r="V324">
        <v>1.2517783855776501</v>
      </c>
      <c r="W324">
        <v>222.32</v>
      </c>
      <c r="X324">
        <v>225.8</v>
      </c>
      <c r="Y324">
        <v>200.69</v>
      </c>
      <c r="Z324">
        <v>224.3</v>
      </c>
      <c r="AA324">
        <v>200.69</v>
      </c>
      <c r="AB324">
        <v>235</v>
      </c>
      <c r="AC324" s="2">
        <f>(Table2[[#This Row],[Close Price]]/Table2[[#This Row],[Day Low]])-1</f>
        <v>-7.1968333933070117E-4</v>
      </c>
      <c r="AD324" s="2">
        <f>(Table2[[#This Row],[Day High]]/Table2[[#This Row],[Close Price]])-1</f>
        <v>1.6384587684551644E-2</v>
      </c>
      <c r="AE324" s="2">
        <f>(Table2[[#This Row],[Close Price]]/Table2[[#This Row],[Current Week Low]])-1</f>
        <v>0.10698091584035074</v>
      </c>
      <c r="AF324" s="2">
        <f>(Table2[[#This Row],[Current Week High]]/Table2[[#This Row],[Close Price]])-1</f>
        <v>9.6326971552034291E-3</v>
      </c>
      <c r="AG324" s="2">
        <f>(Table2[[#This Row],[Close Price]]/Table2[[#This Row],[Current Month Low]])-1</f>
        <v>0.10698091584035074</v>
      </c>
      <c r="AH324" s="2">
        <f>(Table2[[#This Row],[Current Month High]]/Table2[[#This Row],[Close Price]])-1</f>
        <v>5.7796182931220796E-2</v>
      </c>
      <c r="AI324">
        <v>14.602088584803701</v>
      </c>
      <c r="AJ324">
        <v>98.711985688729797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-0.06</v>
      </c>
      <c r="AM324" t="s">
        <v>10197</v>
      </c>
      <c r="AN324">
        <v>0.89</v>
      </c>
      <c r="AO324" t="s">
        <v>10198</v>
      </c>
      <c r="AP324">
        <v>7.1144015788252996E-2</v>
      </c>
      <c r="AQ324">
        <f>(Table2[[#This Row],[Sharpe Ratio]]-AVERAGE(Table2[Sharpe Ratio]))/_xlfn.STDEV.P(Table2[Sharpe Ratio])</f>
        <v>0.22308038714365425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0.30109843428958394</v>
      </c>
      <c r="AS324">
        <f>_xlfn.RANK.AVG(Table2[[#This Row],[1Y Return vs Nifty Z-Score]],Table2[1Y Return vs Nifty Z-Score])</f>
        <v>161</v>
      </c>
      <c r="AT324">
        <f>_xlfn.RANK.AVG(Table2[[#This Row],[6M Return vs Nifty Z-Score]],Table2[6M Return vs Nifty Z-Score])</f>
        <v>591</v>
      </c>
      <c r="AU324">
        <f>_xlfn.RANK.AVG(Table2[[#This Row],[Sharpe Ratio Z-Score]],Table2[Sharpe Ratio Z-Score])</f>
        <v>266</v>
      </c>
      <c r="AV324">
        <f>(Table2[[#This Row],[Rank 1Y]]+Table2[[#This Row],[Rank 6M]]+Table2[[#This Row],[Rank Sharpe]])/3</f>
        <v>339.33333333333331</v>
      </c>
    </row>
    <row r="325" spans="1:48" x14ac:dyDescent="0.3">
      <c r="A325" t="s">
        <v>1338</v>
      </c>
      <c r="B325" t="s">
        <v>1339</v>
      </c>
      <c r="C325" t="s">
        <v>10171</v>
      </c>
      <c r="D325" t="s">
        <v>1340</v>
      </c>
      <c r="E325">
        <v>8161.9672277500003</v>
      </c>
      <c r="F325">
        <v>663.95</v>
      </c>
      <c r="G325">
        <v>-13.6927693561432</v>
      </c>
      <c r="H325">
        <f>(Table2[[#This Row],[1Y Return vs Nifty]]-AVERAGE(Table2[1Y Return vs Nifty]))/_xlfn.STDEV.P(Table2[1Y Return vs Nifty])</f>
        <v>-0.74320969643915635</v>
      </c>
      <c r="I325">
        <v>30.1162510433292</v>
      </c>
      <c r="J325">
        <f>(Table2[[#This Row],[1M Return vs Nifty]]-AVERAGE(Table2[1M Return vs Nifty]))/_xlfn.STDEV.P(Table2[1M Return vs Nifty])</f>
        <v>3.0662580854423145</v>
      </c>
      <c r="K325">
        <v>6.4178155864348696</v>
      </c>
      <c r="L325">
        <f>(Table2[[#This Row],[6M Return vs Nifty]]-AVERAGE(Table2[6M Return vs Nifty]))/_xlfn.STDEV.P(Table2[6M Return vs Nifty])</f>
        <v>-1.0951824796398613E-2</v>
      </c>
      <c r="M325">
        <v>7.7549477878668096</v>
      </c>
      <c r="N325">
        <f>(Table2[[#This Row],[1W Return vs Nifty]]-AVERAGE(Table2[1W Return vs Nifty]))/_xlfn.STDEV.P(Table2[1W Return vs Nifty])</f>
        <v>1.4833166680268306</v>
      </c>
      <c r="O325">
        <v>630.16</v>
      </c>
      <c r="P325">
        <v>589.61868397236401</v>
      </c>
      <c r="Q325">
        <v>532.89297936050605</v>
      </c>
      <c r="R325">
        <v>58.773206645442201</v>
      </c>
      <c r="S325" s="2">
        <f>(Table2[[#This Row],[Close Price]]-Table2[[#This Row],[20D EMA]])/Table2[[#This Row],[20D EMA]]</f>
        <v>5.3621302526342639E-2</v>
      </c>
      <c r="T325" s="2">
        <f>(Table2[[#This Row],[Close Price]]-Table2[[#This Row],[50D EMA]])/Table2[[#This Row],[50D EMA]]</f>
        <v>0.12606675814079191</v>
      </c>
      <c r="U325" s="2">
        <f>(Table2[[#This Row],[Close Price]]-Table2[[#This Row],[200D EMA]])/Table2[[#This Row],[200D EMA]]</f>
        <v>0.24593497327881469</v>
      </c>
      <c r="V325">
        <v>1.2128101467435899</v>
      </c>
      <c r="W325">
        <v>666.8</v>
      </c>
      <c r="X325">
        <v>768.4</v>
      </c>
      <c r="Y325">
        <v>587.79999999999995</v>
      </c>
      <c r="Z325">
        <v>697.9</v>
      </c>
      <c r="AA325">
        <v>585.04999999999995</v>
      </c>
      <c r="AB325">
        <v>710</v>
      </c>
      <c r="AC325" s="2">
        <f>(Table2[[#This Row],[Close Price]]/Table2[[#This Row],[Day Low]])-1</f>
        <v>-4.274145170965693E-3</v>
      </c>
      <c r="AD325" s="2">
        <f>(Table2[[#This Row],[Day High]]/Table2[[#This Row],[Close Price]])-1</f>
        <v>0.15731606295654776</v>
      </c>
      <c r="AE325" s="2">
        <f>(Table2[[#This Row],[Close Price]]/Table2[[#This Row],[Current Week Low]])-1</f>
        <v>0.12955086764205537</v>
      </c>
      <c r="AF325" s="2">
        <f>(Table2[[#This Row],[Current Week High]]/Table2[[#This Row],[Close Price]])-1</f>
        <v>5.1133368476541818E-2</v>
      </c>
      <c r="AG325" s="2">
        <f>(Table2[[#This Row],[Close Price]]/Table2[[#This Row],[Current Month Low]])-1</f>
        <v>0.13486026835313236</v>
      </c>
      <c r="AH325" s="2">
        <f>(Table2[[#This Row],[Current Month High]]/Table2[[#This Row],[Close Price]])-1</f>
        <v>6.9357632351833676E-2</v>
      </c>
      <c r="AI325">
        <v>6.9357632351833596</v>
      </c>
      <c r="AJ325">
        <v>63.152721464553302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0.14000000000000001</v>
      </c>
      <c r="AM325" t="s">
        <v>10198</v>
      </c>
      <c r="AN325">
        <v>3.04</v>
      </c>
      <c r="AO325" t="s">
        <v>10198</v>
      </c>
      <c r="AP325">
        <v>0.148691646092945</v>
      </c>
      <c r="AQ325">
        <f>(Table2[[#This Row],[Sharpe Ratio]]-AVERAGE(Table2[Sharpe Ratio]))/_xlfn.STDEV.P(Table2[Sharpe Ratio])</f>
        <v>1.1169755648504311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4.912388797084021</v>
      </c>
      <c r="AS325">
        <f>_xlfn.RANK.AVG(Table2[[#This Row],[1Y Return vs Nifty Z-Score]],Table2[1Y Return vs Nifty Z-Score])</f>
        <v>591</v>
      </c>
      <c r="AT325">
        <f>_xlfn.RANK.AVG(Table2[[#This Row],[6M Return vs Nifty Z-Score]],Table2[6M Return vs Nifty Z-Score])</f>
        <v>328</v>
      </c>
      <c r="AU325">
        <f>_xlfn.RANK.AVG(Table2[[#This Row],[Sharpe Ratio Z-Score]],Table2[Sharpe Ratio Z-Score])</f>
        <v>100</v>
      </c>
      <c r="AV325">
        <f>(Table2[[#This Row],[Rank 1Y]]+Table2[[#This Row],[Rank 6M]]+Table2[[#This Row],[Rank Sharpe]])/3</f>
        <v>339.66666666666669</v>
      </c>
    </row>
    <row r="326" spans="1:48" x14ac:dyDescent="0.3">
      <c r="A326" t="s">
        <v>75</v>
      </c>
      <c r="B326" t="s">
        <v>76</v>
      </c>
      <c r="C326" t="s">
        <v>10161</v>
      </c>
      <c r="D326" t="s">
        <v>77</v>
      </c>
      <c r="E326">
        <v>336516.84512017999</v>
      </c>
      <c r="F326">
        <v>5171.3500000000004</v>
      </c>
      <c r="G326">
        <v>16.627600413114202</v>
      </c>
      <c r="H326">
        <f>(Table2[[#This Row],[1Y Return vs Nifty]]-AVERAGE(Table2[1Y Return vs Nifty]))/_xlfn.STDEV.P(Table2[1Y Return vs Nifty])</f>
        <v>-0.33200914081692584</v>
      </c>
      <c r="I326">
        <v>3.4126639304381201</v>
      </c>
      <c r="J326">
        <f>(Table2[[#This Row],[1M Return vs Nifty]]-AVERAGE(Table2[1M Return vs Nifty]))/_xlfn.STDEV.P(Table2[1M Return vs Nifty])</f>
        <v>0.34391407355688686</v>
      </c>
      <c r="K326">
        <v>24.183934497984499</v>
      </c>
      <c r="L326">
        <f>(Table2[[#This Row],[6M Return vs Nifty]]-AVERAGE(Table2[6M Return vs Nifty]))/_xlfn.STDEV.P(Table2[6M Return vs Nifty])</f>
        <v>0.59947203087539558</v>
      </c>
      <c r="M326">
        <v>3.80701027956614</v>
      </c>
      <c r="N326">
        <f>(Table2[[#This Row],[1W Return vs Nifty]]-AVERAGE(Table2[1W Return vs Nifty]))/_xlfn.STDEV.P(Table2[1W Return vs Nifty])</f>
        <v>0.64078797841075696</v>
      </c>
      <c r="O326">
        <v>4958.51</v>
      </c>
      <c r="P326">
        <v>4808.0622550928701</v>
      </c>
      <c r="Q326">
        <v>4343.1596661867798</v>
      </c>
      <c r="R326">
        <v>76.898928282212907</v>
      </c>
      <c r="S326" s="2">
        <f>(Table2[[#This Row],[Close Price]]-Table2[[#This Row],[20D EMA]])/Table2[[#This Row],[20D EMA]]</f>
        <v>4.2924184886185594E-2</v>
      </c>
      <c r="T326" s="2">
        <f>(Table2[[#This Row],[Close Price]]-Table2[[#This Row],[50D EMA]])/Table2[[#This Row],[50D EMA]]</f>
        <v>7.5558036820825888E-2</v>
      </c>
      <c r="U326" s="2">
        <f>(Table2[[#This Row],[Close Price]]-Table2[[#This Row],[200D EMA]])/Table2[[#This Row],[200D EMA]]</f>
        <v>0.19068843824946405</v>
      </c>
      <c r="V326">
        <v>1.29839289075444</v>
      </c>
      <c r="W326">
        <v>5040</v>
      </c>
      <c r="X326">
        <v>5199</v>
      </c>
      <c r="Y326">
        <v>4922.75</v>
      </c>
      <c r="Z326">
        <v>5205</v>
      </c>
      <c r="AA326">
        <v>4612.5</v>
      </c>
      <c r="AB326">
        <v>5205</v>
      </c>
      <c r="AC326" s="2">
        <f>(Table2[[#This Row],[Close Price]]/Table2[[#This Row],[Day Low]])-1</f>
        <v>2.6061507936508077E-2</v>
      </c>
      <c r="AD326" s="2">
        <f>(Table2[[#This Row],[Day High]]/Table2[[#This Row],[Close Price]])-1</f>
        <v>5.3467663182726888E-3</v>
      </c>
      <c r="AE326" s="2">
        <f>(Table2[[#This Row],[Close Price]]/Table2[[#This Row],[Current Week Low]])-1</f>
        <v>5.0500228530800939E-2</v>
      </c>
      <c r="AF326" s="2">
        <f>(Table2[[#This Row],[Current Week High]]/Table2[[#This Row],[Close Price]])-1</f>
        <v>6.5070049406827923E-3</v>
      </c>
      <c r="AG326" s="2">
        <f>(Table2[[#This Row],[Close Price]]/Table2[[#This Row],[Current Month Low]])-1</f>
        <v>0.12115989159891605</v>
      </c>
      <c r="AH326" s="2">
        <f>(Table2[[#This Row],[Current Month High]]/Table2[[#This Row],[Close Price]])-1</f>
        <v>6.5070049406827923E-3</v>
      </c>
      <c r="AI326">
        <v>0.92142283929728097</v>
      </c>
      <c r="AJ326">
        <v>48.123165055495797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</v>
      </c>
      <c r="AM326" t="s">
        <v>10199</v>
      </c>
      <c r="AN326">
        <v>6.59</v>
      </c>
      <c r="AO326" t="s">
        <v>10198</v>
      </c>
      <c r="AP326">
        <v>1.520159850184E-2</v>
      </c>
      <c r="AQ326">
        <f>(Table2[[#This Row],[Sharpe Ratio]]-AVERAGE(Table2[Sharpe Ratio]))/_xlfn.STDEV.P(Table2[Sharpe Ratio])</f>
        <v>-0.42177048508937082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0.83039445693674274</v>
      </c>
      <c r="AS326">
        <f>_xlfn.RANK.AVG(Table2[[#This Row],[1Y Return vs Nifty Z-Score]],Table2[1Y Return vs Nifty Z-Score])</f>
        <v>409</v>
      </c>
      <c r="AT326">
        <f>_xlfn.RANK.AVG(Table2[[#This Row],[6M Return vs Nifty Z-Score]],Table2[6M Return vs Nifty Z-Score])</f>
        <v>166</v>
      </c>
      <c r="AU326">
        <f>_xlfn.RANK.AVG(Table2[[#This Row],[Sharpe Ratio Z-Score]],Table2[Sharpe Ratio Z-Score])</f>
        <v>446</v>
      </c>
      <c r="AV326">
        <f>(Table2[[#This Row],[Rank 1Y]]+Table2[[#This Row],[Rank 6M]]+Table2[[#This Row],[Rank Sharpe]])/3</f>
        <v>340.33333333333331</v>
      </c>
    </row>
    <row r="327" spans="1:48" x14ac:dyDescent="0.3">
      <c r="A327" t="s">
        <v>735</v>
      </c>
      <c r="B327" t="s">
        <v>736</v>
      </c>
      <c r="C327" t="s">
        <v>10163</v>
      </c>
      <c r="D327" t="s">
        <v>271</v>
      </c>
      <c r="E327">
        <v>22085.299847599999</v>
      </c>
      <c r="F327">
        <v>698.5</v>
      </c>
      <c r="G327">
        <v>2.42582665863493</v>
      </c>
      <c r="H327">
        <f>(Table2[[#This Row],[1Y Return vs Nifty]]-AVERAGE(Table2[1Y Return vs Nifty]))/_xlfn.STDEV.P(Table2[1Y Return vs Nifty])</f>
        <v>-0.52461158277606668</v>
      </c>
      <c r="I327">
        <v>-12.2816884939625</v>
      </c>
      <c r="J327">
        <f>(Table2[[#This Row],[1M Return vs Nifty]]-AVERAGE(Table2[1M Return vs Nifty]))/_xlfn.STDEV.P(Table2[1M Return vs Nifty])</f>
        <v>-1.256074203761893</v>
      </c>
      <c r="K327">
        <v>6.0165746002227296</v>
      </c>
      <c r="L327">
        <f>(Table2[[#This Row],[6M Return vs Nifty]]-AVERAGE(Table2[6M Return vs Nifty]))/_xlfn.STDEV.P(Table2[6M Return vs Nifty])</f>
        <v>-2.4738013613244948E-2</v>
      </c>
      <c r="M327">
        <v>-0.12572895734256201</v>
      </c>
      <c r="N327">
        <f>(Table2[[#This Row],[1W Return vs Nifty]]-AVERAGE(Table2[1W Return vs Nifty]))/_xlfn.STDEV.P(Table2[1W Return vs Nifty])</f>
        <v>-0.1984972506253605</v>
      </c>
      <c r="O327">
        <v>696.41</v>
      </c>
      <c r="P327">
        <v>680.51714244244999</v>
      </c>
      <c r="Q327">
        <v>613.83380944877001</v>
      </c>
      <c r="R327">
        <v>51.811256827632498</v>
      </c>
      <c r="S327" s="2">
        <f>(Table2[[#This Row],[Close Price]]-Table2[[#This Row],[20D EMA]])/Table2[[#This Row],[20D EMA]]</f>
        <v>3.0011056705102337E-3</v>
      </c>
      <c r="T327" s="2">
        <f>(Table2[[#This Row],[Close Price]]-Table2[[#This Row],[50D EMA]])/Table2[[#This Row],[50D EMA]]</f>
        <v>2.6425282239044817E-2</v>
      </c>
      <c r="U327" s="2">
        <f>(Table2[[#This Row],[Close Price]]-Table2[[#This Row],[200D EMA]])/Table2[[#This Row],[200D EMA]]</f>
        <v>0.13793015185537144</v>
      </c>
      <c r="V327">
        <v>1.19641644325222</v>
      </c>
      <c r="W327">
        <v>701.1</v>
      </c>
      <c r="X327">
        <v>720</v>
      </c>
      <c r="Y327">
        <v>651</v>
      </c>
      <c r="Z327">
        <v>708.4</v>
      </c>
      <c r="AA327">
        <v>651</v>
      </c>
      <c r="AB327">
        <v>762.2</v>
      </c>
      <c r="AC327" s="2">
        <f>(Table2[[#This Row],[Close Price]]/Table2[[#This Row],[Day Low]])-1</f>
        <v>-3.7084581372129888E-3</v>
      </c>
      <c r="AD327" s="2">
        <f>(Table2[[#This Row],[Day High]]/Table2[[#This Row],[Close Price]])-1</f>
        <v>3.0780243378668581E-2</v>
      </c>
      <c r="AE327" s="2">
        <f>(Table2[[#This Row],[Close Price]]/Table2[[#This Row],[Current Week Low]])-1</f>
        <v>7.2964669738863286E-2</v>
      </c>
      <c r="AF327" s="2">
        <f>(Table2[[#This Row],[Current Week High]]/Table2[[#This Row],[Close Price]])-1</f>
        <v>1.4173228346456623E-2</v>
      </c>
      <c r="AG327" s="2">
        <f>(Table2[[#This Row],[Close Price]]/Table2[[#This Row],[Current Month Low]])-1</f>
        <v>7.2964669738863286E-2</v>
      </c>
      <c r="AH327" s="2">
        <f>(Table2[[#This Row],[Current Month High]]/Table2[[#This Row],[Close Price]])-1</f>
        <v>9.11954187544739E-2</v>
      </c>
      <c r="AI327">
        <v>14.380816034359301</v>
      </c>
      <c r="AJ327">
        <v>50.863930885529101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-0.02</v>
      </c>
      <c r="AM327" t="s">
        <v>10197</v>
      </c>
      <c r="AN327">
        <v>-5.79</v>
      </c>
      <c r="AO327" t="s">
        <v>10197</v>
      </c>
      <c r="AP327">
        <v>0.10051079460114</v>
      </c>
      <c r="AQ327">
        <f>(Table2[[#This Row],[Sharpe Ratio]]-AVERAGE(Table2[Sharpe Ratio]))/_xlfn.STDEV.P(Table2[Sharpe Ratio])</f>
        <v>0.56159262616990513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-1.4423284246066599</v>
      </c>
      <c r="AS327">
        <f>_xlfn.RANK.AVG(Table2[[#This Row],[1Y Return vs Nifty Z-Score]],Table2[1Y Return vs Nifty Z-Score])</f>
        <v>487</v>
      </c>
      <c r="AT327">
        <f>_xlfn.RANK.AVG(Table2[[#This Row],[6M Return vs Nifty Z-Score]],Table2[6M Return vs Nifty Z-Score])</f>
        <v>332</v>
      </c>
      <c r="AU327">
        <f>_xlfn.RANK.AVG(Table2[[#This Row],[Sharpe Ratio Z-Score]],Table2[Sharpe Ratio Z-Score])</f>
        <v>203</v>
      </c>
      <c r="AV327">
        <f>(Table2[[#This Row],[Rank 1Y]]+Table2[[#This Row],[Rank 6M]]+Table2[[#This Row],[Rank Sharpe]])/3</f>
        <v>340.66666666666669</v>
      </c>
    </row>
    <row r="328" spans="1:48" x14ac:dyDescent="0.3">
      <c r="A328" t="s">
        <v>366</v>
      </c>
      <c r="B328" t="s">
        <v>367</v>
      </c>
      <c r="C328" t="s">
        <v>10153</v>
      </c>
      <c r="D328" t="s">
        <v>37</v>
      </c>
      <c r="E328">
        <v>65289.995999999999</v>
      </c>
      <c r="F328">
        <v>372.15</v>
      </c>
      <c r="G328">
        <v>60.130559151369198</v>
      </c>
      <c r="H328">
        <f>(Table2[[#This Row],[1Y Return vs Nifty]]-AVERAGE(Table2[1Y Return vs Nifty]))/_xlfn.STDEV.P(Table2[1Y Return vs Nifty])</f>
        <v>0.25797181721607837</v>
      </c>
      <c r="I328">
        <v>-8.2134901256078994</v>
      </c>
      <c r="J328">
        <f>(Table2[[#This Row],[1M Return vs Nifty]]-AVERAGE(Table2[1M Return vs Nifty]))/_xlfn.STDEV.P(Table2[1M Return vs Nifty])</f>
        <v>-0.84133458767841285</v>
      </c>
      <c r="K328">
        <v>-8.7708043431888907</v>
      </c>
      <c r="L328">
        <f>(Table2[[#This Row],[6M Return vs Nifty]]-AVERAGE(Table2[6M Return vs Nifty]))/_xlfn.STDEV.P(Table2[6M Return vs Nifty])</f>
        <v>-0.5328157156063974</v>
      </c>
      <c r="M328">
        <v>-8.2324202398146404</v>
      </c>
      <c r="N328">
        <f>(Table2[[#This Row],[1W Return vs Nifty]]-AVERAGE(Table2[1W Return vs Nifty]))/_xlfn.STDEV.P(Table2[1W Return vs Nifty])</f>
        <v>-1.9285448942323562</v>
      </c>
      <c r="O328">
        <v>390.97</v>
      </c>
      <c r="P328">
        <v>380.74862529201999</v>
      </c>
      <c r="Q328">
        <v>331.00098896305701</v>
      </c>
      <c r="R328">
        <v>31.939966243153101</v>
      </c>
      <c r="S328" s="2">
        <f>(Table2[[#This Row],[Close Price]]-Table2[[#This Row],[20D EMA]])/Table2[[#This Row],[20D EMA]]</f>
        <v>-4.8136685679208251E-2</v>
      </c>
      <c r="T328" s="2">
        <f>(Table2[[#This Row],[Close Price]]-Table2[[#This Row],[50D EMA]])/Table2[[#This Row],[50D EMA]]</f>
        <v>-2.2583470355080581E-2</v>
      </c>
      <c r="U328" s="2">
        <f>(Table2[[#This Row],[Close Price]]-Table2[[#This Row],[200D EMA]])/Table2[[#This Row],[200D EMA]]</f>
        <v>0.12431688245359171</v>
      </c>
      <c r="V328">
        <v>1.10583951293421</v>
      </c>
      <c r="W328">
        <v>369.55</v>
      </c>
      <c r="X328">
        <v>434.7</v>
      </c>
      <c r="Y328">
        <v>355.2</v>
      </c>
      <c r="Z328">
        <v>395.1</v>
      </c>
      <c r="AA328">
        <v>355.2</v>
      </c>
      <c r="AB328">
        <v>434</v>
      </c>
      <c r="AC328" s="2">
        <f>(Table2[[#This Row],[Close Price]]/Table2[[#This Row],[Day Low]])-1</f>
        <v>7.035583818157054E-3</v>
      </c>
      <c r="AD328" s="2">
        <f>(Table2[[#This Row],[Day High]]/Table2[[#This Row],[Close Price]])-1</f>
        <v>0.16807738814993956</v>
      </c>
      <c r="AE328" s="2">
        <f>(Table2[[#This Row],[Close Price]]/Table2[[#This Row],[Current Week Low]])-1</f>
        <v>4.7719594594594517E-2</v>
      </c>
      <c r="AF328" s="2">
        <f>(Table2[[#This Row],[Current Week High]]/Table2[[#This Row],[Close Price]])-1</f>
        <v>6.1668681983071405E-2</v>
      </c>
      <c r="AG328" s="2">
        <f>(Table2[[#This Row],[Close Price]]/Table2[[#This Row],[Current Month Low]])-1</f>
        <v>4.7719594594594517E-2</v>
      </c>
      <c r="AH328" s="2">
        <f>(Table2[[#This Row],[Current Month High]]/Table2[[#This Row],[Close Price]])-1</f>
        <v>0.1661964261722424</v>
      </c>
      <c r="AI328">
        <v>25.702001880961902</v>
      </c>
      <c r="AJ328">
        <v>91.336760925449795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7.0000000000000007E-2</v>
      </c>
      <c r="AM328" t="s">
        <v>10198</v>
      </c>
      <c r="AN328">
        <v>-10.83</v>
      </c>
      <c r="AO328" t="s">
        <v>10197</v>
      </c>
      <c r="AP328">
        <v>6.1180934819360003E-2</v>
      </c>
      <c r="AQ328">
        <f>(Table2[[#This Row],[Sharpe Ratio]]-AVERAGE(Table2[Sharpe Ratio]))/_xlfn.STDEV.P(Table2[Sharpe Ratio])</f>
        <v>0.10823548475007645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-2.9364878955510116</v>
      </c>
      <c r="AS328">
        <f>_xlfn.RANK.AVG(Table2[[#This Row],[1Y Return vs Nifty Z-Score]],Table2[1Y Return vs Nifty Z-Score])</f>
        <v>217</v>
      </c>
      <c r="AT328">
        <f>_xlfn.RANK.AVG(Table2[[#This Row],[6M Return vs Nifty Z-Score]],Table2[6M Return vs Nifty Z-Score])</f>
        <v>506</v>
      </c>
      <c r="AU328">
        <f>_xlfn.RANK.AVG(Table2[[#This Row],[Sharpe Ratio Z-Score]],Table2[Sharpe Ratio Z-Score])</f>
        <v>300</v>
      </c>
      <c r="AV328">
        <f>(Table2[[#This Row],[Rank 1Y]]+Table2[[#This Row],[Rank 6M]]+Table2[[#This Row],[Rank Sharpe]])/3</f>
        <v>341</v>
      </c>
    </row>
    <row r="329" spans="1:48" x14ac:dyDescent="0.3">
      <c r="A329" t="s">
        <v>96</v>
      </c>
      <c r="B329" t="s">
        <v>97</v>
      </c>
      <c r="C329" t="s">
        <v>10159</v>
      </c>
      <c r="D329" t="s">
        <v>98</v>
      </c>
      <c r="E329">
        <v>288373.11261990003</v>
      </c>
      <c r="F329">
        <v>1820.5</v>
      </c>
      <c r="G329">
        <v>43.3067234649535</v>
      </c>
      <c r="H329">
        <f>(Table2[[#This Row],[1Y Return vs Nifty]]-AVERAGE(Table2[1Y Return vs Nifty]))/_xlfn.STDEV.P(Table2[1Y Return vs Nifty])</f>
        <v>2.9809343123643257E-2</v>
      </c>
      <c r="I329">
        <v>-8.1848702048118707</v>
      </c>
      <c r="J329">
        <f>(Table2[[#This Row],[1M Return vs Nifty]]-AVERAGE(Table2[1M Return vs Nifty]))/_xlfn.STDEV.P(Table2[1M Return vs Nifty])</f>
        <v>-0.83841687966898626</v>
      </c>
      <c r="K329">
        <v>-4.9478914600025901</v>
      </c>
      <c r="L329">
        <f>(Table2[[#This Row],[6M Return vs Nifty]]-AVERAGE(Table2[6M Return vs Nifty]))/_xlfn.STDEV.P(Table2[6M Return vs Nifty])</f>
        <v>-0.40146473041542796</v>
      </c>
      <c r="M329">
        <v>-1.1900327668584101</v>
      </c>
      <c r="N329">
        <f>(Table2[[#This Row],[1W Return vs Nifty]]-AVERAGE(Table2[1W Return vs Nifty]))/_xlfn.STDEV.P(Table2[1W Return vs Nifty])</f>
        <v>-0.42563015029751272</v>
      </c>
      <c r="O329">
        <v>1759.82</v>
      </c>
      <c r="P329">
        <v>1785.53177581917</v>
      </c>
      <c r="Q329">
        <v>1647.84943612456</v>
      </c>
      <c r="R329">
        <v>72.168308776223199</v>
      </c>
      <c r="S329" s="2">
        <f>(Table2[[#This Row],[Close Price]]-Table2[[#This Row],[20D EMA]])/Table2[[#This Row],[20D EMA]]</f>
        <v>3.4480799172642691E-2</v>
      </c>
      <c r="T329" s="2">
        <f>(Table2[[#This Row],[Close Price]]-Table2[[#This Row],[50D EMA]])/Table2[[#This Row],[50D EMA]]</f>
        <v>1.9584207155757406E-2</v>
      </c>
      <c r="U329" s="2">
        <f>(Table2[[#This Row],[Close Price]]-Table2[[#This Row],[200D EMA]])/Table2[[#This Row],[200D EMA]]</f>
        <v>0.10477326392238993</v>
      </c>
      <c r="V329">
        <v>0.60795806886666104</v>
      </c>
      <c r="W329">
        <v>1788</v>
      </c>
      <c r="X329">
        <v>1903.65</v>
      </c>
      <c r="Y329">
        <v>1680</v>
      </c>
      <c r="Z329">
        <v>1849.95</v>
      </c>
      <c r="AA329">
        <v>1680</v>
      </c>
      <c r="AB329">
        <v>1849.95</v>
      </c>
      <c r="AC329" s="2">
        <f>(Table2[[#This Row],[Close Price]]/Table2[[#This Row],[Day Low]])-1</f>
        <v>1.8176733780760568E-2</v>
      </c>
      <c r="AD329" s="2">
        <f>(Table2[[#This Row],[Day High]]/Table2[[#This Row],[Close Price]])-1</f>
        <v>4.5674265311727691E-2</v>
      </c>
      <c r="AE329" s="2">
        <f>(Table2[[#This Row],[Close Price]]/Table2[[#This Row],[Current Week Low]])-1</f>
        <v>8.3630952380952417E-2</v>
      </c>
      <c r="AF329" s="2">
        <f>(Table2[[#This Row],[Current Week High]]/Table2[[#This Row],[Close Price]])-1</f>
        <v>1.6176874485031689E-2</v>
      </c>
      <c r="AG329" s="2">
        <f>(Table2[[#This Row],[Close Price]]/Table2[[#This Row],[Current Month Low]])-1</f>
        <v>8.3630952380952417E-2</v>
      </c>
      <c r="AH329" s="2">
        <f>(Table2[[#This Row],[Current Month High]]/Table2[[#This Row],[Close Price]])-1</f>
        <v>1.6176874485031689E-2</v>
      </c>
      <c r="AI329">
        <v>19.423235374897001</v>
      </c>
      <c r="AJ329">
        <v>123.223591441358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-0.04</v>
      </c>
      <c r="AM329" t="s">
        <v>10197</v>
      </c>
      <c r="AN329">
        <v>3.65</v>
      </c>
      <c r="AO329" t="s">
        <v>10198</v>
      </c>
      <c r="AP329">
        <v>6.5146612660411995E-2</v>
      </c>
      <c r="AQ329">
        <f>(Table2[[#This Row],[Sharpe Ratio]]-AVERAGE(Table2[Sharpe Ratio]))/_xlfn.STDEV.P(Table2[Sharpe Ratio])</f>
        <v>0.15394803953127026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281</v>
      </c>
      <c r="AT329">
        <f>_xlfn.RANK.AVG(Table2[[#This Row],[6M Return vs Nifty Z-Score]],Table2[6M Return vs Nifty Z-Score])</f>
        <v>456</v>
      </c>
      <c r="AU329">
        <f>_xlfn.RANK.AVG(Table2[[#This Row],[Sharpe Ratio Z-Score]],Table2[Sharpe Ratio Z-Score])</f>
        <v>287</v>
      </c>
      <c r="AV329">
        <f>(Table2[[#This Row],[Rank 1Y]]+Table2[[#This Row],[Rank 6M]]+Table2[[#This Row],[Rank Sharpe]])/3</f>
        <v>341.33333333333331</v>
      </c>
    </row>
    <row r="330" spans="1:48" x14ac:dyDescent="0.3">
      <c r="A330" t="s">
        <v>352</v>
      </c>
      <c r="B330" t="s">
        <v>353</v>
      </c>
      <c r="C330" t="s">
        <v>10163</v>
      </c>
      <c r="D330" t="s">
        <v>195</v>
      </c>
      <c r="E330">
        <v>68251.379176068003</v>
      </c>
      <c r="F330">
        <v>232.43</v>
      </c>
      <c r="G330">
        <v>3.1389356402491702</v>
      </c>
      <c r="H330">
        <f>(Table2[[#This Row],[1Y Return vs Nifty]]-AVERAGE(Table2[1Y Return vs Nifty]))/_xlfn.STDEV.P(Table2[1Y Return vs Nifty])</f>
        <v>-0.5149404998806234</v>
      </c>
      <c r="I330">
        <v>-6.55373079445868</v>
      </c>
      <c r="J330">
        <f>(Table2[[#This Row],[1M Return vs Nifty]]-AVERAGE(Table2[1M Return vs Nifty]))/_xlfn.STDEV.P(Table2[1M Return vs Nifty])</f>
        <v>-0.67212751234343759</v>
      </c>
      <c r="K330">
        <v>22.6245233116992</v>
      </c>
      <c r="L330">
        <f>(Table2[[#This Row],[6M Return vs Nifty]]-AVERAGE(Table2[6M Return vs Nifty]))/_xlfn.STDEV.P(Table2[6M Return vs Nifty])</f>
        <v>0.54589241713706949</v>
      </c>
      <c r="M330">
        <v>3.7849895016104802</v>
      </c>
      <c r="N330">
        <f>(Table2[[#This Row],[1W Return vs Nifty]]-AVERAGE(Table2[1W Return vs Nifty]))/_xlfn.STDEV.P(Table2[1W Return vs Nifty])</f>
        <v>0.63608852783528558</v>
      </c>
      <c r="O330">
        <v>229.85</v>
      </c>
      <c r="P330">
        <v>223.25027713646699</v>
      </c>
      <c r="Q330">
        <v>195.037535532091</v>
      </c>
      <c r="R330">
        <v>58.090942891215001</v>
      </c>
      <c r="S330" s="2">
        <f>(Table2[[#This Row],[Close Price]]-Table2[[#This Row],[20D EMA]])/Table2[[#This Row],[20D EMA]]</f>
        <v>1.1224711768544757E-2</v>
      </c>
      <c r="T330" s="2">
        <f>(Table2[[#This Row],[Close Price]]-Table2[[#This Row],[50D EMA]])/Table2[[#This Row],[50D EMA]]</f>
        <v>4.1118528412494172E-2</v>
      </c>
      <c r="U330" s="2">
        <f>(Table2[[#This Row],[Close Price]]-Table2[[#This Row],[200D EMA]])/Table2[[#This Row],[200D EMA]]</f>
        <v>0.19171932400548891</v>
      </c>
      <c r="V330">
        <v>0.66089524117055798</v>
      </c>
      <c r="W330">
        <v>235.1</v>
      </c>
      <c r="X330">
        <v>248.89</v>
      </c>
      <c r="Y330">
        <v>219.35</v>
      </c>
      <c r="Z330">
        <v>233.5</v>
      </c>
      <c r="AA330">
        <v>219.35</v>
      </c>
      <c r="AB330">
        <v>243.29</v>
      </c>
      <c r="AC330" s="2">
        <f>(Table2[[#This Row],[Close Price]]/Table2[[#This Row],[Day Low]])-1</f>
        <v>-1.1356869417269211E-2</v>
      </c>
      <c r="AD330" s="2">
        <f>(Table2[[#This Row],[Day High]]/Table2[[#This Row],[Close Price]])-1</f>
        <v>7.0817020178117973E-2</v>
      </c>
      <c r="AE330" s="2">
        <f>(Table2[[#This Row],[Close Price]]/Table2[[#This Row],[Current Week Low]])-1</f>
        <v>5.9630727148393126E-2</v>
      </c>
      <c r="AF330" s="2">
        <f>(Table2[[#This Row],[Current Week High]]/Table2[[#This Row],[Close Price]])-1</f>
        <v>4.6035365486383206E-3</v>
      </c>
      <c r="AG330" s="2">
        <f>(Table2[[#This Row],[Close Price]]/Table2[[#This Row],[Current Month Low]])-1</f>
        <v>5.9630727148393126E-2</v>
      </c>
      <c r="AH330" s="2">
        <f>(Table2[[#This Row],[Current Month High]]/Table2[[#This Row],[Close Price]])-1</f>
        <v>4.6723744783375487E-2</v>
      </c>
      <c r="AI330">
        <v>5.6963386826141198</v>
      </c>
      <c r="AJ330">
        <v>47.527768962234198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0.03</v>
      </c>
      <c r="AM330" t="s">
        <v>10198</v>
      </c>
      <c r="AN330">
        <v>2.82</v>
      </c>
      <c r="AO330" t="s">
        <v>10198</v>
      </c>
      <c r="AP330">
        <v>4.2754975493897E-2</v>
      </c>
      <c r="AQ330">
        <f>(Table2[[#This Row],[Sharpe Ratio]]-AVERAGE(Table2[Sharpe Ratio]))/_xlfn.STDEV.P(Table2[Sharpe Ratio])</f>
        <v>-0.10416141404537295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-0.10924848129707887</v>
      </c>
      <c r="AS330">
        <f>_xlfn.RANK.AVG(Table2[[#This Row],[1Y Return vs Nifty Z-Score]],Table2[1Y Return vs Nifty Z-Score])</f>
        <v>482</v>
      </c>
      <c r="AT330">
        <f>_xlfn.RANK.AVG(Table2[[#This Row],[6M Return vs Nifty Z-Score]],Table2[6M Return vs Nifty Z-Score])</f>
        <v>182</v>
      </c>
      <c r="AU330">
        <f>_xlfn.RANK.AVG(Table2[[#This Row],[Sharpe Ratio Z-Score]],Table2[Sharpe Ratio Z-Score])</f>
        <v>360</v>
      </c>
      <c r="AV330">
        <f>(Table2[[#This Row],[Rank 1Y]]+Table2[[#This Row],[Rank 6M]]+Table2[[#This Row],[Rank Sharpe]])/3</f>
        <v>341.33333333333331</v>
      </c>
    </row>
    <row r="331" spans="1:48" x14ac:dyDescent="0.3">
      <c r="A331" t="s">
        <v>509</v>
      </c>
      <c r="B331" t="s">
        <v>510</v>
      </c>
      <c r="C331" t="s">
        <v>10167</v>
      </c>
      <c r="D331" t="s">
        <v>290</v>
      </c>
      <c r="E331">
        <v>40278.910902914999</v>
      </c>
      <c r="F331">
        <v>2953.15</v>
      </c>
      <c r="G331">
        <v>23.069255224502399</v>
      </c>
      <c r="H331">
        <f>(Table2[[#This Row],[1Y Return vs Nifty]]-AVERAGE(Table2[1Y Return vs Nifty]))/_xlfn.STDEV.P(Table2[1Y Return vs Nifty])</f>
        <v>-0.24464833164054373</v>
      </c>
      <c r="I331">
        <v>12.0990652355656</v>
      </c>
      <c r="J331">
        <f>(Table2[[#This Row],[1M Return vs Nifty]]-AVERAGE(Table2[1M Return vs Nifty]))/_xlfn.STDEV.P(Table2[1M Return vs Nifty])</f>
        <v>1.2294644858620509</v>
      </c>
      <c r="K331">
        <v>17.748909389787599</v>
      </c>
      <c r="L331">
        <f>(Table2[[#This Row],[6M Return vs Nifty]]-AVERAGE(Table2[6M Return vs Nifty]))/_xlfn.STDEV.P(Table2[6M Return vs Nifty])</f>
        <v>0.37837180873646059</v>
      </c>
      <c r="M331">
        <v>6.0742391329515399</v>
      </c>
      <c r="N331">
        <f>(Table2[[#This Row],[1W Return vs Nifty]]-AVERAGE(Table2[1W Return vs Nifty]))/_xlfn.STDEV.P(Table2[1W Return vs Nifty])</f>
        <v>1.1246369124139635</v>
      </c>
      <c r="O331">
        <v>2744.99</v>
      </c>
      <c r="P331">
        <v>2588.0235021368298</v>
      </c>
      <c r="Q331">
        <v>2350.9613701611602</v>
      </c>
      <c r="R331">
        <v>82.633006888808495</v>
      </c>
      <c r="S331" s="2">
        <f>(Table2[[#This Row],[Close Price]]-Table2[[#This Row],[20D EMA]])/Table2[[#This Row],[20D EMA]]</f>
        <v>7.5832698844076049E-2</v>
      </c>
      <c r="T331" s="2">
        <f>(Table2[[#This Row],[Close Price]]-Table2[[#This Row],[50D EMA]])/Table2[[#This Row],[50D EMA]]</f>
        <v>0.14108314610037334</v>
      </c>
      <c r="U331" s="2">
        <f>(Table2[[#This Row],[Close Price]]-Table2[[#This Row],[200D EMA]])/Table2[[#This Row],[200D EMA]]</f>
        <v>0.25614569319680458</v>
      </c>
      <c r="V331">
        <v>0.94188175735028801</v>
      </c>
      <c r="W331">
        <v>2903.05</v>
      </c>
      <c r="X331">
        <v>2982</v>
      </c>
      <c r="Y331">
        <v>2721</v>
      </c>
      <c r="Z331">
        <v>2962</v>
      </c>
      <c r="AA331">
        <v>2510</v>
      </c>
      <c r="AB331">
        <v>2962</v>
      </c>
      <c r="AC331" s="2">
        <f>(Table2[[#This Row],[Close Price]]/Table2[[#This Row],[Day Low]])-1</f>
        <v>1.7257711716987201E-2</v>
      </c>
      <c r="AD331" s="2">
        <f>(Table2[[#This Row],[Day High]]/Table2[[#This Row],[Close Price]])-1</f>
        <v>9.7692294668405566E-3</v>
      </c>
      <c r="AE331" s="2">
        <f>(Table2[[#This Row],[Close Price]]/Table2[[#This Row],[Current Week Low]])-1</f>
        <v>8.5317897831679534E-2</v>
      </c>
      <c r="AF331" s="2">
        <f>(Table2[[#This Row],[Current Week High]]/Table2[[#This Row],[Close Price]])-1</f>
        <v>2.9968000270896855E-3</v>
      </c>
      <c r="AG331" s="2">
        <f>(Table2[[#This Row],[Close Price]]/Table2[[#This Row],[Current Month Low]])-1</f>
        <v>0.17655378486055784</v>
      </c>
      <c r="AH331" s="2">
        <f>(Table2[[#This Row],[Current Month High]]/Table2[[#This Row],[Close Price]])-1</f>
        <v>2.9968000270896855E-3</v>
      </c>
      <c r="AI331">
        <v>0.299680002708968</v>
      </c>
      <c r="AJ331">
        <v>53.661836251528399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0.08</v>
      </c>
      <c r="AM331" t="s">
        <v>10198</v>
      </c>
      <c r="AN331">
        <v>9.61</v>
      </c>
      <c r="AO331" t="s">
        <v>10198</v>
      </c>
      <c r="AP331">
        <v>1.5345342861651E-2</v>
      </c>
      <c r="AQ331">
        <f>(Table2[[#This Row],[Sharpe Ratio]]-AVERAGE(Table2[Sharpe Ratio]))/_xlfn.STDEV.P(Table2[Sharpe Ratio])</f>
        <v>-0.42011353710072519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2.0677113382712062</v>
      </c>
      <c r="AS331">
        <f>_xlfn.RANK.AVG(Table2[[#This Row],[1Y Return vs Nifty Z-Score]],Table2[1Y Return vs Nifty Z-Score])</f>
        <v>370</v>
      </c>
      <c r="AT331">
        <f>_xlfn.RANK.AVG(Table2[[#This Row],[6M Return vs Nifty Z-Score]],Table2[6M Return vs Nifty Z-Score])</f>
        <v>217</v>
      </c>
      <c r="AU331">
        <f>_xlfn.RANK.AVG(Table2[[#This Row],[Sharpe Ratio Z-Score]],Table2[Sharpe Ratio Z-Score])</f>
        <v>445</v>
      </c>
      <c r="AV331">
        <f>(Table2[[#This Row],[Rank 1Y]]+Table2[[#This Row],[Rank 6M]]+Table2[[#This Row],[Rank Sharpe]])/3</f>
        <v>344</v>
      </c>
    </row>
    <row r="332" spans="1:48" x14ac:dyDescent="0.3">
      <c r="A332" t="s">
        <v>531</v>
      </c>
      <c r="B332" t="s">
        <v>532</v>
      </c>
      <c r="C332" t="s">
        <v>10158</v>
      </c>
      <c r="D332" t="s">
        <v>295</v>
      </c>
      <c r="E332">
        <v>38004.593170319997</v>
      </c>
      <c r="F332">
        <v>503.4</v>
      </c>
      <c r="G332">
        <v>24.004334670139301</v>
      </c>
      <c r="H332">
        <f>(Table2[[#This Row],[1Y Return vs Nifty]]-AVERAGE(Table2[1Y Return vs Nifty]))/_xlfn.STDEV.P(Table2[1Y Return vs Nifty])</f>
        <v>-0.23196691678568002</v>
      </c>
      <c r="I332">
        <v>-3.8504653657244199</v>
      </c>
      <c r="J332">
        <f>(Table2[[#This Row],[1M Return vs Nifty]]-AVERAGE(Table2[1M Return vs Nifty]))/_xlfn.STDEV.P(Table2[1M Return vs Nifty])</f>
        <v>-0.39653837814434845</v>
      </c>
      <c r="K332">
        <v>2.7285771600931001</v>
      </c>
      <c r="L332">
        <f>(Table2[[#This Row],[6M Return vs Nifty]]-AVERAGE(Table2[6M Return vs Nifty]))/_xlfn.STDEV.P(Table2[6M Return vs Nifty])</f>
        <v>-0.13770990605837172</v>
      </c>
      <c r="M332">
        <v>-0.27728970236425698</v>
      </c>
      <c r="N332">
        <f>(Table2[[#This Row],[1W Return vs Nifty]]-AVERAGE(Table2[1W Return vs Nifty]))/_xlfn.STDEV.P(Table2[1W Return vs Nifty])</f>
        <v>-0.23084180411230981</v>
      </c>
      <c r="O332">
        <v>480.97</v>
      </c>
      <c r="P332">
        <v>470.22198554628</v>
      </c>
      <c r="Q332">
        <v>422.197973543187</v>
      </c>
      <c r="R332">
        <v>69.351852820198403</v>
      </c>
      <c r="S332" s="2">
        <f>(Table2[[#This Row],[Close Price]]-Table2[[#This Row],[20D EMA]])/Table2[[#This Row],[20D EMA]]</f>
        <v>4.6634925255213316E-2</v>
      </c>
      <c r="T332" s="2">
        <f>(Table2[[#This Row],[Close Price]]-Table2[[#This Row],[50D EMA]])/Table2[[#This Row],[50D EMA]]</f>
        <v>7.0558194796390583E-2</v>
      </c>
      <c r="U332" s="2">
        <f>(Table2[[#This Row],[Close Price]]-Table2[[#This Row],[200D EMA]])/Table2[[#This Row],[200D EMA]]</f>
        <v>0.19233163479053683</v>
      </c>
      <c r="V332">
        <v>1.0031647430092401</v>
      </c>
      <c r="W332">
        <v>507</v>
      </c>
      <c r="X332">
        <v>532.25</v>
      </c>
      <c r="Y332">
        <v>475</v>
      </c>
      <c r="Z332">
        <v>514.70000000000005</v>
      </c>
      <c r="AA332">
        <v>453</v>
      </c>
      <c r="AB332">
        <v>514.70000000000005</v>
      </c>
      <c r="AC332" s="2">
        <f>(Table2[[#This Row],[Close Price]]/Table2[[#This Row],[Day Low]])-1</f>
        <v>-7.1005917159763232E-3</v>
      </c>
      <c r="AD332" s="2">
        <f>(Table2[[#This Row],[Day High]]/Table2[[#This Row],[Close Price]])-1</f>
        <v>5.7310290027810851E-2</v>
      </c>
      <c r="AE332" s="2">
        <f>(Table2[[#This Row],[Close Price]]/Table2[[#This Row],[Current Week Low]])-1</f>
        <v>5.9789473684210392E-2</v>
      </c>
      <c r="AF332" s="2">
        <f>(Table2[[#This Row],[Current Week High]]/Table2[[#This Row],[Close Price]])-1</f>
        <v>2.2447357965832415E-2</v>
      </c>
      <c r="AG332" s="2">
        <f>(Table2[[#This Row],[Close Price]]/Table2[[#This Row],[Current Month Low]])-1</f>
        <v>0.11125827814569522</v>
      </c>
      <c r="AH332" s="2">
        <f>(Table2[[#This Row],[Current Month High]]/Table2[[#This Row],[Close Price]])-1</f>
        <v>2.2447357965832415E-2</v>
      </c>
      <c r="AI332">
        <v>2.2447357965832402</v>
      </c>
      <c r="AJ332">
        <v>63.176661264181497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-0.01</v>
      </c>
      <c r="AM332" t="s">
        <v>10197</v>
      </c>
      <c r="AN332">
        <v>10.41</v>
      </c>
      <c r="AO332" t="s">
        <v>10198</v>
      </c>
      <c r="AP332">
        <v>6.0378835715324E-2</v>
      </c>
      <c r="AQ332">
        <f>(Table2[[#This Row],[Sharpe Ratio]]-AVERAGE(Table2[Sharpe Ratio]))/_xlfn.STDEV.P(Table2[Sharpe Ratio])</f>
        <v>9.8989650695269396E-2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-0.89806735440544061</v>
      </c>
      <c r="AS332">
        <f>_xlfn.RANK.AVG(Table2[[#This Row],[1Y Return vs Nifty Z-Score]],Table2[1Y Return vs Nifty Z-Score])</f>
        <v>363</v>
      </c>
      <c r="AT332">
        <f>_xlfn.RANK.AVG(Table2[[#This Row],[6M Return vs Nifty Z-Score]],Table2[6M Return vs Nifty Z-Score])</f>
        <v>368</v>
      </c>
      <c r="AU332">
        <f>_xlfn.RANK.AVG(Table2[[#This Row],[Sharpe Ratio Z-Score]],Table2[Sharpe Ratio Z-Score])</f>
        <v>302</v>
      </c>
      <c r="AV332">
        <f>(Table2[[#This Row],[Rank 1Y]]+Table2[[#This Row],[Rank 6M]]+Table2[[#This Row],[Rank Sharpe]])/3</f>
        <v>344.33333333333331</v>
      </c>
    </row>
    <row r="333" spans="1:48" x14ac:dyDescent="0.3">
      <c r="A333" t="s">
        <v>602</v>
      </c>
      <c r="B333" t="s">
        <v>603</v>
      </c>
      <c r="C333" t="s">
        <v>10163</v>
      </c>
      <c r="D333" t="s">
        <v>271</v>
      </c>
      <c r="E333">
        <v>30375.58135122</v>
      </c>
      <c r="F333">
        <v>4038.3</v>
      </c>
      <c r="G333">
        <v>-0.57027879778415103</v>
      </c>
      <c r="H333">
        <f>(Table2[[#This Row],[1Y Return vs Nifty]]-AVERAGE(Table2[1Y Return vs Nifty]))/_xlfn.STDEV.P(Table2[1Y Return vs Nifty])</f>
        <v>-0.56524434015198355</v>
      </c>
      <c r="I333">
        <v>-14.705641490165499</v>
      </c>
      <c r="J333">
        <f>(Table2[[#This Row],[1M Return vs Nifty]]-AVERAGE(Table2[1M Return vs Nifty]))/_xlfn.STDEV.P(Table2[1M Return vs Nifty])</f>
        <v>-1.5031883422635106</v>
      </c>
      <c r="K333">
        <v>8.0760694178181804</v>
      </c>
      <c r="L333">
        <f>(Table2[[#This Row],[6M Return vs Nifty]]-AVERAGE(Table2[6M Return vs Nifty]))/_xlfn.STDEV.P(Table2[6M Return vs Nifty])</f>
        <v>4.6023911011464136E-2</v>
      </c>
      <c r="M333">
        <v>2.7707750904477901</v>
      </c>
      <c r="N333">
        <f>(Table2[[#This Row],[1W Return vs Nifty]]-AVERAGE(Table2[1W Return vs Nifty]))/_xlfn.STDEV.P(Table2[1W Return vs Nifty])</f>
        <v>0.41964519836768016</v>
      </c>
      <c r="O333">
        <v>4082.91</v>
      </c>
      <c r="P333">
        <v>4013.4452823659899</v>
      </c>
      <c r="Q333">
        <v>3497.7956287699399</v>
      </c>
      <c r="R333">
        <v>49.242220038226201</v>
      </c>
      <c r="S333" s="2">
        <f>(Table2[[#This Row],[Close Price]]-Table2[[#This Row],[20D EMA]])/Table2[[#This Row],[20D EMA]]</f>
        <v>-1.0926030698692765E-2</v>
      </c>
      <c r="T333" s="2">
        <f>(Table2[[#This Row],[Close Price]]-Table2[[#This Row],[50D EMA]])/Table2[[#This Row],[50D EMA]]</f>
        <v>6.1928632098748916E-3</v>
      </c>
      <c r="U333" s="2">
        <f>(Table2[[#This Row],[Close Price]]-Table2[[#This Row],[200D EMA]])/Table2[[#This Row],[200D EMA]]</f>
        <v>0.15452714469202364</v>
      </c>
      <c r="V333">
        <v>0.62895260342265602</v>
      </c>
      <c r="W333">
        <v>3981</v>
      </c>
      <c r="X333">
        <v>4170</v>
      </c>
      <c r="Y333">
        <v>3753.45</v>
      </c>
      <c r="Z333">
        <v>4129.75</v>
      </c>
      <c r="AA333">
        <v>3753.45</v>
      </c>
      <c r="AB333">
        <v>4534.95</v>
      </c>
      <c r="AC333" s="2">
        <f>(Table2[[#This Row],[Close Price]]/Table2[[#This Row],[Day Low]])-1</f>
        <v>1.4393368500376758E-2</v>
      </c>
      <c r="AD333" s="2">
        <f>(Table2[[#This Row],[Day High]]/Table2[[#This Row],[Close Price]])-1</f>
        <v>3.2612733080751743E-2</v>
      </c>
      <c r="AE333" s="2">
        <f>(Table2[[#This Row],[Close Price]]/Table2[[#This Row],[Current Week Low]])-1</f>
        <v>7.5890181033449355E-2</v>
      </c>
      <c r="AF333" s="2">
        <f>(Table2[[#This Row],[Current Week High]]/Table2[[#This Row],[Close Price]])-1</f>
        <v>2.2645667731471031E-2</v>
      </c>
      <c r="AG333" s="2">
        <f>(Table2[[#This Row],[Close Price]]/Table2[[#This Row],[Current Month Low]])-1</f>
        <v>7.5890181033449355E-2</v>
      </c>
      <c r="AH333" s="2">
        <f>(Table2[[#This Row],[Current Month High]]/Table2[[#This Row],[Close Price]])-1</f>
        <v>0.1229849193967758</v>
      </c>
      <c r="AI333">
        <v>19.305153158507199</v>
      </c>
      <c r="AJ333">
        <v>59.964349376114001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0.03</v>
      </c>
      <c r="AM333" t="s">
        <v>10198</v>
      </c>
      <c r="AN333">
        <v>-6.47</v>
      </c>
      <c r="AO333" t="s">
        <v>10197</v>
      </c>
      <c r="AP333">
        <v>9.0739551044883002E-2</v>
      </c>
      <c r="AQ333">
        <f>(Table2[[#This Row],[Sharpe Ratio]]-AVERAGE(Table2[Sharpe Ratio]))/_xlfn.STDEV.P(Table2[Sharpe Ratio])</f>
        <v>0.44895904264429648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-1.1538045303920534</v>
      </c>
      <c r="AS333">
        <f>_xlfn.RANK.AVG(Table2[[#This Row],[1Y Return vs Nifty Z-Score]],Table2[1Y Return vs Nifty Z-Score])</f>
        <v>512</v>
      </c>
      <c r="AT333">
        <f>_xlfn.RANK.AVG(Table2[[#This Row],[6M Return vs Nifty Z-Score]],Table2[6M Return vs Nifty Z-Score])</f>
        <v>308</v>
      </c>
      <c r="AU333">
        <f>_xlfn.RANK.AVG(Table2[[#This Row],[Sharpe Ratio Z-Score]],Table2[Sharpe Ratio Z-Score])</f>
        <v>217</v>
      </c>
      <c r="AV333">
        <f>(Table2[[#This Row],[Rank 1Y]]+Table2[[#This Row],[Rank 6M]]+Table2[[#This Row],[Rank Sharpe]])/3</f>
        <v>345.66666666666669</v>
      </c>
    </row>
    <row r="334" spans="1:48" x14ac:dyDescent="0.3">
      <c r="A334" t="s">
        <v>1049</v>
      </c>
      <c r="B334" t="s">
        <v>1050</v>
      </c>
      <c r="C334" t="s">
        <v>10159</v>
      </c>
      <c r="D334" t="s">
        <v>65</v>
      </c>
      <c r="E334">
        <v>11926.386798054</v>
      </c>
      <c r="F334">
        <v>29.69</v>
      </c>
      <c r="G334">
        <v>62.133245676398801</v>
      </c>
      <c r="H334">
        <f>(Table2[[#This Row],[1Y Return vs Nifty]]-AVERAGE(Table2[1Y Return vs Nifty]))/_xlfn.STDEV.P(Table2[1Y Return vs Nifty])</f>
        <v>0.28513196790343243</v>
      </c>
      <c r="I334">
        <v>-8.5573039244218503</v>
      </c>
      <c r="J334">
        <f>(Table2[[#This Row],[1M Return vs Nifty]]-AVERAGE(Table2[1M Return vs Nifty]))/_xlfn.STDEV.P(Table2[1M Return vs Nifty])</f>
        <v>-0.87638528826211459</v>
      </c>
      <c r="K334">
        <v>-15.9891079536012</v>
      </c>
      <c r="L334">
        <f>(Table2[[#This Row],[6M Return vs Nifty]]-AVERAGE(Table2[6M Return vs Nifty]))/_xlfn.STDEV.P(Table2[6M Return vs Nifty])</f>
        <v>-0.78082850575006002</v>
      </c>
      <c r="M334">
        <v>0.50738410932802802</v>
      </c>
      <c r="N334">
        <f>(Table2[[#This Row],[1W Return vs Nifty]]-AVERAGE(Table2[1W Return vs Nifty]))/_xlfn.STDEV.P(Table2[1W Return vs Nifty])</f>
        <v>-6.3384695951113124E-2</v>
      </c>
      <c r="O334">
        <v>28.16</v>
      </c>
      <c r="P334">
        <v>27.841192404067399</v>
      </c>
      <c r="Q334">
        <v>25.036386300447699</v>
      </c>
      <c r="R334">
        <v>67.866772303759305</v>
      </c>
      <c r="S334" s="2">
        <f>(Table2[[#This Row],[Close Price]]-Table2[[#This Row],[20D EMA]])/Table2[[#This Row],[20D EMA]]</f>
        <v>5.4332386363636402E-2</v>
      </c>
      <c r="T334" s="2">
        <f>(Table2[[#This Row],[Close Price]]-Table2[[#This Row],[50D EMA]])/Table2[[#This Row],[50D EMA]]</f>
        <v>6.6405474632706615E-2</v>
      </c>
      <c r="U334" s="2">
        <f>(Table2[[#This Row],[Close Price]]-Table2[[#This Row],[200D EMA]])/Table2[[#This Row],[200D EMA]]</f>
        <v>0.18587401726858188</v>
      </c>
      <c r="V334">
        <v>0.70431155438597803</v>
      </c>
      <c r="W334">
        <v>29.4</v>
      </c>
      <c r="X334">
        <v>30.58</v>
      </c>
      <c r="Y334">
        <v>25.75</v>
      </c>
      <c r="Z334">
        <v>29.69</v>
      </c>
      <c r="AA334">
        <v>25.75</v>
      </c>
      <c r="AB334">
        <v>29.69</v>
      </c>
      <c r="AC334" s="2">
        <f>(Table2[[#This Row],[Close Price]]/Table2[[#This Row],[Day Low]])-1</f>
        <v>9.8639455782314478E-3</v>
      </c>
      <c r="AD334" s="2">
        <f>(Table2[[#This Row],[Day High]]/Table2[[#This Row],[Close Price]])-1</f>
        <v>2.9976423038059918E-2</v>
      </c>
      <c r="AE334" s="2">
        <f>(Table2[[#This Row],[Close Price]]/Table2[[#This Row],[Current Week Low]])-1</f>
        <v>0.15300970873786413</v>
      </c>
      <c r="AF334" s="2">
        <f>(Table2[[#This Row],[Current Week High]]/Table2[[#This Row],[Close Price]])-1</f>
        <v>0</v>
      </c>
      <c r="AG334" s="2">
        <f>(Table2[[#This Row],[Close Price]]/Table2[[#This Row],[Current Month Low]])-1</f>
        <v>0.15300970873786413</v>
      </c>
      <c r="AH334" s="2">
        <f>(Table2[[#This Row],[Current Month High]]/Table2[[#This Row],[Close Price]])-1</f>
        <v>0</v>
      </c>
      <c r="AI334">
        <v>16.032334119232001</v>
      </c>
      <c r="AJ334">
        <v>90.932475884244298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0.06</v>
      </c>
      <c r="AM334" t="s">
        <v>10198</v>
      </c>
      <c r="AN334">
        <v>4.8</v>
      </c>
      <c r="AO334" t="s">
        <v>10198</v>
      </c>
      <c r="AP334">
        <v>7.8172046958800007E-2</v>
      </c>
      <c r="AQ334">
        <f>(Table2[[#This Row],[Sharpe Ratio]]-AVERAGE(Table2[Sharpe Ratio]))/_xlfn.STDEV.P(Table2[Sharpe Ratio])</f>
        <v>0.30409283262317494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-1.1313736894366804</v>
      </c>
      <c r="AS334">
        <f>_xlfn.RANK.AVG(Table2[[#This Row],[1Y Return vs Nifty Z-Score]],Table2[1Y Return vs Nifty Z-Score])</f>
        <v>211</v>
      </c>
      <c r="AT334">
        <f>_xlfn.RANK.AVG(Table2[[#This Row],[6M Return vs Nifty Z-Score]],Table2[6M Return vs Nifty Z-Score])</f>
        <v>581</v>
      </c>
      <c r="AU334">
        <f>_xlfn.RANK.AVG(Table2[[#This Row],[Sharpe Ratio Z-Score]],Table2[Sharpe Ratio Z-Score])</f>
        <v>249</v>
      </c>
      <c r="AV334">
        <f>(Table2[[#This Row],[Rank 1Y]]+Table2[[#This Row],[Rank 6M]]+Table2[[#This Row],[Rank Sharpe]])/3</f>
        <v>347</v>
      </c>
    </row>
    <row r="335" spans="1:48" x14ac:dyDescent="0.3">
      <c r="A335" t="s">
        <v>886</v>
      </c>
      <c r="B335" t="s">
        <v>887</v>
      </c>
      <c r="C335" t="s">
        <v>10154</v>
      </c>
      <c r="D335" t="s">
        <v>625</v>
      </c>
      <c r="E335">
        <v>17057.764392472</v>
      </c>
      <c r="F335">
        <v>118.31</v>
      </c>
      <c r="G335">
        <v>58.1445492834657</v>
      </c>
      <c r="H335">
        <f>(Table2[[#This Row],[1Y Return vs Nifty]]-AVERAGE(Table2[1Y Return vs Nifty]))/_xlfn.STDEV.P(Table2[1Y Return vs Nifty])</f>
        <v>0.23103783298805053</v>
      </c>
      <c r="I335">
        <v>-2.0256614177321501</v>
      </c>
      <c r="J335">
        <f>(Table2[[#This Row],[1M Return vs Nifty]]-AVERAGE(Table2[1M Return vs Nifty]))/_xlfn.STDEV.P(Table2[1M Return vs Nifty])</f>
        <v>-0.21050553994623689</v>
      </c>
      <c r="K335">
        <v>-2.42329767382732</v>
      </c>
      <c r="L335">
        <f>(Table2[[#This Row],[6M Return vs Nifty]]-AVERAGE(Table2[6M Return vs Nifty]))/_xlfn.STDEV.P(Table2[6M Return vs Nifty])</f>
        <v>-0.31472252855161398</v>
      </c>
      <c r="M335">
        <v>1.7761811624611901</v>
      </c>
      <c r="N335">
        <f>(Table2[[#This Row],[1W Return vs Nifty]]-AVERAGE(Table2[1W Return vs Nifty]))/_xlfn.STDEV.P(Table2[1W Return vs Nifty])</f>
        <v>0.20738907296428011</v>
      </c>
      <c r="O335">
        <v>118.3</v>
      </c>
      <c r="P335">
        <v>113.032003997947</v>
      </c>
      <c r="Q335">
        <v>96.719744343962802</v>
      </c>
      <c r="R335">
        <v>48.955196827437597</v>
      </c>
      <c r="S335" s="2">
        <f>(Table2[[#This Row],[Close Price]]-Table2[[#This Row],[20D EMA]])/Table2[[#This Row],[20D EMA]]</f>
        <v>8.4530853761666242E-5</v>
      </c>
      <c r="T335" s="2">
        <f>(Table2[[#This Row],[Close Price]]-Table2[[#This Row],[50D EMA]])/Table2[[#This Row],[50D EMA]]</f>
        <v>4.6694704290555313E-2</v>
      </c>
      <c r="U335" s="2">
        <f>(Table2[[#This Row],[Close Price]]-Table2[[#This Row],[200D EMA]])/Table2[[#This Row],[200D EMA]]</f>
        <v>0.2232249041028907</v>
      </c>
      <c r="V335">
        <v>0.75501669260843496</v>
      </c>
      <c r="W335">
        <v>117.55</v>
      </c>
      <c r="X335">
        <v>124.6</v>
      </c>
      <c r="Y335">
        <v>105.4</v>
      </c>
      <c r="Z335">
        <v>125.1</v>
      </c>
      <c r="AA335">
        <v>105.4</v>
      </c>
      <c r="AB335">
        <v>135.4</v>
      </c>
      <c r="AC335" s="2">
        <f>(Table2[[#This Row],[Close Price]]/Table2[[#This Row],[Day Low]])-1</f>
        <v>6.4653339004678845E-3</v>
      </c>
      <c r="AD335" s="2">
        <f>(Table2[[#This Row],[Day High]]/Table2[[#This Row],[Close Price]])-1</f>
        <v>5.3165412898317888E-2</v>
      </c>
      <c r="AE335" s="2">
        <f>(Table2[[#This Row],[Close Price]]/Table2[[#This Row],[Current Week Low]])-1</f>
        <v>0.12248576850094883</v>
      </c>
      <c r="AF335" s="2">
        <f>(Table2[[#This Row],[Current Week High]]/Table2[[#This Row],[Close Price]])-1</f>
        <v>5.7391598343335293E-2</v>
      </c>
      <c r="AG335" s="2">
        <f>(Table2[[#This Row],[Close Price]]/Table2[[#This Row],[Current Month Low]])-1</f>
        <v>0.12248576850094883</v>
      </c>
      <c r="AH335" s="2">
        <f>(Table2[[#This Row],[Current Month High]]/Table2[[#This Row],[Close Price]])-1</f>
        <v>0.1444510185106922</v>
      </c>
      <c r="AI335">
        <v>14.4451018510692</v>
      </c>
      <c r="AJ335">
        <v>92.373983739837399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0.12</v>
      </c>
      <c r="AM335" t="s">
        <v>10198</v>
      </c>
      <c r="AN335">
        <v>-9.89</v>
      </c>
      <c r="AO335" t="s">
        <v>10197</v>
      </c>
      <c r="AP335">
        <v>3.3681616828468999E-2</v>
      </c>
      <c r="AQ335">
        <f>(Table2[[#This Row],[Sharpe Ratio]]-AVERAGE(Table2[Sharpe Ratio]))/_xlfn.STDEV.P(Table2[Sharpe Ratio])</f>
        <v>-0.2087504456477913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-0.2955516081933115</v>
      </c>
      <c r="AS335">
        <f>_xlfn.RANK.AVG(Table2[[#This Row],[1Y Return vs Nifty Z-Score]],Table2[1Y Return vs Nifty Z-Score])</f>
        <v>225</v>
      </c>
      <c r="AT335">
        <f>_xlfn.RANK.AVG(Table2[[#This Row],[6M Return vs Nifty Z-Score]],Table2[6M Return vs Nifty Z-Score])</f>
        <v>423</v>
      </c>
      <c r="AU335">
        <f>_xlfn.RANK.AVG(Table2[[#This Row],[Sharpe Ratio Z-Score]],Table2[Sharpe Ratio Z-Score])</f>
        <v>394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247</v>
      </c>
      <c r="B336" t="s">
        <v>248</v>
      </c>
      <c r="C336" t="s">
        <v>10154</v>
      </c>
      <c r="D336" t="s">
        <v>27</v>
      </c>
      <c r="E336">
        <v>105804.13636636799</v>
      </c>
      <c r="F336">
        <v>15.18</v>
      </c>
      <c r="G336">
        <v>68.140943783616706</v>
      </c>
      <c r="H336">
        <f>(Table2[[#This Row],[1Y Return vs Nifty]]-AVERAGE(Table2[1Y Return vs Nifty]))/_xlfn.STDEV.P(Table2[1Y Return vs Nifty])</f>
        <v>0.36660751778948281</v>
      </c>
      <c r="I336">
        <v>-12.8810799522686</v>
      </c>
      <c r="J336">
        <f>(Table2[[#This Row],[1M Return vs Nifty]]-AVERAGE(Table2[1M Return vs Nifty]))/_xlfn.STDEV.P(Table2[1M Return vs Nifty])</f>
        <v>-1.3171802169876279</v>
      </c>
      <c r="K336">
        <v>-10.3277634920209</v>
      </c>
      <c r="L336">
        <f>(Table2[[#This Row],[6M Return vs Nifty]]-AVERAGE(Table2[6M Return vs Nifty]))/_xlfn.STDEV.P(Table2[6M Return vs Nifty])</f>
        <v>-0.58631108009681854</v>
      </c>
      <c r="M336">
        <v>-4.4963255047392803</v>
      </c>
      <c r="N336">
        <f>(Table2[[#This Row],[1W Return vs Nifty]]-AVERAGE(Table2[1W Return vs Nifty]))/_xlfn.STDEV.P(Table2[1W Return vs Nifty])</f>
        <v>-1.1312255357556149</v>
      </c>
      <c r="O336">
        <v>16.23</v>
      </c>
      <c r="P336">
        <v>15.846392461176301</v>
      </c>
      <c r="Q336">
        <v>13.9410459428902</v>
      </c>
      <c r="R336">
        <v>30.3478489942826</v>
      </c>
      <c r="S336" s="2">
        <f>(Table2[[#This Row],[Close Price]]-Table2[[#This Row],[20D EMA]])/Table2[[#This Row],[20D EMA]]</f>
        <v>-6.4695009242144219E-2</v>
      </c>
      <c r="T336" s="2">
        <f>(Table2[[#This Row],[Close Price]]-Table2[[#This Row],[50D EMA]])/Table2[[#This Row],[50D EMA]]</f>
        <v>-4.205325993338635E-2</v>
      </c>
      <c r="U336" s="2">
        <f>(Table2[[#This Row],[Close Price]]-Table2[[#This Row],[200D EMA]])/Table2[[#This Row],[200D EMA]]</f>
        <v>8.8870954316139658E-2</v>
      </c>
      <c r="V336">
        <v>0.57907823924889301</v>
      </c>
      <c r="W336">
        <v>15.4</v>
      </c>
      <c r="X336">
        <v>16.14</v>
      </c>
      <c r="Y336">
        <v>14.57</v>
      </c>
      <c r="Z336">
        <v>16.05</v>
      </c>
      <c r="AA336">
        <v>14.57</v>
      </c>
      <c r="AB336">
        <v>18.059999999999999</v>
      </c>
      <c r="AC336" s="2">
        <f>(Table2[[#This Row],[Close Price]]/Table2[[#This Row],[Day Low]])-1</f>
        <v>-1.4285714285714346E-2</v>
      </c>
      <c r="AD336" s="2">
        <f>(Table2[[#This Row],[Day High]]/Table2[[#This Row],[Close Price]])-1</f>
        <v>6.3241106719367668E-2</v>
      </c>
      <c r="AE336" s="2">
        <f>(Table2[[#This Row],[Close Price]]/Table2[[#This Row],[Current Week Low]])-1</f>
        <v>4.1866849691146069E-2</v>
      </c>
      <c r="AF336" s="2">
        <f>(Table2[[#This Row],[Current Week High]]/Table2[[#This Row],[Close Price]])-1</f>
        <v>5.7312252964426991E-2</v>
      </c>
      <c r="AG336" s="2">
        <f>(Table2[[#This Row],[Close Price]]/Table2[[#This Row],[Current Month Low]])-1</f>
        <v>4.1866849691146069E-2</v>
      </c>
      <c r="AH336" s="2">
        <f>(Table2[[#This Row],[Current Month High]]/Table2[[#This Row],[Close Price]])-1</f>
        <v>0.18972332015810278</v>
      </c>
      <c r="AI336">
        <v>26.3504611330698</v>
      </c>
      <c r="AJ336">
        <v>102.4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0.12</v>
      </c>
      <c r="AM336" t="s">
        <v>10198</v>
      </c>
      <c r="AN336">
        <v>-8.33</v>
      </c>
      <c r="AO336" t="s">
        <v>10197</v>
      </c>
      <c r="AP336">
        <v>5.2619164583596001E-2</v>
      </c>
      <c r="AQ336">
        <f>(Table2[[#This Row],[Sharpe Ratio]]-AVERAGE(Table2[Sharpe Ratio]))/_xlfn.STDEV.P(Table2[Sharpe Ratio])</f>
        <v>9.5435570107991318E-3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-2.6585657580397797</v>
      </c>
      <c r="AS336">
        <f>_xlfn.RANK.AVG(Table2[[#This Row],[1Y Return vs Nifty Z-Score]],Table2[1Y Return vs Nifty Z-Score])</f>
        <v>187</v>
      </c>
      <c r="AT336">
        <f>_xlfn.RANK.AVG(Table2[[#This Row],[6M Return vs Nifty Z-Score]],Table2[6M Return vs Nifty Z-Score])</f>
        <v>523</v>
      </c>
      <c r="AU336">
        <f>_xlfn.RANK.AVG(Table2[[#This Row],[Sharpe Ratio Z-Score]],Table2[Sharpe Ratio Z-Score])</f>
        <v>333</v>
      </c>
      <c r="AV336">
        <f>(Table2[[#This Row],[Rank 1Y]]+Table2[[#This Row],[Rank 6M]]+Table2[[#This Row],[Rank Sharpe]])/3</f>
        <v>347.66666666666669</v>
      </c>
    </row>
    <row r="337" spans="1:48" x14ac:dyDescent="0.3">
      <c r="A337" t="s">
        <v>951</v>
      </c>
      <c r="B337" t="s">
        <v>952</v>
      </c>
      <c r="C337" t="s">
        <v>10155</v>
      </c>
      <c r="D337" t="s">
        <v>124</v>
      </c>
      <c r="E337">
        <v>15153.040611439999</v>
      </c>
      <c r="F337">
        <v>2381.35</v>
      </c>
      <c r="G337">
        <v>37.128307079706502</v>
      </c>
      <c r="H337">
        <f>(Table2[[#This Row],[1Y Return vs Nifty]]-AVERAGE(Table2[1Y Return vs Nifty]))/_xlfn.STDEV.P(Table2[1Y Return vs Nifty])</f>
        <v>-5.3981463842537117E-2</v>
      </c>
      <c r="I337">
        <v>23.313004543443899</v>
      </c>
      <c r="J337">
        <f>(Table2[[#This Row],[1M Return vs Nifty]]-AVERAGE(Table2[1M Return vs Nifty]))/_xlfn.STDEV.P(Table2[1M Return vs Nifty])</f>
        <v>2.3726891917934765</v>
      </c>
      <c r="K337">
        <v>34.376040086539803</v>
      </c>
      <c r="L337">
        <f>(Table2[[#This Row],[6M Return vs Nifty]]-AVERAGE(Table2[6M Return vs Nifty]))/_xlfn.STDEV.P(Table2[6M Return vs Nifty])</f>
        <v>0.94966131091761186</v>
      </c>
      <c r="M337">
        <v>12.819378847959101</v>
      </c>
      <c r="N337">
        <f>(Table2[[#This Row],[1W Return vs Nifty]]-AVERAGE(Table2[1W Return vs Nifty]))/_xlfn.STDEV.P(Table2[1W Return vs Nifty])</f>
        <v>2.564116061568178</v>
      </c>
      <c r="O337">
        <v>2140.1999999999998</v>
      </c>
      <c r="P337">
        <v>1968.2170372589001</v>
      </c>
      <c r="Q337">
        <v>1724.01983577233</v>
      </c>
      <c r="R337">
        <v>88.458021832061803</v>
      </c>
      <c r="S337" s="2">
        <f>(Table2[[#This Row],[Close Price]]-Table2[[#This Row],[20D EMA]])/Table2[[#This Row],[20D EMA]]</f>
        <v>0.11267638538454355</v>
      </c>
      <c r="T337" s="2">
        <f>(Table2[[#This Row],[Close Price]]-Table2[[#This Row],[50D EMA]])/Table2[[#This Row],[50D EMA]]</f>
        <v>0.20990213727468926</v>
      </c>
      <c r="U337" s="2">
        <f>(Table2[[#This Row],[Close Price]]-Table2[[#This Row],[200D EMA]])/Table2[[#This Row],[200D EMA]]</f>
        <v>0.38127761095811163</v>
      </c>
      <c r="V337">
        <v>1.2583552646920599</v>
      </c>
      <c r="W337">
        <v>2350</v>
      </c>
      <c r="X337">
        <v>2390</v>
      </c>
      <c r="Y337">
        <v>2193.5</v>
      </c>
      <c r="Z337">
        <v>2400</v>
      </c>
      <c r="AA337">
        <v>1791</v>
      </c>
      <c r="AB337">
        <v>2400</v>
      </c>
      <c r="AC337" s="2">
        <f>(Table2[[#This Row],[Close Price]]/Table2[[#This Row],[Day Low]])-1</f>
        <v>1.3340425531914946E-2</v>
      </c>
      <c r="AD337" s="2">
        <f>(Table2[[#This Row],[Day High]]/Table2[[#This Row],[Close Price]])-1</f>
        <v>3.6323933903039674E-3</v>
      </c>
      <c r="AE337" s="2">
        <f>(Table2[[#This Row],[Close Price]]/Table2[[#This Row],[Current Week Low]])-1</f>
        <v>8.5639389104171348E-2</v>
      </c>
      <c r="AF337" s="2">
        <f>(Table2[[#This Row],[Current Week High]]/Table2[[#This Row],[Close Price]])-1</f>
        <v>7.8316921074181867E-3</v>
      </c>
      <c r="AG337" s="2">
        <f>(Table2[[#This Row],[Close Price]]/Table2[[#This Row],[Current Month Low]])-1</f>
        <v>0.32962032384142925</v>
      </c>
      <c r="AH337" s="2">
        <f>(Table2[[#This Row],[Current Month High]]/Table2[[#This Row],[Close Price]])-1</f>
        <v>7.8316921074181867E-3</v>
      </c>
      <c r="AI337">
        <v>0.783169210741818</v>
      </c>
      <c r="AJ337">
        <v>67.106417318690504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0.28999999999999998</v>
      </c>
      <c r="AM337" t="s">
        <v>10198</v>
      </c>
      <c r="AN337">
        <v>15.3</v>
      </c>
      <c r="AO337" t="s">
        <v>10198</v>
      </c>
      <c r="AP337">
        <v>-4.7599317883154003E-2</v>
      </c>
      <c r="AQ337">
        <f>(Table2[[#This Row],[Sharpe Ratio]]-AVERAGE(Table2[Sharpe Ratio]))/_xlfn.STDEV.P(Table2[Sharpe Ratio])</f>
        <v>-1.1456795986437547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4.6868055017929748</v>
      </c>
      <c r="AS337">
        <f>_xlfn.RANK.AVG(Table2[[#This Row],[1Y Return vs Nifty Z-Score]],Table2[1Y Return vs Nifty Z-Score])</f>
        <v>304</v>
      </c>
      <c r="AT337">
        <f>_xlfn.RANK.AVG(Table2[[#This Row],[6M Return vs Nifty Z-Score]],Table2[6M Return vs Nifty Z-Score])</f>
        <v>108</v>
      </c>
      <c r="AU337">
        <f>_xlfn.RANK.AVG(Table2[[#This Row],[Sharpe Ratio Z-Score]],Table2[Sharpe Ratio Z-Score])</f>
        <v>633</v>
      </c>
      <c r="AV337">
        <f>(Table2[[#This Row],[Rank 1Y]]+Table2[[#This Row],[Rank 6M]]+Table2[[#This Row],[Rank Sharpe]])/3</f>
        <v>348.33333333333331</v>
      </c>
    </row>
    <row r="338" spans="1:48" x14ac:dyDescent="0.3">
      <c r="A338" t="s">
        <v>888</v>
      </c>
      <c r="B338" t="s">
        <v>889</v>
      </c>
      <c r="C338" t="s">
        <v>10164</v>
      </c>
      <c r="D338" t="s">
        <v>890</v>
      </c>
      <c r="E338">
        <v>17043.785328443999</v>
      </c>
      <c r="F338">
        <v>247.38</v>
      </c>
      <c r="G338">
        <v>55.184988548171802</v>
      </c>
      <c r="H338">
        <f>(Table2[[#This Row],[1Y Return vs Nifty]]-AVERAGE(Table2[1Y Return vs Nifty]))/_xlfn.STDEV.P(Table2[1Y Return vs Nifty])</f>
        <v>0.19090068993828113</v>
      </c>
      <c r="I338">
        <v>11.3856901622084</v>
      </c>
      <c r="J338">
        <f>(Table2[[#This Row],[1M Return vs Nifty]]-AVERAGE(Table2[1M Return vs Nifty]))/_xlfn.STDEV.P(Table2[1M Return vs Nifty])</f>
        <v>1.1567382131342652</v>
      </c>
      <c r="K338">
        <v>12.691420215891601</v>
      </c>
      <c r="L338">
        <f>(Table2[[#This Row],[6M Return vs Nifty]]-AVERAGE(Table2[6M Return vs Nifty]))/_xlfn.STDEV.P(Table2[6M Return vs Nifty])</f>
        <v>0.20460217132054881</v>
      </c>
      <c r="M338">
        <v>0.75981241614696204</v>
      </c>
      <c r="N338">
        <f>(Table2[[#This Row],[1W Return vs Nifty]]-AVERAGE(Table2[1W Return vs Nifty]))/_xlfn.STDEV.P(Table2[1W Return vs Nifty])</f>
        <v>-9.5140128111196615E-3</v>
      </c>
      <c r="O338">
        <v>237.22</v>
      </c>
      <c r="P338">
        <v>221.56810484384101</v>
      </c>
      <c r="Q338">
        <v>194.22382033213</v>
      </c>
      <c r="R338">
        <v>60.8778797220792</v>
      </c>
      <c r="S338" s="2">
        <f>(Table2[[#This Row],[Close Price]]-Table2[[#This Row],[20D EMA]])/Table2[[#This Row],[20D EMA]]</f>
        <v>4.282944102520865E-2</v>
      </c>
      <c r="T338" s="2">
        <f>(Table2[[#This Row],[Close Price]]-Table2[[#This Row],[50D EMA]])/Table2[[#This Row],[50D EMA]]</f>
        <v>0.11649643875570877</v>
      </c>
      <c r="U338" s="2">
        <f>(Table2[[#This Row],[Close Price]]-Table2[[#This Row],[200D EMA]])/Table2[[#This Row],[200D EMA]]</f>
        <v>0.27368517196794367</v>
      </c>
      <c r="V338">
        <v>1.05634692588723</v>
      </c>
      <c r="W338">
        <v>246.05</v>
      </c>
      <c r="X338">
        <v>262.8</v>
      </c>
      <c r="Y338">
        <v>226.62</v>
      </c>
      <c r="Z338">
        <v>249.5</v>
      </c>
      <c r="AA338">
        <v>208.45</v>
      </c>
      <c r="AB338">
        <v>258.95</v>
      </c>
      <c r="AC338" s="2">
        <f>(Table2[[#This Row],[Close Price]]/Table2[[#This Row],[Day Low]])-1</f>
        <v>5.4054054054053502E-3</v>
      </c>
      <c r="AD338" s="2">
        <f>(Table2[[#This Row],[Day High]]/Table2[[#This Row],[Close Price]])-1</f>
        <v>6.2333252486053814E-2</v>
      </c>
      <c r="AE338" s="2">
        <f>(Table2[[#This Row],[Close Price]]/Table2[[#This Row],[Current Week Low]])-1</f>
        <v>9.160709557850133E-2</v>
      </c>
      <c r="AF338" s="2">
        <f>(Table2[[#This Row],[Current Week High]]/Table2[[#This Row],[Close Price]])-1</f>
        <v>8.569811625838808E-3</v>
      </c>
      <c r="AG338" s="2">
        <f>(Table2[[#This Row],[Close Price]]/Table2[[#This Row],[Current Month Low]])-1</f>
        <v>0.18675941472775248</v>
      </c>
      <c r="AH338" s="2">
        <f>(Table2[[#This Row],[Current Month High]]/Table2[[#This Row],[Close Price]])-1</f>
        <v>4.6770151184412523E-2</v>
      </c>
      <c r="AI338">
        <v>4.6770151184412496</v>
      </c>
      <c r="AJ338">
        <v>81.230769230769198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0.08</v>
      </c>
      <c r="AM338" t="s">
        <v>10198</v>
      </c>
      <c r="AN338">
        <v>-1.1000000000000001</v>
      </c>
      <c r="AO338" t="s">
        <v>10197</v>
      </c>
      <c r="AP338">
        <v>-5.6432902825519996E-3</v>
      </c>
      <c r="AQ338">
        <f>(Table2[[#This Row],[Sharpe Ratio]]-AVERAGE(Table2[Sharpe Ratio]))/_xlfn.STDEV.P(Table2[Sharpe Ratio])</f>
        <v>-0.66205049739910471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0.88067656418287077</v>
      </c>
      <c r="AS338">
        <f>_xlfn.RANK.AVG(Table2[[#This Row],[1Y Return vs Nifty Z-Score]],Table2[1Y Return vs Nifty Z-Score])</f>
        <v>235</v>
      </c>
      <c r="AT338">
        <f>_xlfn.RANK.AVG(Table2[[#This Row],[6M Return vs Nifty Z-Score]],Table2[6M Return vs Nifty Z-Score])</f>
        <v>257</v>
      </c>
      <c r="AU338">
        <f>_xlfn.RANK.AVG(Table2[[#This Row],[Sharpe Ratio Z-Score]],Table2[Sharpe Ratio Z-Score])</f>
        <v>555</v>
      </c>
      <c r="AV338">
        <f>(Table2[[#This Row],[Rank 1Y]]+Table2[[#This Row],[Rank 6M]]+Table2[[#This Row],[Rank Sharpe]])/3</f>
        <v>349</v>
      </c>
    </row>
    <row r="339" spans="1:48" x14ac:dyDescent="0.3">
      <c r="A339" t="s">
        <v>542</v>
      </c>
      <c r="B339" t="s">
        <v>543</v>
      </c>
      <c r="C339" t="s">
        <v>10157</v>
      </c>
      <c r="D339" t="s">
        <v>198</v>
      </c>
      <c r="E339">
        <v>36029.381886720003</v>
      </c>
      <c r="F339">
        <v>2561.4</v>
      </c>
      <c r="G339">
        <v>26.921545565040098</v>
      </c>
      <c r="H339">
        <f>(Table2[[#This Row],[1Y Return vs Nifty]]-AVERAGE(Table2[1Y Return vs Nifty]))/_xlfn.STDEV.P(Table2[1Y Return vs Nifty])</f>
        <v>-0.19240411626644971</v>
      </c>
      <c r="I339">
        <v>-8.4570161600749394</v>
      </c>
      <c r="J339">
        <f>(Table2[[#This Row],[1M Return vs Nifty]]-AVERAGE(Table2[1M Return vs Nifty]))/_xlfn.STDEV.P(Table2[1M Return vs Nifty])</f>
        <v>-0.86616127627522344</v>
      </c>
      <c r="K339">
        <v>15.073071149872799</v>
      </c>
      <c r="L339">
        <f>(Table2[[#This Row],[6M Return vs Nifty]]-AVERAGE(Table2[6M Return vs Nifty]))/_xlfn.STDEV.P(Table2[6M Return vs Nifty])</f>
        <v>0.28643301761979412</v>
      </c>
      <c r="M339">
        <v>7.4216916145387099E-2</v>
      </c>
      <c r="N339">
        <f>(Table2[[#This Row],[1W Return vs Nifty]]-AVERAGE(Table2[1W Return vs Nifty]))/_xlfn.STDEV.P(Table2[1W Return vs Nifty])</f>
        <v>-0.15582683488809262</v>
      </c>
      <c r="O339">
        <v>2598.31</v>
      </c>
      <c r="P339">
        <v>2472.9121092227801</v>
      </c>
      <c r="Q339">
        <v>2062.80470942181</v>
      </c>
      <c r="R339">
        <v>39.520978908507402</v>
      </c>
      <c r="S339" s="2">
        <f>(Table2[[#This Row],[Close Price]]-Table2[[#This Row],[20D EMA]])/Table2[[#This Row],[20D EMA]]</f>
        <v>-1.4205387347929945E-2</v>
      </c>
      <c r="T339" s="2">
        <f>(Table2[[#This Row],[Close Price]]-Table2[[#This Row],[50D EMA]])/Table2[[#This Row],[50D EMA]]</f>
        <v>3.5782869292928933E-2</v>
      </c>
      <c r="U339" s="2">
        <f>(Table2[[#This Row],[Close Price]]-Table2[[#This Row],[200D EMA]])/Table2[[#This Row],[200D EMA]]</f>
        <v>0.24170746183624087</v>
      </c>
      <c r="V339">
        <v>0.57089419818168896</v>
      </c>
      <c r="W339">
        <v>2521.25</v>
      </c>
      <c r="X339">
        <v>2610</v>
      </c>
      <c r="Y339">
        <v>2500</v>
      </c>
      <c r="Z339">
        <v>2653</v>
      </c>
      <c r="AA339">
        <v>2500</v>
      </c>
      <c r="AB339">
        <v>2818.3</v>
      </c>
      <c r="AC339" s="2">
        <f>(Table2[[#This Row],[Close Price]]/Table2[[#This Row],[Day Low]])-1</f>
        <v>1.5924640555280201E-2</v>
      </c>
      <c r="AD339" s="2">
        <f>(Table2[[#This Row],[Day High]]/Table2[[#This Row],[Close Price]])-1</f>
        <v>1.8973998594518537E-2</v>
      </c>
      <c r="AE339" s="2">
        <f>(Table2[[#This Row],[Close Price]]/Table2[[#This Row],[Current Week Low]])-1</f>
        <v>2.4560000000000137E-2</v>
      </c>
      <c r="AF339" s="2">
        <f>(Table2[[#This Row],[Current Week High]]/Table2[[#This Row],[Close Price]])-1</f>
        <v>3.5761692824236802E-2</v>
      </c>
      <c r="AG339" s="2">
        <f>(Table2[[#This Row],[Close Price]]/Table2[[#This Row],[Current Month Low]])-1</f>
        <v>2.4560000000000137E-2</v>
      </c>
      <c r="AH339" s="2">
        <f>(Table2[[#This Row],[Current Month High]]/Table2[[#This Row],[Close Price]])-1</f>
        <v>0.100296712735223</v>
      </c>
      <c r="AI339">
        <v>19.516670570781599</v>
      </c>
      <c r="AJ339">
        <v>66.319275348202893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0.16</v>
      </c>
      <c r="AM339" t="s">
        <v>10198</v>
      </c>
      <c r="AN339">
        <v>-4.49</v>
      </c>
      <c r="AO339" t="s">
        <v>10197</v>
      </c>
      <c r="AP339">
        <v>1.2836418150584001E-2</v>
      </c>
      <c r="AQ339">
        <f>(Table2[[#This Row],[Sharpe Ratio]]-AVERAGE(Table2[Sharpe Ratio]))/_xlfn.STDEV.P(Table2[Sharpe Ratio])</f>
        <v>-0.44903403011437781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-1.3769932399243494</v>
      </c>
      <c r="AS339">
        <f>_xlfn.RANK.AVG(Table2[[#This Row],[1Y Return vs Nifty Z-Score]],Table2[1Y Return vs Nifty Z-Score])</f>
        <v>354</v>
      </c>
      <c r="AT339">
        <f>_xlfn.RANK.AVG(Table2[[#This Row],[6M Return vs Nifty Z-Score]],Table2[6M Return vs Nifty Z-Score])</f>
        <v>240</v>
      </c>
      <c r="AU339">
        <f>_xlfn.RANK.AVG(Table2[[#This Row],[Sharpe Ratio Z-Score]],Table2[Sharpe Ratio Z-Score])</f>
        <v>454</v>
      </c>
      <c r="AV339">
        <f>(Table2[[#This Row],[Rank 1Y]]+Table2[[#This Row],[Rank 6M]]+Table2[[#This Row],[Rank Sharpe]])/3</f>
        <v>349.33333333333331</v>
      </c>
    </row>
    <row r="340" spans="1:48" x14ac:dyDescent="0.3">
      <c r="A340" t="s">
        <v>983</v>
      </c>
      <c r="B340" t="s">
        <v>984</v>
      </c>
      <c r="C340" t="s">
        <v>10161</v>
      </c>
      <c r="D340" t="s">
        <v>890</v>
      </c>
      <c r="E340">
        <v>13797.3969359</v>
      </c>
      <c r="F340">
        <v>335.35</v>
      </c>
      <c r="G340">
        <v>31.423575756276101</v>
      </c>
      <c r="H340">
        <f>(Table2[[#This Row],[1Y Return vs Nifty]]-AVERAGE(Table2[1Y Return vs Nifty]))/_xlfn.STDEV.P(Table2[1Y Return vs Nifty])</f>
        <v>-0.13134822116515324</v>
      </c>
      <c r="I340">
        <v>-6.3317109433341798</v>
      </c>
      <c r="J340">
        <f>(Table2[[#This Row],[1M Return vs Nifty]]-AVERAGE(Table2[1M Return vs Nifty]))/_xlfn.STDEV.P(Table2[1M Return vs Nifty])</f>
        <v>-0.64949330931770632</v>
      </c>
      <c r="K340">
        <v>-28.1806949425841</v>
      </c>
      <c r="L340">
        <f>(Table2[[#This Row],[6M Return vs Nifty]]-AVERAGE(Table2[6M Return vs Nifty]))/_xlfn.STDEV.P(Table2[6M Return vs Nifty])</f>
        <v>-1.1997177169291546</v>
      </c>
      <c r="M340">
        <v>-4.5152961443714101</v>
      </c>
      <c r="N340">
        <f>(Table2[[#This Row],[1W Return vs Nifty]]-AVERAGE(Table2[1W Return vs Nifty]))/_xlfn.STDEV.P(Table2[1W Return vs Nifty])</f>
        <v>-1.1352740568167592</v>
      </c>
      <c r="O340">
        <v>353.22</v>
      </c>
      <c r="P340">
        <v>348.68778276919801</v>
      </c>
      <c r="Q340">
        <v>321.00660373054501</v>
      </c>
      <c r="R340">
        <v>29.923405718767398</v>
      </c>
      <c r="S340" s="2">
        <f>(Table2[[#This Row],[Close Price]]-Table2[[#This Row],[20D EMA]])/Table2[[#This Row],[20D EMA]]</f>
        <v>-5.0591699224279495E-2</v>
      </c>
      <c r="T340" s="2">
        <f>(Table2[[#This Row],[Close Price]]-Table2[[#This Row],[50D EMA]])/Table2[[#This Row],[50D EMA]]</f>
        <v>-3.8251362474682624E-2</v>
      </c>
      <c r="U340" s="2">
        <f>(Table2[[#This Row],[Close Price]]-Table2[[#This Row],[200D EMA]])/Table2[[#This Row],[200D EMA]]</f>
        <v>4.468255824884821E-2</v>
      </c>
      <c r="V340">
        <v>0.50866240642663796</v>
      </c>
      <c r="W340">
        <v>336</v>
      </c>
      <c r="X340">
        <v>356</v>
      </c>
      <c r="Y340">
        <v>325.05</v>
      </c>
      <c r="Z340">
        <v>347</v>
      </c>
      <c r="AA340">
        <v>325.05</v>
      </c>
      <c r="AB340">
        <v>400</v>
      </c>
      <c r="AC340" s="2">
        <f>(Table2[[#This Row],[Close Price]]/Table2[[#This Row],[Day Low]])-1</f>
        <v>-1.9345238095237471E-3</v>
      </c>
      <c r="AD340" s="2">
        <f>(Table2[[#This Row],[Day High]]/Table2[[#This Row],[Close Price]])-1</f>
        <v>6.1577456388847374E-2</v>
      </c>
      <c r="AE340" s="2">
        <f>(Table2[[#This Row],[Close Price]]/Table2[[#This Row],[Current Week Low]])-1</f>
        <v>3.1687432702661056E-2</v>
      </c>
      <c r="AF340" s="2">
        <f>(Table2[[#This Row],[Current Week High]]/Table2[[#This Row],[Close Price]])-1</f>
        <v>3.4739824064410341E-2</v>
      </c>
      <c r="AG340" s="2">
        <f>(Table2[[#This Row],[Close Price]]/Table2[[#This Row],[Current Month Low]])-1</f>
        <v>3.1687432702661056E-2</v>
      </c>
      <c r="AH340" s="2">
        <f>(Table2[[#This Row],[Current Month High]]/Table2[[#This Row],[Close Price]])-1</f>
        <v>0.19278365886387339</v>
      </c>
      <c r="AI340">
        <v>28.2093335321306</v>
      </c>
      <c r="AJ340">
        <v>58.1839622641509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-0.05</v>
      </c>
      <c r="AM340" t="s">
        <v>10197</v>
      </c>
      <c r="AN340">
        <v>-9.3000000000000007</v>
      </c>
      <c r="AO340" t="s">
        <v>10197</v>
      </c>
      <c r="AP340">
        <v>0.189992599292852</v>
      </c>
      <c r="AQ340">
        <f>(Table2[[#This Row],[Sharpe Ratio]]-AVERAGE(Table2[Sharpe Ratio]))/_xlfn.STDEV.P(Table2[Sharpe Ratio])</f>
        <v>1.5930535927029004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-1.5227797115258732</v>
      </c>
      <c r="AS340">
        <f>_xlfn.RANK.AVG(Table2[[#This Row],[1Y Return vs Nifty Z-Score]],Table2[1Y Return vs Nifty Z-Score])</f>
        <v>331</v>
      </c>
      <c r="AT340">
        <f>_xlfn.RANK.AVG(Table2[[#This Row],[6M Return vs Nifty Z-Score]],Table2[6M Return vs Nifty Z-Score])</f>
        <v>678</v>
      </c>
      <c r="AU340">
        <f>_xlfn.RANK.AVG(Table2[[#This Row],[Sharpe Ratio Z-Score]],Table2[Sharpe Ratio Z-Score])</f>
        <v>40</v>
      </c>
      <c r="AV340">
        <f>(Table2[[#This Row],[Rank 1Y]]+Table2[[#This Row],[Rank 6M]]+Table2[[#This Row],[Rank Sharpe]])/3</f>
        <v>349.66666666666669</v>
      </c>
    </row>
    <row r="341" spans="1:48" x14ac:dyDescent="0.3">
      <c r="A341" t="s">
        <v>1636</v>
      </c>
      <c r="B341" t="s">
        <v>1637</v>
      </c>
      <c r="C341" t="s">
        <v>10156</v>
      </c>
      <c r="D341" t="s">
        <v>46</v>
      </c>
      <c r="E341">
        <v>5241.0406903399999</v>
      </c>
      <c r="F341">
        <v>757.4</v>
      </c>
      <c r="G341">
        <v>60.856020885417003</v>
      </c>
      <c r="H341">
        <f>(Table2[[#This Row],[1Y Return vs Nifty]]-AVERAGE(Table2[1Y Return vs Nifty]))/_xlfn.STDEV.P(Table2[1Y Return vs Nifty])</f>
        <v>0.26781042638850305</v>
      </c>
      <c r="I341">
        <v>24.8928332295499</v>
      </c>
      <c r="J341">
        <f>(Table2[[#This Row],[1M Return vs Nifty]]-AVERAGE(Table2[1M Return vs Nifty]))/_xlfn.STDEV.P(Table2[1M Return vs Nifty])</f>
        <v>2.5337475973643624</v>
      </c>
      <c r="K341">
        <v>-30.863296553972202</v>
      </c>
      <c r="L341">
        <f>(Table2[[#This Row],[6M Return vs Nifty]]-AVERAGE(Table2[6M Return vs Nifty]))/_xlfn.STDEV.P(Table2[6M Return vs Nifty])</f>
        <v>-1.2918888898796155</v>
      </c>
      <c r="M341">
        <v>14.8400966769119</v>
      </c>
      <c r="N341">
        <f>(Table2[[#This Row],[1W Return vs Nifty]]-AVERAGE(Table2[1W Return vs Nifty]))/_xlfn.STDEV.P(Table2[1W Return vs Nifty])</f>
        <v>2.9953571186851788</v>
      </c>
      <c r="O341">
        <v>649.62</v>
      </c>
      <c r="P341">
        <v>600.69427909906699</v>
      </c>
      <c r="Q341">
        <v>581.427042115414</v>
      </c>
      <c r="R341">
        <v>79.041366308785697</v>
      </c>
      <c r="S341" s="2">
        <f>(Table2[[#This Row],[Close Price]]-Table2[[#This Row],[20D EMA]])/Table2[[#This Row],[20D EMA]]</f>
        <v>0.16591237954496471</v>
      </c>
      <c r="T341" s="2">
        <f>(Table2[[#This Row],[Close Price]]-Table2[[#This Row],[50D EMA]])/Table2[[#This Row],[50D EMA]]</f>
        <v>0.26087433550384947</v>
      </c>
      <c r="U341" s="2">
        <f>(Table2[[#This Row],[Close Price]]-Table2[[#This Row],[200D EMA]])/Table2[[#This Row],[200D EMA]]</f>
        <v>0.30265698899098525</v>
      </c>
      <c r="V341">
        <v>2.2181996379814399</v>
      </c>
      <c r="W341">
        <v>747.2</v>
      </c>
      <c r="X341">
        <v>779</v>
      </c>
      <c r="Y341">
        <v>627.6</v>
      </c>
      <c r="Z341">
        <v>773.6</v>
      </c>
      <c r="AA341">
        <v>562.04999999999995</v>
      </c>
      <c r="AB341">
        <v>773.6</v>
      </c>
      <c r="AC341" s="2">
        <f>(Table2[[#This Row],[Close Price]]/Table2[[#This Row],[Day Low]])-1</f>
        <v>1.3650963597430232E-2</v>
      </c>
      <c r="AD341" s="2">
        <f>(Table2[[#This Row],[Day High]]/Table2[[#This Row],[Close Price]])-1</f>
        <v>2.8518616318986112E-2</v>
      </c>
      <c r="AE341" s="2">
        <f>(Table2[[#This Row],[Close Price]]/Table2[[#This Row],[Current Week Low]])-1</f>
        <v>0.20681963033779471</v>
      </c>
      <c r="AF341" s="2">
        <f>(Table2[[#This Row],[Current Week High]]/Table2[[#This Row],[Close Price]])-1</f>
        <v>2.1388962239239584E-2</v>
      </c>
      <c r="AG341" s="2">
        <f>(Table2[[#This Row],[Close Price]]/Table2[[#This Row],[Current Month Low]])-1</f>
        <v>0.34756694244284314</v>
      </c>
      <c r="AH341" s="2">
        <f>(Table2[[#This Row],[Current Month High]]/Table2[[#This Row],[Close Price]])-1</f>
        <v>2.1388962239239584E-2</v>
      </c>
      <c r="AI341">
        <v>33.225508317929702</v>
      </c>
      <c r="AJ341">
        <v>92.551163086309799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0.28999999999999998</v>
      </c>
      <c r="AM341" t="s">
        <v>10198</v>
      </c>
      <c r="AN341">
        <v>24.66</v>
      </c>
      <c r="AO341" t="s">
        <v>10198</v>
      </c>
      <c r="AP341">
        <v>0.125806262600792</v>
      </c>
      <c r="AQ341">
        <f>(Table2[[#This Row],[Sharpe Ratio]]-AVERAGE(Table2[Sharpe Ratio]))/_xlfn.STDEV.P(Table2[Sharpe Ratio])</f>
        <v>0.8531746741819759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5.3582009267404054</v>
      </c>
      <c r="AS341">
        <f>_xlfn.RANK.AVG(Table2[[#This Row],[1Y Return vs Nifty Z-Score]],Table2[1Y Return vs Nifty Z-Score])</f>
        <v>215</v>
      </c>
      <c r="AT341">
        <f>_xlfn.RANK.AVG(Table2[[#This Row],[6M Return vs Nifty Z-Score]],Table2[6M Return vs Nifty Z-Score])</f>
        <v>687</v>
      </c>
      <c r="AU341">
        <f>_xlfn.RANK.AVG(Table2[[#This Row],[Sharpe Ratio Z-Score]],Table2[Sharpe Ratio Z-Score])</f>
        <v>152</v>
      </c>
      <c r="AV341">
        <f>(Table2[[#This Row],[Rank 1Y]]+Table2[[#This Row],[Rank 6M]]+Table2[[#This Row],[Rank Sharpe]])/3</f>
        <v>351.33333333333331</v>
      </c>
    </row>
    <row r="342" spans="1:48" x14ac:dyDescent="0.3">
      <c r="A342" t="s">
        <v>318</v>
      </c>
      <c r="B342" t="s">
        <v>319</v>
      </c>
      <c r="C342" t="s">
        <v>10158</v>
      </c>
      <c r="D342" t="s">
        <v>60</v>
      </c>
      <c r="E342">
        <v>79851.713634519998</v>
      </c>
      <c r="F342">
        <v>1362.8</v>
      </c>
      <c r="G342">
        <v>48.9880929707343</v>
      </c>
      <c r="H342">
        <f>(Table2[[#This Row],[1Y Return vs Nifty]]-AVERAGE(Table2[1Y Return vs Nifty]))/_xlfn.STDEV.P(Table2[1Y Return vs Nifty])</f>
        <v>0.1068592707878163</v>
      </c>
      <c r="I342">
        <v>7.5967178208782498</v>
      </c>
      <c r="J342">
        <f>(Table2[[#This Row],[1M Return vs Nifty]]-AVERAGE(Table2[1M Return vs Nifty]))/_xlfn.STDEV.P(Table2[1M Return vs Nifty])</f>
        <v>0.77046478398735618</v>
      </c>
      <c r="K342">
        <v>4.1164561169518397</v>
      </c>
      <c r="L342">
        <f>(Table2[[#This Row],[6M Return vs Nifty]]-AVERAGE(Table2[6M Return vs Nifty]))/_xlfn.STDEV.P(Table2[6M Return vs Nifty])</f>
        <v>-9.0023946718050959E-2</v>
      </c>
      <c r="M342">
        <v>-2.5385256124604402E-2</v>
      </c>
      <c r="N342">
        <f>(Table2[[#This Row],[1W Return vs Nifty]]-AVERAGE(Table2[1W Return vs Nifty]))/_xlfn.STDEV.P(Table2[1W Return vs Nifty])</f>
        <v>-0.17708291797175607</v>
      </c>
      <c r="O342">
        <v>1315.23</v>
      </c>
      <c r="P342">
        <v>1258.5904322046499</v>
      </c>
      <c r="Q342">
        <v>1092.5180530421101</v>
      </c>
      <c r="R342">
        <v>67.203430667434603</v>
      </c>
      <c r="S342" s="2">
        <f>(Table2[[#This Row],[Close Price]]-Table2[[#This Row],[20D EMA]])/Table2[[#This Row],[20D EMA]]</f>
        <v>3.6168578879739614E-2</v>
      </c>
      <c r="T342" s="2">
        <f>(Table2[[#This Row],[Close Price]]-Table2[[#This Row],[50D EMA]])/Table2[[#This Row],[50D EMA]]</f>
        <v>8.279863339879999E-2</v>
      </c>
      <c r="U342" s="2">
        <f>(Table2[[#This Row],[Close Price]]-Table2[[#This Row],[200D EMA]])/Table2[[#This Row],[200D EMA]]</f>
        <v>0.24739357505836301</v>
      </c>
      <c r="V342">
        <v>0.901949201532945</v>
      </c>
      <c r="W342">
        <v>1360.95</v>
      </c>
      <c r="X342">
        <v>1389</v>
      </c>
      <c r="Y342">
        <v>1314.45</v>
      </c>
      <c r="Z342">
        <v>1366.7</v>
      </c>
      <c r="AA342">
        <v>1203</v>
      </c>
      <c r="AB342">
        <v>1409.9</v>
      </c>
      <c r="AC342" s="2">
        <f>(Table2[[#This Row],[Close Price]]/Table2[[#This Row],[Day Low]])-1</f>
        <v>1.3593445754802591E-3</v>
      </c>
      <c r="AD342" s="2">
        <f>(Table2[[#This Row],[Day High]]/Table2[[#This Row],[Close Price]])-1</f>
        <v>1.9225124743175837E-2</v>
      </c>
      <c r="AE342" s="2">
        <f>(Table2[[#This Row],[Close Price]]/Table2[[#This Row],[Current Week Low]])-1</f>
        <v>3.6783445547567295E-2</v>
      </c>
      <c r="AF342" s="2">
        <f>(Table2[[#This Row],[Current Week High]]/Table2[[#This Row],[Close Price]])-1</f>
        <v>2.8617552098622046E-3</v>
      </c>
      <c r="AG342" s="2">
        <f>(Table2[[#This Row],[Close Price]]/Table2[[#This Row],[Current Month Low]])-1</f>
        <v>0.13283458021612637</v>
      </c>
      <c r="AH342" s="2">
        <f>(Table2[[#This Row],[Current Month High]]/Table2[[#This Row],[Close Price]])-1</f>
        <v>3.4561197534487942E-2</v>
      </c>
      <c r="AI342">
        <v>3.4561197534487902</v>
      </c>
      <c r="AJ342">
        <v>75.697801843614997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0.08</v>
      </c>
      <c r="AM342" t="s">
        <v>10198</v>
      </c>
      <c r="AN342">
        <v>4.4000000000000004</v>
      </c>
      <c r="AO342" t="s">
        <v>10198</v>
      </c>
      <c r="AP342">
        <v>1.5164175913765E-2</v>
      </c>
      <c r="AQ342">
        <f>(Table2[[#This Row],[Sharpe Ratio]]-AVERAGE(Table2[Sharpe Ratio]))/_xlfn.STDEV.P(Table2[Sharpe Ratio])</f>
        <v>-0.42220185702022306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0.1880153330651424</v>
      </c>
      <c r="AS342">
        <f>_xlfn.RANK.AVG(Table2[[#This Row],[1Y Return vs Nifty Z-Score]],Table2[1Y Return vs Nifty Z-Score])</f>
        <v>255</v>
      </c>
      <c r="AT342">
        <f>_xlfn.RANK.AVG(Table2[[#This Row],[6M Return vs Nifty Z-Score]],Table2[6M Return vs Nifty Z-Score])</f>
        <v>353</v>
      </c>
      <c r="AU342">
        <f>_xlfn.RANK.AVG(Table2[[#This Row],[Sharpe Ratio Z-Score]],Table2[Sharpe Ratio Z-Score])</f>
        <v>447</v>
      </c>
      <c r="AV342">
        <f>(Table2[[#This Row],[Rank 1Y]]+Table2[[#This Row],[Rank 6M]]+Table2[[#This Row],[Rank Sharpe]])/3</f>
        <v>351.66666666666669</v>
      </c>
    </row>
    <row r="343" spans="1:48" x14ac:dyDescent="0.3">
      <c r="A343" t="s">
        <v>159</v>
      </c>
      <c r="B343" t="s">
        <v>160</v>
      </c>
      <c r="C343" t="s">
        <v>10162</v>
      </c>
      <c r="D343" t="s">
        <v>80</v>
      </c>
      <c r="E343">
        <v>166482.51587802</v>
      </c>
      <c r="F343">
        <v>675.9</v>
      </c>
      <c r="G343">
        <v>29.567777155779002</v>
      </c>
      <c r="H343">
        <f>(Table2[[#This Row],[1Y Return vs Nifty]]-AVERAGE(Table2[1Y Return vs Nifty]))/_xlfn.STDEV.P(Table2[1Y Return vs Nifty])</f>
        <v>-0.15651629864754255</v>
      </c>
      <c r="I343">
        <v>0.13246671171882299</v>
      </c>
      <c r="J343">
        <f>(Table2[[#This Row],[1M Return vs Nifty]]-AVERAGE(Table2[1M Return vs Nifty]))/_xlfn.STDEV.P(Table2[1M Return vs Nifty])</f>
        <v>9.5086164011751809E-3</v>
      </c>
      <c r="K343">
        <v>6.3637415965133304</v>
      </c>
      <c r="L343">
        <f>(Table2[[#This Row],[6M Return vs Nifty]]-AVERAGE(Table2[6M Return vs Nifty]))/_xlfn.STDEV.P(Table2[6M Return vs Nifty])</f>
        <v>-1.2809746246986531E-2</v>
      </c>
      <c r="M343">
        <v>1.3577611887877701</v>
      </c>
      <c r="N343">
        <f>(Table2[[#This Row],[1W Return vs Nifty]]-AVERAGE(Table2[1W Return vs Nifty]))/_xlfn.STDEV.P(Table2[1W Return vs Nifty])</f>
        <v>0.11809413569968287</v>
      </c>
      <c r="O343">
        <v>677.53</v>
      </c>
      <c r="P343">
        <v>658.73027089022401</v>
      </c>
      <c r="Q343">
        <v>582.11817014191001</v>
      </c>
      <c r="R343">
        <v>45.024950675862797</v>
      </c>
      <c r="S343" s="2">
        <f>(Table2[[#This Row],[Close Price]]-Table2[[#This Row],[20D EMA]])/Table2[[#This Row],[20D EMA]]</f>
        <v>-2.4057975292606903E-3</v>
      </c>
      <c r="T343" s="2">
        <f>(Table2[[#This Row],[Close Price]]-Table2[[#This Row],[50D EMA]])/Table2[[#This Row],[50D EMA]]</f>
        <v>2.6064885535884642E-2</v>
      </c>
      <c r="U343" s="2">
        <f>(Table2[[#This Row],[Close Price]]-Table2[[#This Row],[200D EMA]])/Table2[[#This Row],[200D EMA]]</f>
        <v>0.16110445381773195</v>
      </c>
      <c r="V343">
        <v>0.71261918636330102</v>
      </c>
      <c r="W343">
        <v>676.05</v>
      </c>
      <c r="X343">
        <v>691.45</v>
      </c>
      <c r="Y343">
        <v>662.6</v>
      </c>
      <c r="Z343">
        <v>695</v>
      </c>
      <c r="AA343">
        <v>656.2</v>
      </c>
      <c r="AB343">
        <v>706.95</v>
      </c>
      <c r="AC343" s="2">
        <f>(Table2[[#This Row],[Close Price]]/Table2[[#This Row],[Day Low]])-1</f>
        <v>-2.2187708009757667E-4</v>
      </c>
      <c r="AD343" s="2">
        <f>(Table2[[#This Row],[Day High]]/Table2[[#This Row],[Close Price]])-1</f>
        <v>2.3006361887853322E-2</v>
      </c>
      <c r="AE343" s="2">
        <f>(Table2[[#This Row],[Close Price]]/Table2[[#This Row],[Current Week Low]])-1</f>
        <v>2.0072441895562898E-2</v>
      </c>
      <c r="AF343" s="2">
        <f>(Table2[[#This Row],[Current Week High]]/Table2[[#This Row],[Close Price]])-1</f>
        <v>2.8258618138778058E-2</v>
      </c>
      <c r="AG343" s="2">
        <f>(Table2[[#This Row],[Close Price]]/Table2[[#This Row],[Current Month Low]])-1</f>
        <v>3.002133495885384E-2</v>
      </c>
      <c r="AH343" s="2">
        <f>(Table2[[#This Row],[Current Month High]]/Table2[[#This Row],[Close Price]])-1</f>
        <v>4.593874833555267E-2</v>
      </c>
      <c r="AI343">
        <v>4.5938748335552599</v>
      </c>
      <c r="AJ343">
        <v>67.2812770696695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0.03</v>
      </c>
      <c r="AM343" t="s">
        <v>10198</v>
      </c>
      <c r="AN343">
        <v>-1.1200000000000001</v>
      </c>
      <c r="AO343" t="s">
        <v>10197</v>
      </c>
      <c r="AP343">
        <v>3.4005052850972002E-2</v>
      </c>
      <c r="AQ343">
        <f>(Table2[[#This Row],[Sharpe Ratio]]-AVERAGE(Table2[Sharpe Ratio]))/_xlfn.STDEV.P(Table2[Sharpe Ratio])</f>
        <v>-0.2050221834213877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-0.24674547621505877</v>
      </c>
      <c r="AS343">
        <f>_xlfn.RANK.AVG(Table2[[#This Row],[1Y Return vs Nifty Z-Score]],Table2[1Y Return vs Nifty Z-Score])</f>
        <v>340</v>
      </c>
      <c r="AT343">
        <f>_xlfn.RANK.AVG(Table2[[#This Row],[6M Return vs Nifty Z-Score]],Table2[6M Return vs Nifty Z-Score])</f>
        <v>329</v>
      </c>
      <c r="AU343">
        <f>_xlfn.RANK.AVG(Table2[[#This Row],[Sharpe Ratio Z-Score]],Table2[Sharpe Ratio Z-Score])</f>
        <v>390</v>
      </c>
      <c r="AV343">
        <f>(Table2[[#This Row],[Rank 1Y]]+Table2[[#This Row],[Rank 6M]]+Table2[[#This Row],[Rank Sharpe]])/3</f>
        <v>353</v>
      </c>
    </row>
    <row r="344" spans="1:48" x14ac:dyDescent="0.3">
      <c r="A344" t="s">
        <v>1236</v>
      </c>
      <c r="B344" t="s">
        <v>1237</v>
      </c>
      <c r="C344" t="s">
        <v>10151</v>
      </c>
      <c r="D344" t="s">
        <v>1189</v>
      </c>
      <c r="E344">
        <v>9234.3711166199992</v>
      </c>
      <c r="F344">
        <v>569.9</v>
      </c>
      <c r="G344">
        <v>152.919597792909</v>
      </c>
      <c r="H344">
        <f>(Table2[[#This Row],[1Y Return vs Nifty]]-AVERAGE(Table2[1Y Return vs Nifty]))/_xlfn.STDEV.P(Table2[1Y Return vs Nifty])</f>
        <v>1.5163636025214151</v>
      </c>
      <c r="I344">
        <v>-9.6072424058661401</v>
      </c>
      <c r="J344">
        <f>(Table2[[#This Row],[1M Return vs Nifty]]-AVERAGE(Table2[1M Return vs Nifty]))/_xlfn.STDEV.P(Table2[1M Return vs Nifty])</f>
        <v>-0.98342310777768482</v>
      </c>
      <c r="K344">
        <v>-7.4758297660102002</v>
      </c>
      <c r="L344">
        <f>(Table2[[#This Row],[6M Return vs Nifty]]-AVERAGE(Table2[6M Return vs Nifty]))/_xlfn.STDEV.P(Table2[6M Return vs Nifty])</f>
        <v>-0.48832184621748548</v>
      </c>
      <c r="M344">
        <v>3.11970825053498</v>
      </c>
      <c r="N344">
        <f>(Table2[[#This Row],[1W Return vs Nifty]]-AVERAGE(Table2[1W Return vs Nifty]))/_xlfn.STDEV.P(Table2[1W Return vs Nifty])</f>
        <v>0.49411096625629036</v>
      </c>
      <c r="O344">
        <v>553.45000000000005</v>
      </c>
      <c r="P344">
        <v>540.01491368040001</v>
      </c>
      <c r="Q344">
        <v>441.49124447878899</v>
      </c>
      <c r="R344">
        <v>61.209632567451798</v>
      </c>
      <c r="S344" s="2">
        <f>(Table2[[#This Row],[Close Price]]-Table2[[#This Row],[20D EMA]])/Table2[[#This Row],[20D EMA]]</f>
        <v>2.9722648839100065E-2</v>
      </c>
      <c r="T344" s="2">
        <f>(Table2[[#This Row],[Close Price]]-Table2[[#This Row],[50D EMA]])/Table2[[#This Row],[50D EMA]]</f>
        <v>5.5341224033836622E-2</v>
      </c>
      <c r="U344" s="2">
        <f>(Table2[[#This Row],[Close Price]]-Table2[[#This Row],[200D EMA]])/Table2[[#This Row],[200D EMA]]</f>
        <v>0.29085232635316793</v>
      </c>
      <c r="V344">
        <v>0.58519227787708905</v>
      </c>
      <c r="W344">
        <v>560</v>
      </c>
      <c r="X344">
        <v>582</v>
      </c>
      <c r="Y344">
        <v>511.05</v>
      </c>
      <c r="Z344">
        <v>577</v>
      </c>
      <c r="AA344">
        <v>511.05</v>
      </c>
      <c r="AB344">
        <v>593.4</v>
      </c>
      <c r="AC344" s="2">
        <f>(Table2[[#This Row],[Close Price]]/Table2[[#This Row],[Day Low]])-1</f>
        <v>1.7678571428571432E-2</v>
      </c>
      <c r="AD344" s="2">
        <f>(Table2[[#This Row],[Day High]]/Table2[[#This Row],[Close Price]])-1</f>
        <v>2.1231795051763536E-2</v>
      </c>
      <c r="AE344" s="2">
        <f>(Table2[[#This Row],[Close Price]]/Table2[[#This Row],[Current Week Low]])-1</f>
        <v>0.11515507288914972</v>
      </c>
      <c r="AF344" s="2">
        <f>(Table2[[#This Row],[Current Week High]]/Table2[[#This Row],[Close Price]])-1</f>
        <v>1.2458326022109167E-2</v>
      </c>
      <c r="AG344" s="2">
        <f>(Table2[[#This Row],[Close Price]]/Table2[[#This Row],[Current Month Low]])-1</f>
        <v>0.11515507288914972</v>
      </c>
      <c r="AH344" s="2">
        <f>(Table2[[#This Row],[Current Month High]]/Table2[[#This Row],[Close Price]])-1</f>
        <v>4.1235304439375398E-2</v>
      </c>
      <c r="AI344">
        <v>11.3879628004913</v>
      </c>
      <c r="AJ344">
        <v>189.04480135249301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0.13</v>
      </c>
      <c r="AM344" t="s">
        <v>10198</v>
      </c>
      <c r="AN344">
        <v>-2.46</v>
      </c>
      <c r="AO344" t="s">
        <v>10197</v>
      </c>
      <c r="AQ344">
        <f>(Table2[[#This Row],[Sharpe Ratio]]-AVERAGE(Table2[Sharpe Ratio]))/_xlfn.STDEV.P(Table2[Sharpe Ratio])</f>
        <v>-0.59700002519057449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-5.8270410408039375E-2</v>
      </c>
      <c r="AS344">
        <f>_xlfn.RANK.AVG(Table2[[#This Row],[1Y Return vs Nifty Z-Score]],Table2[1Y Return vs Nifty Z-Score])</f>
        <v>52</v>
      </c>
      <c r="AT344">
        <f>_xlfn.RANK.AVG(Table2[[#This Row],[6M Return vs Nifty Z-Score]],Table2[6M Return vs Nifty Z-Score])</f>
        <v>490</v>
      </c>
      <c r="AU344">
        <f>_xlfn.RANK.AVG(Table2[[#This Row],[Sharpe Ratio Z-Score]],Table2[Sharpe Ratio Z-Score])</f>
        <v>517.5</v>
      </c>
      <c r="AV344">
        <f>(Table2[[#This Row],[Rank 1Y]]+Table2[[#This Row],[Rank 6M]]+Table2[[#This Row],[Rank Sharpe]])/3</f>
        <v>353.16666666666669</v>
      </c>
    </row>
    <row r="345" spans="1:48" x14ac:dyDescent="0.3">
      <c r="A345" t="s">
        <v>267</v>
      </c>
      <c r="B345" t="s">
        <v>268</v>
      </c>
      <c r="C345" t="s">
        <v>10153</v>
      </c>
      <c r="D345" t="s">
        <v>54</v>
      </c>
      <c r="E345">
        <v>100711.95481710001</v>
      </c>
      <c r="F345">
        <v>2679</v>
      </c>
      <c r="G345">
        <v>22.904317876420599</v>
      </c>
      <c r="H345">
        <f>(Table2[[#This Row],[1Y Return vs Nifty]]-AVERAGE(Table2[1Y Return vs Nifty]))/_xlfn.STDEV.P(Table2[1Y Return vs Nifty])</f>
        <v>-0.24688518856841868</v>
      </c>
      <c r="I345">
        <v>-8.3965513859172898</v>
      </c>
      <c r="J345">
        <f>(Table2[[#This Row],[1M Return vs Nifty]]-AVERAGE(Table2[1M Return vs Nifty]))/_xlfn.STDEV.P(Table2[1M Return vs Nifty])</f>
        <v>-0.85999708885118187</v>
      </c>
      <c r="K345">
        <v>1.8169213308302401</v>
      </c>
      <c r="L345">
        <f>(Table2[[#This Row],[6M Return vs Nifty]]-AVERAGE(Table2[6M Return vs Nifty]))/_xlfn.STDEV.P(Table2[6M Return vs Nifty])</f>
        <v>-0.16903337457250664</v>
      </c>
      <c r="M345">
        <v>-0.81741973324684403</v>
      </c>
      <c r="N345">
        <f>(Table2[[#This Row],[1W Return vs Nifty]]-AVERAGE(Table2[1W Return vs Nifty]))/_xlfn.STDEV.P(Table2[1W Return vs Nifty])</f>
        <v>-0.34611086452296352</v>
      </c>
      <c r="O345">
        <v>2779.38</v>
      </c>
      <c r="P345">
        <v>2690.9706297060102</v>
      </c>
      <c r="Q345">
        <v>2350.0000816114102</v>
      </c>
      <c r="R345">
        <v>32.9588772226003</v>
      </c>
      <c r="S345" s="2">
        <f>(Table2[[#This Row],[Close Price]]-Table2[[#This Row],[20D EMA]])/Table2[[#This Row],[20D EMA]]</f>
        <v>-3.6115968309479128E-2</v>
      </c>
      <c r="T345" s="2">
        <f>(Table2[[#This Row],[Close Price]]-Table2[[#This Row],[50D EMA]])/Table2[[#This Row],[50D EMA]]</f>
        <v>-4.448443091078249E-3</v>
      </c>
      <c r="U345" s="2">
        <f>(Table2[[#This Row],[Close Price]]-Table2[[#This Row],[200D EMA]])/Table2[[#This Row],[200D EMA]]</f>
        <v>0.13999996040978535</v>
      </c>
      <c r="V345">
        <v>0.81543679269279401</v>
      </c>
      <c r="W345">
        <v>2690</v>
      </c>
      <c r="X345">
        <v>3044</v>
      </c>
      <c r="Y345">
        <v>2635.5</v>
      </c>
      <c r="Z345">
        <v>2847.95</v>
      </c>
      <c r="AA345">
        <v>2635.5</v>
      </c>
      <c r="AB345">
        <v>2942</v>
      </c>
      <c r="AC345" s="2">
        <f>(Table2[[#This Row],[Close Price]]/Table2[[#This Row],[Day Low]])-1</f>
        <v>-4.0892193308550429E-3</v>
      </c>
      <c r="AD345" s="2">
        <f>(Table2[[#This Row],[Day High]]/Table2[[#This Row],[Close Price]])-1</f>
        <v>0.13624486748786868</v>
      </c>
      <c r="AE345" s="2">
        <f>(Table2[[#This Row],[Close Price]]/Table2[[#This Row],[Current Week Low]])-1</f>
        <v>1.6505406943653878E-2</v>
      </c>
      <c r="AF345" s="2">
        <f>(Table2[[#This Row],[Current Week High]]/Table2[[#This Row],[Close Price]])-1</f>
        <v>6.306457633445306E-2</v>
      </c>
      <c r="AG345" s="2">
        <f>(Table2[[#This Row],[Close Price]]/Table2[[#This Row],[Current Month Low]])-1</f>
        <v>1.6505406943653878E-2</v>
      </c>
      <c r="AH345" s="2">
        <f>(Table2[[#This Row],[Current Month High]]/Table2[[#This Row],[Close Price]])-1</f>
        <v>9.8170959313176542E-2</v>
      </c>
      <c r="AI345">
        <v>14.2011944755505</v>
      </c>
      <c r="AJ345">
        <v>52.207260951082297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0.01</v>
      </c>
      <c r="AM345" t="s">
        <v>10198</v>
      </c>
      <c r="AN345">
        <v>-4.5999999999999996</v>
      </c>
      <c r="AO345" t="s">
        <v>10197</v>
      </c>
      <c r="AP345">
        <v>5.8641473806912002E-2</v>
      </c>
      <c r="AQ345">
        <f>(Table2[[#This Row],[Sharpe Ratio]]-AVERAGE(Table2[Sharpe Ratio]))/_xlfn.STDEV.P(Table2[Sharpe Ratio])</f>
        <v>7.8962998355810832E-2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-1.5430635181592598</v>
      </c>
      <c r="AS345">
        <f>_xlfn.RANK.AVG(Table2[[#This Row],[1Y Return vs Nifty Z-Score]],Table2[1Y Return vs Nifty Z-Score])</f>
        <v>372</v>
      </c>
      <c r="AT345">
        <f>_xlfn.RANK.AVG(Table2[[#This Row],[6M Return vs Nifty Z-Score]],Table2[6M Return vs Nifty Z-Score])</f>
        <v>379</v>
      </c>
      <c r="AU345">
        <f>_xlfn.RANK.AVG(Table2[[#This Row],[Sharpe Ratio Z-Score]],Table2[Sharpe Ratio Z-Score])</f>
        <v>309</v>
      </c>
      <c r="AV345">
        <f>(Table2[[#This Row],[Rank 1Y]]+Table2[[#This Row],[Rank 6M]]+Table2[[#This Row],[Rank Sharpe]])/3</f>
        <v>353.33333333333331</v>
      </c>
    </row>
    <row r="346" spans="1:48" x14ac:dyDescent="0.3">
      <c r="A346" t="s">
        <v>1488</v>
      </c>
      <c r="B346" t="s">
        <v>1489</v>
      </c>
      <c r="C346" t="s">
        <v>10161</v>
      </c>
      <c r="D346" t="s">
        <v>77</v>
      </c>
      <c r="E346">
        <v>6679.6391935000001</v>
      </c>
      <c r="F346">
        <v>3377.5</v>
      </c>
      <c r="G346">
        <v>29.0005747117042</v>
      </c>
      <c r="H346">
        <f>(Table2[[#This Row],[1Y Return vs Nifty]]-AVERAGE(Table2[1Y Return vs Nifty]))/_xlfn.STDEV.P(Table2[1Y Return vs Nifty])</f>
        <v>-0.16420861776926801</v>
      </c>
      <c r="I346">
        <v>19.349624300329499</v>
      </c>
      <c r="J346">
        <f>(Table2[[#This Row],[1M Return vs Nifty]]-AVERAGE(Table2[1M Return vs Nifty]))/_xlfn.STDEV.P(Table2[1M Return vs Nifty])</f>
        <v>1.9686354432819586</v>
      </c>
      <c r="K346">
        <v>48.588469070881402</v>
      </c>
      <c r="L346">
        <f>(Table2[[#This Row],[6M Return vs Nifty]]-AVERAGE(Table2[6M Return vs Nifty]))/_xlfn.STDEV.P(Table2[6M Return vs Nifty])</f>
        <v>1.4379843792408464</v>
      </c>
      <c r="M346">
        <v>8.2635619880367699</v>
      </c>
      <c r="N346">
        <f>(Table2[[#This Row],[1W Return vs Nifty]]-AVERAGE(Table2[1W Return vs Nifty]))/_xlfn.STDEV.P(Table2[1W Return vs Nifty])</f>
        <v>1.5918599402261353</v>
      </c>
      <c r="O346">
        <v>3209.11</v>
      </c>
      <c r="P346">
        <v>2862.8452568028301</v>
      </c>
      <c r="Q346">
        <v>2368.5401105303699</v>
      </c>
      <c r="R346">
        <v>60.599600457589098</v>
      </c>
      <c r="S346" s="2">
        <f>(Table2[[#This Row],[Close Price]]-Table2[[#This Row],[20D EMA]])/Table2[[#This Row],[20D EMA]]</f>
        <v>5.2472492373274789E-2</v>
      </c>
      <c r="T346" s="2">
        <f>(Table2[[#This Row],[Close Price]]-Table2[[#This Row],[50D EMA]])/Table2[[#This Row],[50D EMA]]</f>
        <v>0.17977036725063034</v>
      </c>
      <c r="U346" s="2">
        <f>(Table2[[#This Row],[Close Price]]-Table2[[#This Row],[200D EMA]])/Table2[[#This Row],[200D EMA]]</f>
        <v>0.42598387292824907</v>
      </c>
      <c r="V346">
        <v>0.830871995430843</v>
      </c>
      <c r="W346">
        <v>3350.15</v>
      </c>
      <c r="X346">
        <v>3444</v>
      </c>
      <c r="Y346">
        <v>3100</v>
      </c>
      <c r="Z346">
        <v>3605.9</v>
      </c>
      <c r="AA346">
        <v>2784.1</v>
      </c>
      <c r="AB346">
        <v>3605.9</v>
      </c>
      <c r="AC346" s="2">
        <f>(Table2[[#This Row],[Close Price]]/Table2[[#This Row],[Day Low]])-1</f>
        <v>8.163813560586819E-3</v>
      </c>
      <c r="AD346" s="2">
        <f>(Table2[[#This Row],[Day High]]/Table2[[#This Row],[Close Price]])-1</f>
        <v>1.9689119170984481E-2</v>
      </c>
      <c r="AE346" s="2">
        <f>(Table2[[#This Row],[Close Price]]/Table2[[#This Row],[Current Week Low]])-1</f>
        <v>8.951612903225814E-2</v>
      </c>
      <c r="AF346" s="2">
        <f>(Table2[[#This Row],[Current Week High]]/Table2[[#This Row],[Close Price]])-1</f>
        <v>6.7623982235381241E-2</v>
      </c>
      <c r="AG346" s="2">
        <f>(Table2[[#This Row],[Close Price]]/Table2[[#This Row],[Current Month Low]])-1</f>
        <v>0.21313889587299317</v>
      </c>
      <c r="AH346" s="2">
        <f>(Table2[[#This Row],[Current Month High]]/Table2[[#This Row],[Close Price]])-1</f>
        <v>6.7623982235381241E-2</v>
      </c>
      <c r="AI346">
        <v>6.7623982235381197</v>
      </c>
      <c r="AJ346">
        <v>111.75548589341599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0.45</v>
      </c>
      <c r="AM346" t="s">
        <v>10198</v>
      </c>
      <c r="AN346">
        <v>2.8</v>
      </c>
      <c r="AO346" t="s">
        <v>10198</v>
      </c>
      <c r="AP346">
        <v>-5.9607125843229997E-2</v>
      </c>
      <c r="AQ346">
        <f>(Table2[[#This Row],[Sharpe Ratio]]-AVERAGE(Table2[Sharpe Ratio]))/_xlfn.STDEV.P(Table2[Sharpe Ratio])</f>
        <v>-1.2840941651258917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3.5501769798537808</v>
      </c>
      <c r="AS346">
        <f>_xlfn.RANK.AVG(Table2[[#This Row],[1Y Return vs Nifty Z-Score]],Table2[1Y Return vs Nifty Z-Score])</f>
        <v>343</v>
      </c>
      <c r="AT346">
        <f>_xlfn.RANK.AVG(Table2[[#This Row],[6M Return vs Nifty Z-Score]],Table2[6M Return vs Nifty Z-Score])</f>
        <v>62</v>
      </c>
      <c r="AU346">
        <f>_xlfn.RANK.AVG(Table2[[#This Row],[Sharpe Ratio Z-Score]],Table2[Sharpe Ratio Z-Score])</f>
        <v>655</v>
      </c>
      <c r="AV346">
        <f>(Table2[[#This Row],[Rank 1Y]]+Table2[[#This Row],[Rank 6M]]+Table2[[#This Row],[Rank Sharpe]])/3</f>
        <v>353.33333333333331</v>
      </c>
    </row>
    <row r="347" spans="1:48" x14ac:dyDescent="0.3">
      <c r="A347" t="s">
        <v>854</v>
      </c>
      <c r="B347" t="s">
        <v>855</v>
      </c>
      <c r="C347" t="s">
        <v>10158</v>
      </c>
      <c r="D347" t="s">
        <v>60</v>
      </c>
      <c r="E347">
        <v>17729.308091880001</v>
      </c>
      <c r="F347">
        <v>1694.7</v>
      </c>
      <c r="G347">
        <v>55.740848189023701</v>
      </c>
      <c r="H347">
        <f>(Table2[[#This Row],[1Y Return vs Nifty]]-AVERAGE(Table2[1Y Return vs Nifty]))/_xlfn.STDEV.P(Table2[1Y Return vs Nifty])</f>
        <v>0.19843917957101731</v>
      </c>
      <c r="I347">
        <v>10.636016485915301</v>
      </c>
      <c r="J347">
        <f>(Table2[[#This Row],[1M Return vs Nifty]]-AVERAGE(Table2[1M Return vs Nifty]))/_xlfn.STDEV.P(Table2[1M Return vs Nifty])</f>
        <v>1.0803114156820446</v>
      </c>
      <c r="K347">
        <v>7.9635396913466296</v>
      </c>
      <c r="L347">
        <f>(Table2[[#This Row],[6M Return vs Nifty]]-AVERAGE(Table2[6M Return vs Nifty]))/_xlfn.STDEV.P(Table2[6M Return vs Nifty])</f>
        <v>4.215751622639935E-2</v>
      </c>
      <c r="M347">
        <v>2.6427347767657299</v>
      </c>
      <c r="N347">
        <f>(Table2[[#This Row],[1W Return vs Nifty]]-AVERAGE(Table2[1W Return vs Nifty]))/_xlfn.STDEV.P(Table2[1W Return vs Nifty])</f>
        <v>0.39232013623643802</v>
      </c>
      <c r="O347">
        <v>1659.02</v>
      </c>
      <c r="P347">
        <v>1594.1557494589599</v>
      </c>
      <c r="Q347">
        <v>1416.2793409303499</v>
      </c>
      <c r="R347">
        <v>55.794295575711899</v>
      </c>
      <c r="S347" s="2">
        <f>(Table2[[#This Row],[Close Price]]-Table2[[#This Row],[20D EMA]])/Table2[[#This Row],[20D EMA]]</f>
        <v>2.1506672613952855E-2</v>
      </c>
      <c r="T347" s="2">
        <f>(Table2[[#This Row],[Close Price]]-Table2[[#This Row],[50D EMA]])/Table2[[#This Row],[50D EMA]]</f>
        <v>6.3070531580846981E-2</v>
      </c>
      <c r="U347" s="2">
        <f>(Table2[[#This Row],[Close Price]]-Table2[[#This Row],[200D EMA]])/Table2[[#This Row],[200D EMA]]</f>
        <v>0.19658597779641154</v>
      </c>
      <c r="V347">
        <v>0.333492667817058</v>
      </c>
      <c r="W347">
        <v>1687.05</v>
      </c>
      <c r="X347">
        <v>1711.7</v>
      </c>
      <c r="Y347">
        <v>1636.95</v>
      </c>
      <c r="Z347">
        <v>1756.3</v>
      </c>
      <c r="AA347">
        <v>1513.8</v>
      </c>
      <c r="AB347">
        <v>1799</v>
      </c>
      <c r="AC347" s="2">
        <f>(Table2[[#This Row],[Close Price]]/Table2[[#This Row],[Day Low]])-1</f>
        <v>4.5345425446785548E-3</v>
      </c>
      <c r="AD347" s="2">
        <f>(Table2[[#This Row],[Day High]]/Table2[[#This Row],[Close Price]])-1</f>
        <v>1.0031273971794485E-2</v>
      </c>
      <c r="AE347" s="2">
        <f>(Table2[[#This Row],[Close Price]]/Table2[[#This Row],[Current Week Low]])-1</f>
        <v>3.527902501603597E-2</v>
      </c>
      <c r="AF347" s="2">
        <f>(Table2[[#This Row],[Current Week High]]/Table2[[#This Row],[Close Price]])-1</f>
        <v>3.6348616274266776E-2</v>
      </c>
      <c r="AG347" s="2">
        <f>(Table2[[#This Row],[Close Price]]/Table2[[#This Row],[Current Month Low]])-1</f>
        <v>0.11950059453032114</v>
      </c>
      <c r="AH347" s="2">
        <f>(Table2[[#This Row],[Current Month High]]/Table2[[#This Row],[Close Price]])-1</f>
        <v>6.1544816191656304E-2</v>
      </c>
      <c r="AI347">
        <v>6.1544816191656304</v>
      </c>
      <c r="AJ347">
        <v>88.289539470029396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-0.03</v>
      </c>
      <c r="AM347" t="s">
        <v>10197</v>
      </c>
      <c r="AN347">
        <v>0.33</v>
      </c>
      <c r="AO347" t="s">
        <v>10198</v>
      </c>
      <c r="AQ347">
        <f>(Table2[[#This Row],[Sharpe Ratio]]-AVERAGE(Table2[Sharpe Ratio]))/_xlfn.STDEV.P(Table2[Sharpe Ratio])</f>
        <v>-0.59700002519057449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1.1162282225253248</v>
      </c>
      <c r="AS347">
        <f>_xlfn.RANK.AVG(Table2[[#This Row],[1Y Return vs Nifty Z-Score]],Table2[1Y Return vs Nifty Z-Score])</f>
        <v>233</v>
      </c>
      <c r="AT347">
        <f>_xlfn.RANK.AVG(Table2[[#This Row],[6M Return vs Nifty Z-Score]],Table2[6M Return vs Nifty Z-Score])</f>
        <v>310</v>
      </c>
      <c r="AU347">
        <f>_xlfn.RANK.AVG(Table2[[#This Row],[Sharpe Ratio Z-Score]],Table2[Sharpe Ratio Z-Score])</f>
        <v>517.5</v>
      </c>
      <c r="AV347">
        <f>(Table2[[#This Row],[Rank 1Y]]+Table2[[#This Row],[Rank 6M]]+Table2[[#This Row],[Rank Sharpe]])/3</f>
        <v>353.5</v>
      </c>
    </row>
    <row r="348" spans="1:48" x14ac:dyDescent="0.3">
      <c r="A348" t="s">
        <v>1139</v>
      </c>
      <c r="B348" t="s">
        <v>1140</v>
      </c>
      <c r="C348" t="s">
        <v>10164</v>
      </c>
      <c r="D348" t="s">
        <v>1141</v>
      </c>
      <c r="E348">
        <v>10585.12078716</v>
      </c>
      <c r="F348">
        <v>712.2</v>
      </c>
      <c r="G348">
        <v>43.0740890377093</v>
      </c>
      <c r="H348">
        <f>(Table2[[#This Row],[1Y Return vs Nifty]]-AVERAGE(Table2[1Y Return vs Nifty]))/_xlfn.STDEV.P(Table2[1Y Return vs Nifty])</f>
        <v>2.6654388007077829E-2</v>
      </c>
      <c r="I348">
        <v>10.3244245840114</v>
      </c>
      <c r="J348">
        <f>(Table2[[#This Row],[1M Return vs Nifty]]-AVERAGE(Table2[1M Return vs Nifty]))/_xlfn.STDEV.P(Table2[1M Return vs Nifty])</f>
        <v>1.0485456328786331</v>
      </c>
      <c r="K348">
        <v>32.894012191317998</v>
      </c>
      <c r="L348">
        <f>(Table2[[#This Row],[6M Return vs Nifty]]-AVERAGE(Table2[6M Return vs Nifty]))/_xlfn.STDEV.P(Table2[6M Return vs Nifty])</f>
        <v>0.8987404999898897</v>
      </c>
      <c r="M348">
        <v>10.830161055327601</v>
      </c>
      <c r="N348">
        <f>(Table2[[#This Row],[1W Return vs Nifty]]-AVERAGE(Table2[1W Return vs Nifty]))/_xlfn.STDEV.P(Table2[1W Return vs Nifty])</f>
        <v>2.1395974219840892</v>
      </c>
      <c r="O348">
        <v>634.72</v>
      </c>
      <c r="P348">
        <v>617.05137657941896</v>
      </c>
      <c r="Q348">
        <v>552.14876135474003</v>
      </c>
      <c r="R348">
        <v>82.452375961503705</v>
      </c>
      <c r="S348" s="2">
        <f>(Table2[[#This Row],[Close Price]]-Table2[[#This Row],[20D EMA]])/Table2[[#This Row],[20D EMA]]</f>
        <v>0.1220695739853794</v>
      </c>
      <c r="T348" s="2">
        <f>(Table2[[#This Row],[Close Price]]-Table2[[#This Row],[50D EMA]])/Table2[[#This Row],[50D EMA]]</f>
        <v>0.15419886743958147</v>
      </c>
      <c r="U348" s="2">
        <f>(Table2[[#This Row],[Close Price]]-Table2[[#This Row],[200D EMA]])/Table2[[#This Row],[200D EMA]]</f>
        <v>0.28986977758052346</v>
      </c>
      <c r="V348">
        <v>1.99554724101292</v>
      </c>
      <c r="W348">
        <v>698.2</v>
      </c>
      <c r="X348">
        <v>720.2</v>
      </c>
      <c r="Y348">
        <v>592.04999999999995</v>
      </c>
      <c r="Z348">
        <v>729.9</v>
      </c>
      <c r="AA348">
        <v>592.04999999999995</v>
      </c>
      <c r="AB348">
        <v>729.9</v>
      </c>
      <c r="AC348" s="2">
        <f>(Table2[[#This Row],[Close Price]]/Table2[[#This Row],[Day Low]])-1</f>
        <v>2.0051561157261588E-2</v>
      </c>
      <c r="AD348" s="2">
        <f>(Table2[[#This Row],[Day High]]/Table2[[#This Row],[Close Price]])-1</f>
        <v>1.1232799775344082E-2</v>
      </c>
      <c r="AE348" s="2">
        <f>(Table2[[#This Row],[Close Price]]/Table2[[#This Row],[Current Week Low]])-1</f>
        <v>0.20293894096782372</v>
      </c>
      <c r="AF348" s="2">
        <f>(Table2[[#This Row],[Current Week High]]/Table2[[#This Row],[Close Price]])-1</f>
        <v>2.4852569502948452E-2</v>
      </c>
      <c r="AG348" s="2">
        <f>(Table2[[#This Row],[Close Price]]/Table2[[#This Row],[Current Month Low]])-1</f>
        <v>0.20293894096782372</v>
      </c>
      <c r="AH348" s="2">
        <f>(Table2[[#This Row],[Current Month High]]/Table2[[#This Row],[Close Price]])-1</f>
        <v>2.4852569502948452E-2</v>
      </c>
      <c r="AI348">
        <v>2.4852569502948398</v>
      </c>
      <c r="AJ348">
        <v>79.079708322856405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-0.05</v>
      </c>
      <c r="AM348" t="s">
        <v>10197</v>
      </c>
      <c r="AN348">
        <v>13.93</v>
      </c>
      <c r="AO348" t="s">
        <v>10198</v>
      </c>
      <c r="AP348">
        <v>-6.9498052215325998E-2</v>
      </c>
      <c r="AQ348">
        <f>(Table2[[#This Row],[Sharpe Ratio]]-AVERAGE(Table2[Sharpe Ratio]))/_xlfn.STDEV.P(Table2[Sharpe Ratio])</f>
        <v>-1.3981073380923705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2.7154306047673193</v>
      </c>
      <c r="AS348">
        <f>_xlfn.RANK.AVG(Table2[[#This Row],[1Y Return vs Nifty Z-Score]],Table2[1Y Return vs Nifty Z-Score])</f>
        <v>283</v>
      </c>
      <c r="AT348">
        <f>_xlfn.RANK.AVG(Table2[[#This Row],[6M Return vs Nifty Z-Score]],Table2[6M Return vs Nifty Z-Score])</f>
        <v>112</v>
      </c>
      <c r="AU348">
        <f>_xlfn.RANK.AVG(Table2[[#This Row],[Sharpe Ratio Z-Score]],Table2[Sharpe Ratio Z-Score])</f>
        <v>675</v>
      </c>
      <c r="AV348">
        <f>(Table2[[#This Row],[Rank 1Y]]+Table2[[#This Row],[Rank 6M]]+Table2[[#This Row],[Rank Sharpe]])/3</f>
        <v>356.66666666666669</v>
      </c>
    </row>
    <row r="349" spans="1:48" x14ac:dyDescent="0.3">
      <c r="A349" t="s">
        <v>1765</v>
      </c>
      <c r="B349" t="s">
        <v>1766</v>
      </c>
      <c r="C349" t="s">
        <v>10167</v>
      </c>
      <c r="D349" t="s">
        <v>555</v>
      </c>
      <c r="E349">
        <v>4234.9149048600002</v>
      </c>
      <c r="F349">
        <v>369.7</v>
      </c>
      <c r="G349">
        <v>-1.4923136912398201</v>
      </c>
      <c r="H349">
        <f>(Table2[[#This Row],[1Y Return vs Nifty]]-AVERAGE(Table2[1Y Return vs Nifty]))/_xlfn.STDEV.P(Table2[1Y Return vs Nifty])</f>
        <v>-0.57774884663977966</v>
      </c>
      <c r="I349">
        <v>-10.737113626862699</v>
      </c>
      <c r="J349">
        <f>(Table2[[#This Row],[1M Return vs Nifty]]-AVERAGE(Table2[1M Return vs Nifty]))/_xlfn.STDEV.P(Table2[1M Return vs Nifty])</f>
        <v>-1.0986098105857423</v>
      </c>
      <c r="K349">
        <v>0.60250867112794604</v>
      </c>
      <c r="L349">
        <f>(Table2[[#This Row],[6M Return vs Nifty]]-AVERAGE(Table2[6M Return vs Nifty]))/_xlfn.STDEV.P(Table2[6M Return vs Nifty])</f>
        <v>-0.21075922712380274</v>
      </c>
      <c r="M349">
        <v>0.14550899071538501</v>
      </c>
      <c r="N349">
        <f>(Table2[[#This Row],[1W Return vs Nifty]]-AVERAGE(Table2[1W Return vs Nifty]))/_xlfn.STDEV.P(Table2[1W Return vs Nifty])</f>
        <v>-0.14061240506462611</v>
      </c>
      <c r="O349">
        <v>371.28</v>
      </c>
      <c r="P349">
        <v>371.42418557770799</v>
      </c>
      <c r="Q349">
        <v>355.64314152916302</v>
      </c>
      <c r="R349">
        <v>49.362718681684598</v>
      </c>
      <c r="S349" s="2">
        <f>(Table2[[#This Row],[Close Price]]-Table2[[#This Row],[20D EMA]])/Table2[[#This Row],[20D EMA]]</f>
        <v>-4.2555483731953891E-3</v>
      </c>
      <c r="T349" s="2">
        <f>(Table2[[#This Row],[Close Price]]-Table2[[#This Row],[50D EMA]])/Table2[[#This Row],[50D EMA]]</f>
        <v>-4.6420929079408896E-3</v>
      </c>
      <c r="U349" s="2">
        <f>(Table2[[#This Row],[Close Price]]-Table2[[#This Row],[200D EMA]])/Table2[[#This Row],[200D EMA]]</f>
        <v>3.9525177992738816E-2</v>
      </c>
      <c r="V349">
        <v>0.57275076408124204</v>
      </c>
      <c r="W349">
        <v>369.15</v>
      </c>
      <c r="X349">
        <v>375.15</v>
      </c>
      <c r="Y349">
        <v>345.85</v>
      </c>
      <c r="Z349">
        <v>374.7</v>
      </c>
      <c r="AA349">
        <v>345.85</v>
      </c>
      <c r="AB349">
        <v>401.55</v>
      </c>
      <c r="AC349" s="2">
        <f>(Table2[[#This Row],[Close Price]]/Table2[[#This Row],[Day Low]])-1</f>
        <v>1.4899092509819134E-3</v>
      </c>
      <c r="AD349" s="2">
        <f>(Table2[[#This Row],[Day High]]/Table2[[#This Row],[Close Price]])-1</f>
        <v>1.4741682445225779E-2</v>
      </c>
      <c r="AE349" s="2">
        <f>(Table2[[#This Row],[Close Price]]/Table2[[#This Row],[Current Week Low]])-1</f>
        <v>6.8960532022553034E-2</v>
      </c>
      <c r="AF349" s="2">
        <f>(Table2[[#This Row],[Current Week High]]/Table2[[#This Row],[Close Price]])-1</f>
        <v>1.3524479307546633E-2</v>
      </c>
      <c r="AG349" s="2">
        <f>(Table2[[#This Row],[Close Price]]/Table2[[#This Row],[Current Month Low]])-1</f>
        <v>6.8960532022553034E-2</v>
      </c>
      <c r="AH349" s="2">
        <f>(Table2[[#This Row],[Current Month High]]/Table2[[#This Row],[Close Price]])-1</f>
        <v>8.6150933189072187E-2</v>
      </c>
      <c r="AI349">
        <v>24.1141466053557</v>
      </c>
      <c r="AJ349">
        <v>34.436363636363602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-0.06</v>
      </c>
      <c r="AM349" t="s">
        <v>10197</v>
      </c>
      <c r="AN349">
        <v>-3.18</v>
      </c>
      <c r="AO349" t="s">
        <v>10197</v>
      </c>
      <c r="AP349">
        <v>0.11937469200446101</v>
      </c>
      <c r="AQ349">
        <f>(Table2[[#This Row],[Sharpe Ratio]]-AVERAGE(Table2[Sharpe Ratio]))/_xlfn.STDEV.P(Table2[Sharpe Ratio])</f>
        <v>0.77903765776313716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517</v>
      </c>
      <c r="AT349">
        <f>_xlfn.RANK.AVG(Table2[[#This Row],[6M Return vs Nifty Z-Score]],Table2[6M Return vs Nifty Z-Score])</f>
        <v>390</v>
      </c>
      <c r="AU349">
        <f>_xlfn.RANK.AVG(Table2[[#This Row],[Sharpe Ratio Z-Score]],Table2[Sharpe Ratio Z-Score])</f>
        <v>165</v>
      </c>
      <c r="AV349">
        <f>(Table2[[#This Row],[Rank 1Y]]+Table2[[#This Row],[Rank 6M]]+Table2[[#This Row],[Rank Sharpe]])/3</f>
        <v>357.33333333333331</v>
      </c>
    </row>
    <row r="350" spans="1:48" x14ac:dyDescent="0.3">
      <c r="A350" t="s">
        <v>1006</v>
      </c>
      <c r="B350" t="s">
        <v>1007</v>
      </c>
      <c r="C350" t="s">
        <v>10156</v>
      </c>
      <c r="D350" t="s">
        <v>46</v>
      </c>
      <c r="E350">
        <v>13107.868635675</v>
      </c>
      <c r="F350">
        <v>510.95</v>
      </c>
      <c r="G350">
        <v>22.0373514664754</v>
      </c>
      <c r="H350">
        <f>(Table2[[#This Row],[1Y Return vs Nifty]]-AVERAGE(Table2[1Y Return vs Nifty]))/_xlfn.STDEV.P(Table2[1Y Return vs Nifty])</f>
        <v>-0.25864286409112086</v>
      </c>
      <c r="I350">
        <v>4.9885625033084802</v>
      </c>
      <c r="J350">
        <f>(Table2[[#This Row],[1M Return vs Nifty]]-AVERAGE(Table2[1M Return vs Nifty]))/_xlfn.STDEV.P(Table2[1M Return vs Nifty])</f>
        <v>0.5045718168426705</v>
      </c>
      <c r="K350">
        <v>8.8794794770283492</v>
      </c>
      <c r="L350">
        <f>(Table2[[#This Row],[6M Return vs Nifty]]-AVERAGE(Table2[6M Return vs Nifty]))/_xlfn.STDEV.P(Table2[6M Return vs Nifty])</f>
        <v>7.3628176662852776E-2</v>
      </c>
      <c r="M350">
        <v>-1.5347921017116</v>
      </c>
      <c r="N350">
        <f>(Table2[[#This Row],[1W Return vs Nifty]]-AVERAGE(Table2[1W Return vs Nifty]))/_xlfn.STDEV.P(Table2[1W Return vs Nifty])</f>
        <v>-0.49920518283438675</v>
      </c>
      <c r="O350">
        <v>507.72</v>
      </c>
      <c r="P350">
        <v>492.31356304345701</v>
      </c>
      <c r="Q350">
        <v>430.83791455893902</v>
      </c>
      <c r="R350">
        <v>50.002893664320503</v>
      </c>
      <c r="S350" s="2">
        <f>(Table2[[#This Row],[Close Price]]-Table2[[#This Row],[20D EMA]])/Table2[[#This Row],[20D EMA]]</f>
        <v>6.3617742062553398E-3</v>
      </c>
      <c r="T350" s="2">
        <f>(Table2[[#This Row],[Close Price]]-Table2[[#This Row],[50D EMA]])/Table2[[#This Row],[50D EMA]]</f>
        <v>3.7854811151928236E-2</v>
      </c>
      <c r="U350" s="2">
        <f>(Table2[[#This Row],[Close Price]]-Table2[[#This Row],[200D EMA]])/Table2[[#This Row],[200D EMA]]</f>
        <v>0.18594483617597579</v>
      </c>
      <c r="V350">
        <v>0.39953560078608402</v>
      </c>
      <c r="W350">
        <v>504.3</v>
      </c>
      <c r="X350">
        <v>517.54999999999995</v>
      </c>
      <c r="Y350">
        <v>470.6</v>
      </c>
      <c r="Z350">
        <v>527</v>
      </c>
      <c r="AA350">
        <v>470.6</v>
      </c>
      <c r="AB350">
        <v>539.5</v>
      </c>
      <c r="AC350" s="2">
        <f>(Table2[[#This Row],[Close Price]]/Table2[[#This Row],[Day Low]])-1</f>
        <v>1.3186595280586966E-2</v>
      </c>
      <c r="AD350" s="2">
        <f>(Table2[[#This Row],[Day High]]/Table2[[#This Row],[Close Price]])-1</f>
        <v>1.2917115177610183E-2</v>
      </c>
      <c r="AE350" s="2">
        <f>(Table2[[#This Row],[Close Price]]/Table2[[#This Row],[Current Week Low]])-1</f>
        <v>8.5741606459838415E-2</v>
      </c>
      <c r="AF350" s="2">
        <f>(Table2[[#This Row],[Current Week High]]/Table2[[#This Row],[Close Price]])-1</f>
        <v>3.1412075545552476E-2</v>
      </c>
      <c r="AG350" s="2">
        <f>(Table2[[#This Row],[Close Price]]/Table2[[#This Row],[Current Month Low]])-1</f>
        <v>8.5741606459838415E-2</v>
      </c>
      <c r="AH350" s="2">
        <f>(Table2[[#This Row],[Current Month High]]/Table2[[#This Row],[Close Price]])-1</f>
        <v>5.5876308836481092E-2</v>
      </c>
      <c r="AI350">
        <v>12.496330365006299</v>
      </c>
      <c r="AJ350">
        <v>64.769429216381795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0.09</v>
      </c>
      <c r="AM350" t="s">
        <v>10198</v>
      </c>
      <c r="AN350">
        <v>1.1399999999999999</v>
      </c>
      <c r="AO350" t="s">
        <v>10198</v>
      </c>
      <c r="AP350">
        <v>3.2018675983868997E-2</v>
      </c>
      <c r="AQ350">
        <f>(Table2[[#This Row],[Sharpe Ratio]]-AVERAGE(Table2[Sharpe Ratio]))/_xlfn.STDEV.P(Table2[Sharpe Ratio])</f>
        <v>-0.22791924288839038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-0.40756729630837474</v>
      </c>
      <c r="AS350">
        <f>_xlfn.RANK.AVG(Table2[[#This Row],[1Y Return vs Nifty Z-Score]],Table2[1Y Return vs Nifty Z-Score])</f>
        <v>376</v>
      </c>
      <c r="AT350">
        <f>_xlfn.RANK.AVG(Table2[[#This Row],[6M Return vs Nifty Z-Score]],Table2[6M Return vs Nifty Z-Score])</f>
        <v>300</v>
      </c>
      <c r="AU350">
        <f>_xlfn.RANK.AVG(Table2[[#This Row],[Sharpe Ratio Z-Score]],Table2[Sharpe Ratio Z-Score])</f>
        <v>398</v>
      </c>
      <c r="AV350">
        <f>(Table2[[#This Row],[Rank 1Y]]+Table2[[#This Row],[Rank 6M]]+Table2[[#This Row],[Rank Sharpe]])/3</f>
        <v>358</v>
      </c>
    </row>
    <row r="351" spans="1:48" x14ac:dyDescent="0.3">
      <c r="A351" t="s">
        <v>693</v>
      </c>
      <c r="B351" t="s">
        <v>694</v>
      </c>
      <c r="C351" t="s">
        <v>10163</v>
      </c>
      <c r="D351" t="s">
        <v>409</v>
      </c>
      <c r="E351">
        <v>24672.03354</v>
      </c>
      <c r="F351">
        <v>3519.95</v>
      </c>
      <c r="G351">
        <v>13.1575659854721</v>
      </c>
      <c r="H351">
        <f>(Table2[[#This Row],[1Y Return vs Nifty]]-AVERAGE(Table2[1Y Return vs Nifty]))/_xlfn.STDEV.P(Table2[1Y Return vs Nifty])</f>
        <v>-0.37906925570119254</v>
      </c>
      <c r="I351">
        <v>-5.9854219906433599</v>
      </c>
      <c r="J351">
        <f>(Table2[[#This Row],[1M Return vs Nifty]]-AVERAGE(Table2[1M Return vs Nifty]))/_xlfn.STDEV.P(Table2[1M Return vs Nifty])</f>
        <v>-0.61419027483194477</v>
      </c>
      <c r="K351">
        <v>-3.8497716100142401</v>
      </c>
      <c r="L351">
        <f>(Table2[[#This Row],[6M Return vs Nifty]]-AVERAGE(Table2[6M Return vs Nifty]))/_xlfn.STDEV.P(Table2[6M Return vs Nifty])</f>
        <v>-0.36373456795524933</v>
      </c>
      <c r="M351">
        <v>0.40270509912130298</v>
      </c>
      <c r="N351">
        <f>(Table2[[#This Row],[1W Return vs Nifty]]-AVERAGE(Table2[1W Return vs Nifty]))/_xlfn.STDEV.P(Table2[1W Return vs Nifty])</f>
        <v>-8.5724226177806576E-2</v>
      </c>
      <c r="O351">
        <v>3572.76</v>
      </c>
      <c r="P351">
        <v>3466.8020627758901</v>
      </c>
      <c r="Q351">
        <v>3148.0427357214598</v>
      </c>
      <c r="R351">
        <v>38.665700590694001</v>
      </c>
      <c r="S351" s="2">
        <f>(Table2[[#This Row],[Close Price]]-Table2[[#This Row],[20D EMA]])/Table2[[#This Row],[20D EMA]]</f>
        <v>-1.4781289535261366E-2</v>
      </c>
      <c r="T351" s="2">
        <f>(Table2[[#This Row],[Close Price]]-Table2[[#This Row],[50D EMA]])/Table2[[#This Row],[50D EMA]]</f>
        <v>1.5330536979533753E-2</v>
      </c>
      <c r="U351" s="2">
        <f>(Table2[[#This Row],[Close Price]]-Table2[[#This Row],[200D EMA]])/Table2[[#This Row],[200D EMA]]</f>
        <v>0.11813920442007826</v>
      </c>
      <c r="V351">
        <v>1.0290913024239099</v>
      </c>
      <c r="W351">
        <v>3530.05</v>
      </c>
      <c r="X351">
        <v>3616.35</v>
      </c>
      <c r="Y351">
        <v>3425.25</v>
      </c>
      <c r="Z351">
        <v>3611</v>
      </c>
      <c r="AA351">
        <v>3425.25</v>
      </c>
      <c r="AB351">
        <v>3728.65</v>
      </c>
      <c r="AC351" s="2">
        <f>(Table2[[#This Row],[Close Price]]/Table2[[#This Row],[Day Low]])-1</f>
        <v>-2.8611492755060697E-3</v>
      </c>
      <c r="AD351" s="2">
        <f>(Table2[[#This Row],[Day High]]/Table2[[#This Row],[Close Price]])-1</f>
        <v>2.738675265273649E-2</v>
      </c>
      <c r="AE351" s="2">
        <f>(Table2[[#This Row],[Close Price]]/Table2[[#This Row],[Current Week Low]])-1</f>
        <v>2.7647616962265475E-2</v>
      </c>
      <c r="AF351" s="2">
        <f>(Table2[[#This Row],[Current Week High]]/Table2[[#This Row],[Close Price]])-1</f>
        <v>2.5866844699498515E-2</v>
      </c>
      <c r="AG351" s="2">
        <f>(Table2[[#This Row],[Close Price]]/Table2[[#This Row],[Current Month Low]])-1</f>
        <v>2.7647616962265475E-2</v>
      </c>
      <c r="AH351" s="2">
        <f>(Table2[[#This Row],[Current Month High]]/Table2[[#This Row],[Close Price]])-1</f>
        <v>5.9290614923507512E-2</v>
      </c>
      <c r="AI351">
        <v>11.8993167516584</v>
      </c>
      <c r="AJ351">
        <v>41.230164302766397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0.11</v>
      </c>
      <c r="AM351" t="s">
        <v>10198</v>
      </c>
      <c r="AN351">
        <v>-3.17</v>
      </c>
      <c r="AO351" t="s">
        <v>10197</v>
      </c>
      <c r="AP351">
        <v>9.0690235256268001E-2</v>
      </c>
      <c r="AQ351">
        <f>(Table2[[#This Row],[Sharpe Ratio]]-AVERAGE(Table2[Sharpe Ratio]))/_xlfn.STDEV.P(Table2[Sharpe Ratio])</f>
        <v>0.44839057723207759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-0.99432774743411567</v>
      </c>
      <c r="AS351">
        <f>_xlfn.RANK.AVG(Table2[[#This Row],[1Y Return vs Nifty Z-Score]],Table2[1Y Return vs Nifty Z-Score])</f>
        <v>424</v>
      </c>
      <c r="AT351">
        <f>_xlfn.RANK.AVG(Table2[[#This Row],[6M Return vs Nifty Z-Score]],Table2[6M Return vs Nifty Z-Score])</f>
        <v>435</v>
      </c>
      <c r="AU351">
        <f>_xlfn.RANK.AVG(Table2[[#This Row],[Sharpe Ratio Z-Score]],Table2[Sharpe Ratio Z-Score])</f>
        <v>218</v>
      </c>
      <c r="AV351">
        <f>(Table2[[#This Row],[Rank 1Y]]+Table2[[#This Row],[Rank 6M]]+Table2[[#This Row],[Rank Sharpe]])/3</f>
        <v>359</v>
      </c>
    </row>
    <row r="352" spans="1:48" x14ac:dyDescent="0.3">
      <c r="A352" t="s">
        <v>1266</v>
      </c>
      <c r="B352" t="s">
        <v>1267</v>
      </c>
      <c r="C352" t="s">
        <v>10155</v>
      </c>
      <c r="D352" t="s">
        <v>989</v>
      </c>
      <c r="E352">
        <v>8874.1236227199897</v>
      </c>
      <c r="F352">
        <v>405.4</v>
      </c>
      <c r="G352">
        <v>1.7797993073470899</v>
      </c>
      <c r="H352">
        <f>(Table2[[#This Row],[1Y Return vs Nifty]]-AVERAGE(Table2[1Y Return vs Nifty]))/_xlfn.STDEV.P(Table2[1Y Return vs Nifty])</f>
        <v>-0.53337291411266741</v>
      </c>
      <c r="I352">
        <v>-1.7745235042109699</v>
      </c>
      <c r="J352">
        <f>(Table2[[#This Row],[1M Return vs Nifty]]-AVERAGE(Table2[1M Return vs Nifty]))/_xlfn.STDEV.P(Table2[1M Return vs Nifty])</f>
        <v>-0.18490284499212944</v>
      </c>
      <c r="K352">
        <v>8.4365396114258999</v>
      </c>
      <c r="L352">
        <f>(Table2[[#This Row],[6M Return vs Nifty]]-AVERAGE(Table2[6M Return vs Nifty]))/_xlfn.STDEV.P(Table2[6M Return vs Nifty])</f>
        <v>5.8409261269011727E-2</v>
      </c>
      <c r="M352">
        <v>-0.54957230919866895</v>
      </c>
      <c r="N352">
        <f>(Table2[[#This Row],[1W Return vs Nifty]]-AVERAGE(Table2[1W Return vs Nifty]))/_xlfn.STDEV.P(Table2[1W Return vs Nifty])</f>
        <v>-0.28894959012946742</v>
      </c>
      <c r="O352">
        <v>401.01</v>
      </c>
      <c r="P352">
        <v>383.35884152458999</v>
      </c>
      <c r="Q352">
        <v>351.90647421778601</v>
      </c>
      <c r="R352">
        <v>51.3427006008109</v>
      </c>
      <c r="S352" s="2">
        <f>(Table2[[#This Row],[Close Price]]-Table2[[#This Row],[20D EMA]])/Table2[[#This Row],[20D EMA]]</f>
        <v>1.0947357921248813E-2</v>
      </c>
      <c r="T352" s="2">
        <f>(Table2[[#This Row],[Close Price]]-Table2[[#This Row],[50D EMA]])/Table2[[#This Row],[50D EMA]]</f>
        <v>5.7494848397793348E-2</v>
      </c>
      <c r="U352" s="2">
        <f>(Table2[[#This Row],[Close Price]]-Table2[[#This Row],[200D EMA]])/Table2[[#This Row],[200D EMA]]</f>
        <v>0.15201063265777875</v>
      </c>
      <c r="V352">
        <v>1.0295924045699201</v>
      </c>
      <c r="W352">
        <v>405</v>
      </c>
      <c r="X352">
        <v>415.7</v>
      </c>
      <c r="Y352">
        <v>377.3</v>
      </c>
      <c r="Z352">
        <v>421.9</v>
      </c>
      <c r="AA352">
        <v>377.3</v>
      </c>
      <c r="AB352">
        <v>434.85</v>
      </c>
      <c r="AC352" s="2">
        <f>(Table2[[#This Row],[Close Price]]/Table2[[#This Row],[Day Low]])-1</f>
        <v>9.8765432098768535E-4</v>
      </c>
      <c r="AD352" s="2">
        <f>(Table2[[#This Row],[Day High]]/Table2[[#This Row],[Close Price]])-1</f>
        <v>2.5407005426739016E-2</v>
      </c>
      <c r="AE352" s="2">
        <f>(Table2[[#This Row],[Close Price]]/Table2[[#This Row],[Current Week Low]])-1</f>
        <v>7.4476543864298916E-2</v>
      </c>
      <c r="AF352" s="2">
        <f>(Table2[[#This Row],[Current Week High]]/Table2[[#This Row],[Close Price]])-1</f>
        <v>4.0700542673902218E-2</v>
      </c>
      <c r="AG352" s="2">
        <f>(Table2[[#This Row],[Close Price]]/Table2[[#This Row],[Current Month Low]])-1</f>
        <v>7.4476543864298916E-2</v>
      </c>
      <c r="AH352" s="2">
        <f>(Table2[[#This Row],[Current Month High]]/Table2[[#This Row],[Close Price]])-1</f>
        <v>7.2644301924025712E-2</v>
      </c>
      <c r="AI352">
        <v>7.2644301924025703</v>
      </c>
      <c r="AJ352">
        <v>51.551401869158802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0.05</v>
      </c>
      <c r="AM352" t="s">
        <v>10198</v>
      </c>
      <c r="AN352">
        <v>0.8</v>
      </c>
      <c r="AO352" t="s">
        <v>10198</v>
      </c>
      <c r="AP352">
        <v>6.8250044274471997E-2</v>
      </c>
      <c r="AQ352">
        <f>(Table2[[#This Row],[Sharpe Ratio]]-AVERAGE(Table2[Sharpe Ratio]))/_xlfn.STDEV.P(Table2[Sharpe Ratio])</f>
        <v>0.18972144154563389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-0.75909464641961866</v>
      </c>
      <c r="AS352">
        <f>_xlfn.RANK.AVG(Table2[[#This Row],[1Y Return vs Nifty Z-Score]],Table2[1Y Return vs Nifty Z-Score])</f>
        <v>495</v>
      </c>
      <c r="AT352">
        <f>_xlfn.RANK.AVG(Table2[[#This Row],[6M Return vs Nifty Z-Score]],Table2[6M Return vs Nifty Z-Score])</f>
        <v>304</v>
      </c>
      <c r="AU352">
        <f>_xlfn.RANK.AVG(Table2[[#This Row],[Sharpe Ratio Z-Score]],Table2[Sharpe Ratio Z-Score])</f>
        <v>278</v>
      </c>
      <c r="AV352">
        <f>(Table2[[#This Row],[Rank 1Y]]+Table2[[#This Row],[Rank 6M]]+Table2[[#This Row],[Rank Sharpe]])/3</f>
        <v>359</v>
      </c>
    </row>
    <row r="353" spans="1:48" x14ac:dyDescent="0.3">
      <c r="A353" t="s">
        <v>1864</v>
      </c>
      <c r="B353" t="s">
        <v>1865</v>
      </c>
      <c r="C353" t="s">
        <v>10163</v>
      </c>
      <c r="D353" t="s">
        <v>133</v>
      </c>
      <c r="E353">
        <v>3794.6766750000002</v>
      </c>
      <c r="F353">
        <v>658.75</v>
      </c>
      <c r="G353">
        <v>-27.448363335198302</v>
      </c>
      <c r="H353">
        <f>(Table2[[#This Row],[1Y Return vs Nifty]]-AVERAGE(Table2[1Y Return vs Nifty]))/_xlfn.STDEV.P(Table2[1Y Return vs Nifty])</f>
        <v>-0.92976111154875496</v>
      </c>
      <c r="I353">
        <v>20.739004787938701</v>
      </c>
      <c r="J353">
        <f>(Table2[[#This Row],[1M Return vs Nifty]]-AVERAGE(Table2[1M Return vs Nifty]))/_xlfn.STDEV.P(Table2[1M Return vs Nifty])</f>
        <v>2.1102782733138623</v>
      </c>
      <c r="K353">
        <v>1.6869565959667401</v>
      </c>
      <c r="L353">
        <f>(Table2[[#This Row],[6M Return vs Nifty]]-AVERAGE(Table2[6M Return vs Nifty]))/_xlfn.STDEV.P(Table2[6M Return vs Nifty])</f>
        <v>-0.17349881662834957</v>
      </c>
      <c r="M353">
        <v>0.415033502727232</v>
      </c>
      <c r="N353">
        <f>(Table2[[#This Row],[1W Return vs Nifty]]-AVERAGE(Table2[1W Return vs Nifty]))/_xlfn.STDEV.P(Table2[1W Return vs Nifty])</f>
        <v>-8.3093223606635583E-2</v>
      </c>
      <c r="O353">
        <v>630.12</v>
      </c>
      <c r="P353">
        <v>592.07492048952497</v>
      </c>
      <c r="Q353">
        <v>558.14459714115799</v>
      </c>
      <c r="R353">
        <v>57.588808560743402</v>
      </c>
      <c r="S353" s="2">
        <f>(Table2[[#This Row],[Close Price]]-Table2[[#This Row],[20D EMA]])/Table2[[#This Row],[20D EMA]]</f>
        <v>4.5435790008252389E-2</v>
      </c>
      <c r="T353" s="2">
        <f>(Table2[[#This Row],[Close Price]]-Table2[[#This Row],[50D EMA]])/Table2[[#This Row],[50D EMA]]</f>
        <v>0.11261257182680254</v>
      </c>
      <c r="U353" s="2">
        <f>(Table2[[#This Row],[Close Price]]-Table2[[#This Row],[200D EMA]])/Table2[[#This Row],[200D EMA]]</f>
        <v>0.1802497119458783</v>
      </c>
      <c r="V353">
        <v>2.1102958731848598</v>
      </c>
      <c r="W353">
        <v>657.85</v>
      </c>
      <c r="X353">
        <v>672</v>
      </c>
      <c r="Y353">
        <v>615.70000000000005</v>
      </c>
      <c r="Z353">
        <v>691.95</v>
      </c>
      <c r="AA353">
        <v>580.4</v>
      </c>
      <c r="AB353">
        <v>691.95</v>
      </c>
      <c r="AC353" s="2">
        <f>(Table2[[#This Row],[Close Price]]/Table2[[#This Row],[Day Low]])-1</f>
        <v>1.3680930303259231E-3</v>
      </c>
      <c r="AD353" s="2">
        <f>(Table2[[#This Row],[Day High]]/Table2[[#This Row],[Close Price]])-1</f>
        <v>2.0113851992409781E-2</v>
      </c>
      <c r="AE353" s="2">
        <f>(Table2[[#This Row],[Close Price]]/Table2[[#This Row],[Current Week Low]])-1</f>
        <v>6.9920415786909107E-2</v>
      </c>
      <c r="AF353" s="2">
        <f>(Table2[[#This Row],[Current Week High]]/Table2[[#This Row],[Close Price]])-1</f>
        <v>5.0398481973434661E-2</v>
      </c>
      <c r="AG353" s="2">
        <f>(Table2[[#This Row],[Close Price]]/Table2[[#This Row],[Current Month Low]])-1</f>
        <v>0.13499310820124055</v>
      </c>
      <c r="AH353" s="2">
        <f>(Table2[[#This Row],[Current Month High]]/Table2[[#This Row],[Close Price]])-1</f>
        <v>5.0398481973434661E-2</v>
      </c>
      <c r="AI353">
        <v>10.0569259962049</v>
      </c>
      <c r="AJ353">
        <v>43.206521739130402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0.16</v>
      </c>
      <c r="AM353" t="s">
        <v>10198</v>
      </c>
      <c r="AN353">
        <v>9.74</v>
      </c>
      <c r="AO353" t="s">
        <v>10198</v>
      </c>
      <c r="AP353">
        <v>0.187295599057685</v>
      </c>
      <c r="AQ353">
        <f>(Table2[[#This Row],[Sharpe Ratio]]-AVERAGE(Table2[Sharpe Ratio]))/_xlfn.STDEV.P(Table2[Sharpe Ratio])</f>
        <v>1.5619651442871665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2.4858902658172886</v>
      </c>
      <c r="AS353">
        <f>_xlfn.RANK.AVG(Table2[[#This Row],[1Y Return vs Nifty Z-Score]],Table2[1Y Return vs Nifty Z-Score])</f>
        <v>655</v>
      </c>
      <c r="AT353">
        <f>_xlfn.RANK.AVG(Table2[[#This Row],[6M Return vs Nifty Z-Score]],Table2[6M Return vs Nifty Z-Score])</f>
        <v>380</v>
      </c>
      <c r="AU353">
        <f>_xlfn.RANK.AVG(Table2[[#This Row],[Sharpe Ratio Z-Score]],Table2[Sharpe Ratio Z-Score])</f>
        <v>45</v>
      </c>
      <c r="AV353">
        <f>(Table2[[#This Row],[Rank 1Y]]+Table2[[#This Row],[Rank 6M]]+Table2[[#This Row],[Rank Sharpe]])/3</f>
        <v>360</v>
      </c>
    </row>
    <row r="354" spans="1:48" x14ac:dyDescent="0.3">
      <c r="A354" t="s">
        <v>1402</v>
      </c>
      <c r="B354" t="s">
        <v>1403</v>
      </c>
      <c r="C354" t="s">
        <v>10157</v>
      </c>
      <c r="D354" t="s">
        <v>198</v>
      </c>
      <c r="E354">
        <v>7425.6619819899997</v>
      </c>
      <c r="F354">
        <v>536.29999999999995</v>
      </c>
      <c r="G354">
        <v>2.3110330367201799</v>
      </c>
      <c r="H354">
        <f>(Table2[[#This Row],[1Y Return vs Nifty]]-AVERAGE(Table2[1Y Return vs Nifty]))/_xlfn.STDEV.P(Table2[1Y Return vs Nifty])</f>
        <v>-0.52616839759964751</v>
      </c>
      <c r="I354">
        <v>-1.4638420655561999</v>
      </c>
      <c r="J354">
        <f>(Table2[[#This Row],[1M Return vs Nifty]]-AVERAGE(Table2[1M Return vs Nifty]))/_xlfn.STDEV.P(Table2[1M Return vs Nifty])</f>
        <v>-0.15322988096111112</v>
      </c>
      <c r="K354">
        <v>22.773116196368001</v>
      </c>
      <c r="L354">
        <f>(Table2[[#This Row],[6M Return vs Nifty]]-AVERAGE(Table2[6M Return vs Nifty]))/_xlfn.STDEV.P(Table2[6M Return vs Nifty])</f>
        <v>0.55099790146015126</v>
      </c>
      <c r="M354">
        <v>3.7024720586079698</v>
      </c>
      <c r="N354">
        <f>(Table2[[#This Row],[1W Return vs Nifty]]-AVERAGE(Table2[1W Return vs Nifty]))/_xlfn.STDEV.P(Table2[1W Return vs Nifty])</f>
        <v>0.6184784939942739</v>
      </c>
      <c r="O354">
        <v>521.91999999999996</v>
      </c>
      <c r="P354">
        <v>494.11291429410699</v>
      </c>
      <c r="Q354">
        <v>435.16237452596698</v>
      </c>
      <c r="R354">
        <v>61.715511406275702</v>
      </c>
      <c r="S354" s="2">
        <f>(Table2[[#This Row],[Close Price]]-Table2[[#This Row],[20D EMA]])/Table2[[#This Row],[20D EMA]]</f>
        <v>2.7552115266707537E-2</v>
      </c>
      <c r="T354" s="2">
        <f>(Table2[[#This Row],[Close Price]]-Table2[[#This Row],[50D EMA]])/Table2[[#This Row],[50D EMA]]</f>
        <v>8.537944361596321E-2</v>
      </c>
      <c r="U354" s="2">
        <f>(Table2[[#This Row],[Close Price]]-Table2[[#This Row],[200D EMA]])/Table2[[#This Row],[200D EMA]]</f>
        <v>0.23241353433693496</v>
      </c>
      <c r="V354">
        <v>0.52984670382865995</v>
      </c>
      <c r="W354">
        <v>536</v>
      </c>
      <c r="X354">
        <v>547.85</v>
      </c>
      <c r="Y354">
        <v>500.55</v>
      </c>
      <c r="Z354">
        <v>541</v>
      </c>
      <c r="AA354">
        <v>500.55</v>
      </c>
      <c r="AB354">
        <v>553.70000000000005</v>
      </c>
      <c r="AC354" s="2">
        <f>(Table2[[#This Row],[Close Price]]/Table2[[#This Row],[Day Low]])-1</f>
        <v>5.5970149253714574E-4</v>
      </c>
      <c r="AD354" s="2">
        <f>(Table2[[#This Row],[Day High]]/Table2[[#This Row],[Close Price]])-1</f>
        <v>2.1536453477531303E-2</v>
      </c>
      <c r="AE354" s="2">
        <f>(Table2[[#This Row],[Close Price]]/Table2[[#This Row],[Current Week Low]])-1</f>
        <v>7.1421436419937923E-2</v>
      </c>
      <c r="AF354" s="2">
        <f>(Table2[[#This Row],[Current Week High]]/Table2[[#This Row],[Close Price]])-1</f>
        <v>8.7637516315495212E-3</v>
      </c>
      <c r="AG354" s="2">
        <f>(Table2[[#This Row],[Close Price]]/Table2[[#This Row],[Current Month Low]])-1</f>
        <v>7.1421436419937923E-2</v>
      </c>
      <c r="AH354" s="2">
        <f>(Table2[[#This Row],[Current Month High]]/Table2[[#This Row],[Close Price]])-1</f>
        <v>3.2444527316800365E-2</v>
      </c>
      <c r="AI354">
        <v>3.2444527316800298</v>
      </c>
      <c r="AJ354">
        <v>51.604240282685502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0.12</v>
      </c>
      <c r="AM354" t="s">
        <v>10198</v>
      </c>
      <c r="AN354">
        <v>2.12</v>
      </c>
      <c r="AO354" t="s">
        <v>10198</v>
      </c>
      <c r="AP354">
        <v>2.6255758770389E-2</v>
      </c>
      <c r="AQ354">
        <f>(Table2[[#This Row],[Sharpe Ratio]]-AVERAGE(Table2[Sharpe Ratio]))/_xlfn.STDEV.P(Table2[Sharpe Ratio])</f>
        <v>-0.29434866034979612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0.19572945654387042</v>
      </c>
      <c r="AS354">
        <f>_xlfn.RANK.AVG(Table2[[#This Row],[1Y Return vs Nifty Z-Score]],Table2[1Y Return vs Nifty Z-Score])</f>
        <v>489</v>
      </c>
      <c r="AT354">
        <f>_xlfn.RANK.AVG(Table2[[#This Row],[6M Return vs Nifty Z-Score]],Table2[6M Return vs Nifty Z-Score])</f>
        <v>180</v>
      </c>
      <c r="AU354">
        <f>_xlfn.RANK.AVG(Table2[[#This Row],[Sharpe Ratio Z-Score]],Table2[Sharpe Ratio Z-Score])</f>
        <v>414</v>
      </c>
      <c r="AV354">
        <f>(Table2[[#This Row],[Rank 1Y]]+Table2[[#This Row],[Rank 6M]]+Table2[[#This Row],[Rank Sharpe]])/3</f>
        <v>361</v>
      </c>
    </row>
    <row r="355" spans="1:48" x14ac:dyDescent="0.3">
      <c r="A355" t="s">
        <v>386</v>
      </c>
      <c r="B355" t="s">
        <v>387</v>
      </c>
      <c r="C355" t="s">
        <v>10164</v>
      </c>
      <c r="D355" t="s">
        <v>388</v>
      </c>
      <c r="E355">
        <v>61837.283378519998</v>
      </c>
      <c r="F355">
        <v>1014.9</v>
      </c>
      <c r="G355">
        <v>25.337878836504501</v>
      </c>
      <c r="H355">
        <f>(Table2[[#This Row],[1Y Return vs Nifty]]-AVERAGE(Table2[1Y Return vs Nifty]))/_xlfn.STDEV.P(Table2[1Y Return vs Nifty])</f>
        <v>-0.21388157988744255</v>
      </c>
      <c r="I355">
        <v>-6.1589661245174199</v>
      </c>
      <c r="J355">
        <f>(Table2[[#This Row],[1M Return vs Nifty]]-AVERAGE(Table2[1M Return vs Nifty]))/_xlfn.STDEV.P(Table2[1M Return vs Nifty])</f>
        <v>-0.63188253586236709</v>
      </c>
      <c r="K355">
        <v>8.1759506692365704</v>
      </c>
      <c r="L355">
        <f>(Table2[[#This Row],[6M Return vs Nifty]]-AVERAGE(Table2[6M Return vs Nifty]))/_xlfn.STDEV.P(Table2[6M Return vs Nifty])</f>
        <v>4.9455718425547211E-2</v>
      </c>
      <c r="M355">
        <v>-1.57069364403208</v>
      </c>
      <c r="N355">
        <f>(Table2[[#This Row],[1W Return vs Nifty]]-AVERAGE(Table2[1W Return vs Nifty]))/_xlfn.STDEV.P(Table2[1W Return vs Nifty])</f>
        <v>-0.50686692503341413</v>
      </c>
      <c r="O355">
        <v>1041.27</v>
      </c>
      <c r="P355">
        <v>1041.1132917545699</v>
      </c>
      <c r="Q355">
        <v>933.85054272076002</v>
      </c>
      <c r="R355">
        <v>35.891881915625603</v>
      </c>
      <c r="S355" s="2">
        <f>(Table2[[#This Row],[Close Price]]-Table2[[#This Row],[20D EMA]])/Table2[[#This Row],[20D EMA]]</f>
        <v>-2.5324843700481148E-2</v>
      </c>
      <c r="T355" s="2">
        <f>(Table2[[#This Row],[Close Price]]-Table2[[#This Row],[50D EMA]])/Table2[[#This Row],[50D EMA]]</f>
        <v>-2.5178135715079694E-2</v>
      </c>
      <c r="U355" s="2">
        <f>(Table2[[#This Row],[Close Price]]-Table2[[#This Row],[200D EMA]])/Table2[[#This Row],[200D EMA]]</f>
        <v>8.6790608958799281E-2</v>
      </c>
      <c r="V355">
        <v>1.0441803117788899</v>
      </c>
      <c r="W355">
        <v>1016</v>
      </c>
      <c r="X355">
        <v>1046.05</v>
      </c>
      <c r="Y355">
        <v>988.7</v>
      </c>
      <c r="Z355">
        <v>1055</v>
      </c>
      <c r="AA355">
        <v>988.7</v>
      </c>
      <c r="AB355">
        <v>1075</v>
      </c>
      <c r="AC355" s="2">
        <f>(Table2[[#This Row],[Close Price]]/Table2[[#This Row],[Day Low]])-1</f>
        <v>-1.0826771653543732E-3</v>
      </c>
      <c r="AD355" s="2">
        <f>(Table2[[#This Row],[Day High]]/Table2[[#This Row],[Close Price]])-1</f>
        <v>3.0692679081682828E-2</v>
      </c>
      <c r="AE355" s="2">
        <f>(Table2[[#This Row],[Close Price]]/Table2[[#This Row],[Current Week Low]])-1</f>
        <v>2.6499443713967841E-2</v>
      </c>
      <c r="AF355" s="2">
        <f>(Table2[[#This Row],[Current Week High]]/Table2[[#This Row],[Close Price]])-1</f>
        <v>3.951128189969455E-2</v>
      </c>
      <c r="AG355" s="2">
        <f>(Table2[[#This Row],[Close Price]]/Table2[[#This Row],[Current Month Low]])-1</f>
        <v>2.6499443713967841E-2</v>
      </c>
      <c r="AH355" s="2">
        <f>(Table2[[#This Row],[Current Month High]]/Table2[[#This Row],[Close Price]])-1</f>
        <v>5.9217656912011085E-2</v>
      </c>
      <c r="AI355">
        <v>16.267612572667201</v>
      </c>
      <c r="AJ355">
        <v>57.1295866233163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-0.08</v>
      </c>
      <c r="AM355" t="s">
        <v>10197</v>
      </c>
      <c r="AN355">
        <v>-2.71</v>
      </c>
      <c r="AO355" t="s">
        <v>10197</v>
      </c>
      <c r="AP355">
        <v>2.5255257920015001E-2</v>
      </c>
      <c r="AQ355">
        <f>(Table2[[#This Row],[Sharpe Ratio]]-AVERAGE(Table2[Sharpe Ratio]))/_xlfn.STDEV.P(Table2[Sharpe Ratio])</f>
        <v>-0.30588148065554743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-1.6090568030132237</v>
      </c>
      <c r="AS355">
        <f>_xlfn.RANK.AVG(Table2[[#This Row],[1Y Return vs Nifty Z-Score]],Table2[1Y Return vs Nifty Z-Score])</f>
        <v>361</v>
      </c>
      <c r="AT355">
        <f>_xlfn.RANK.AVG(Table2[[#This Row],[6M Return vs Nifty Z-Score]],Table2[6M Return vs Nifty Z-Score])</f>
        <v>306</v>
      </c>
      <c r="AU355">
        <f>_xlfn.RANK.AVG(Table2[[#This Row],[Sharpe Ratio Z-Score]],Table2[Sharpe Ratio Z-Score])</f>
        <v>417</v>
      </c>
      <c r="AV355">
        <f>(Table2[[#This Row],[Rank 1Y]]+Table2[[#This Row],[Rank 6M]]+Table2[[#This Row],[Rank Sharpe]])/3</f>
        <v>361.33333333333331</v>
      </c>
    </row>
    <row r="356" spans="1:48" x14ac:dyDescent="0.3">
      <c r="A356" t="s">
        <v>61</v>
      </c>
      <c r="B356" t="s">
        <v>62</v>
      </c>
      <c r="C356" t="s">
        <v>10157</v>
      </c>
      <c r="D356" t="s">
        <v>57</v>
      </c>
      <c r="E356">
        <v>393292.46786807902</v>
      </c>
      <c r="F356">
        <v>12509.2</v>
      </c>
      <c r="G356">
        <v>4.1754652326625497</v>
      </c>
      <c r="H356">
        <f>(Table2[[#This Row],[1Y Return vs Nifty]]-AVERAGE(Table2[1Y Return vs Nifty]))/_xlfn.STDEV.P(Table2[1Y Return vs Nifty])</f>
        <v>-0.500883232520005</v>
      </c>
      <c r="I356">
        <v>-0.49122264763700202</v>
      </c>
      <c r="J356">
        <f>(Table2[[#This Row],[1M Return vs Nifty]]-AVERAGE(Table2[1M Return vs Nifty]))/_xlfn.STDEV.P(Table2[1M Return vs Nifty])</f>
        <v>-5.4074488952462273E-2</v>
      </c>
      <c r="K356">
        <v>12.298156185012401</v>
      </c>
      <c r="L356">
        <f>(Table2[[#This Row],[6M Return vs Nifty]]-AVERAGE(Table2[6M Return vs Nifty]))/_xlfn.STDEV.P(Table2[6M Return vs Nifty])</f>
        <v>0.19109006171341042</v>
      </c>
      <c r="M356">
        <v>0.64731023214413397</v>
      </c>
      <c r="N356">
        <f>(Table2[[#This Row],[1W Return vs Nifty]]-AVERAGE(Table2[1W Return vs Nifty]))/_xlfn.STDEV.P(Table2[1W Return vs Nifty])</f>
        <v>-3.3523085261622683E-2</v>
      </c>
      <c r="O356">
        <v>12500.14</v>
      </c>
      <c r="P356">
        <v>12449.420279393</v>
      </c>
      <c r="Q356">
        <v>11569.6790007913</v>
      </c>
      <c r="R356">
        <v>48.859987932392499</v>
      </c>
      <c r="S356" s="2">
        <f>(Table2[[#This Row],[Close Price]]-Table2[[#This Row],[20D EMA]])/Table2[[#This Row],[20D EMA]]</f>
        <v>7.2479188233102272E-4</v>
      </c>
      <c r="T356" s="2">
        <f>(Table2[[#This Row],[Close Price]]-Table2[[#This Row],[50D EMA]])/Table2[[#This Row],[50D EMA]]</f>
        <v>4.8018075754058765E-3</v>
      </c>
      <c r="U356" s="2">
        <f>(Table2[[#This Row],[Close Price]]-Table2[[#This Row],[200D EMA]])/Table2[[#This Row],[200D EMA]]</f>
        <v>8.1205450829227185E-2</v>
      </c>
      <c r="V356">
        <v>0.73563779341825397</v>
      </c>
      <c r="W356">
        <v>12389.2</v>
      </c>
      <c r="X356">
        <v>12743.1</v>
      </c>
      <c r="Y356">
        <v>12360</v>
      </c>
      <c r="Z356">
        <v>12734.95</v>
      </c>
      <c r="AA356">
        <v>11960</v>
      </c>
      <c r="AB356">
        <v>13300</v>
      </c>
      <c r="AC356" s="2">
        <f>(Table2[[#This Row],[Close Price]]/Table2[[#This Row],[Day Low]])-1</f>
        <v>9.6858554224648064E-3</v>
      </c>
      <c r="AD356" s="2">
        <f>(Table2[[#This Row],[Day High]]/Table2[[#This Row],[Close Price]])-1</f>
        <v>1.8698238096760855E-2</v>
      </c>
      <c r="AE356" s="2">
        <f>(Table2[[#This Row],[Close Price]]/Table2[[#This Row],[Current Week Low]])-1</f>
        <v>1.2071197411003265E-2</v>
      </c>
      <c r="AF356" s="2">
        <f>(Table2[[#This Row],[Current Week High]]/Table2[[#This Row],[Close Price]])-1</f>
        <v>1.8046717615834762E-2</v>
      </c>
      <c r="AG356" s="2">
        <f>(Table2[[#This Row],[Close Price]]/Table2[[#This Row],[Current Month Low]])-1</f>
        <v>4.5919732441471739E-2</v>
      </c>
      <c r="AH356" s="2">
        <f>(Table2[[#This Row],[Current Month High]]/Table2[[#This Row],[Close Price]])-1</f>
        <v>6.3217471940651526E-2</v>
      </c>
      <c r="AI356">
        <v>6.32174719406515</v>
      </c>
      <c r="AJ356">
        <v>35.173948985049897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-0.13</v>
      </c>
      <c r="AM356" t="s">
        <v>10197</v>
      </c>
      <c r="AN356">
        <v>4.04</v>
      </c>
      <c r="AO356" t="s">
        <v>10198</v>
      </c>
      <c r="AP356">
        <v>4.5453534444670998E-2</v>
      </c>
      <c r="AQ356">
        <f>(Table2[[#This Row],[Sharpe Ratio]]-AVERAGE(Table2[Sharpe Ratio]))/_xlfn.STDEV.P(Table2[Sharpe Ratio])</f>
        <v>-7.3054998241608743E-2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-0.47044574326228827</v>
      </c>
      <c r="AS356">
        <f>_xlfn.RANK.AVG(Table2[[#This Row],[1Y Return vs Nifty Z-Score]],Table2[1Y Return vs Nifty Z-Score])</f>
        <v>474</v>
      </c>
      <c r="AT356">
        <f>_xlfn.RANK.AVG(Table2[[#This Row],[6M Return vs Nifty Z-Score]],Table2[6M Return vs Nifty Z-Score])</f>
        <v>260</v>
      </c>
      <c r="AU356">
        <f>_xlfn.RANK.AVG(Table2[[#This Row],[Sharpe Ratio Z-Score]],Table2[Sharpe Ratio Z-Score])</f>
        <v>353</v>
      </c>
      <c r="AV356">
        <f>(Table2[[#This Row],[Rank 1Y]]+Table2[[#This Row],[Rank 6M]]+Table2[[#This Row],[Rank Sharpe]])/3</f>
        <v>362.33333333333331</v>
      </c>
    </row>
    <row r="357" spans="1:48" x14ac:dyDescent="0.3">
      <c r="A357" t="s">
        <v>1632</v>
      </c>
      <c r="B357" t="s">
        <v>1633</v>
      </c>
      <c r="C357" t="s">
        <v>10157</v>
      </c>
      <c r="D357" t="s">
        <v>198</v>
      </c>
      <c r="E357">
        <v>5249.8748520179997</v>
      </c>
      <c r="F357">
        <v>206.46</v>
      </c>
      <c r="G357">
        <v>8.8034548275032396</v>
      </c>
      <c r="H357">
        <f>(Table2[[#This Row],[1Y Return vs Nifty]]-AVERAGE(Table2[1Y Return vs Nifty]))/_xlfn.STDEV.P(Table2[1Y Return vs Nifty])</f>
        <v>-0.43811909384706815</v>
      </c>
      <c r="I357">
        <v>-4.25949846921272</v>
      </c>
      <c r="J357">
        <f>(Table2[[#This Row],[1M Return vs Nifty]]-AVERAGE(Table2[1M Return vs Nifty]))/_xlfn.STDEV.P(Table2[1M Return vs Nifty])</f>
        <v>-0.43823797510249396</v>
      </c>
      <c r="K357">
        <v>11.092892195219299</v>
      </c>
      <c r="L357">
        <f>(Table2[[#This Row],[6M Return vs Nifty]]-AVERAGE(Table2[6M Return vs Nifty]))/_xlfn.STDEV.P(Table2[6M Return vs Nifty])</f>
        <v>0.14967854716626941</v>
      </c>
      <c r="M357">
        <v>1.1488643474398801</v>
      </c>
      <c r="N357">
        <f>(Table2[[#This Row],[1W Return vs Nifty]]-AVERAGE(Table2[1W Return vs Nifty]))/_xlfn.STDEV.P(Table2[1W Return vs Nifty])</f>
        <v>7.3513495394276457E-2</v>
      </c>
      <c r="O357">
        <v>206.74</v>
      </c>
      <c r="P357">
        <v>195.90706618974599</v>
      </c>
      <c r="Q357">
        <v>168.56842596424201</v>
      </c>
      <c r="R357">
        <v>46.246680174632203</v>
      </c>
      <c r="S357" s="2">
        <f>(Table2[[#This Row],[Close Price]]-Table2[[#This Row],[20D EMA]])/Table2[[#This Row],[20D EMA]]</f>
        <v>-1.3543581309857847E-3</v>
      </c>
      <c r="T357" s="2">
        <f>(Table2[[#This Row],[Close Price]]-Table2[[#This Row],[50D EMA]])/Table2[[#This Row],[50D EMA]]</f>
        <v>5.3867040201770786E-2</v>
      </c>
      <c r="U357" s="2">
        <f>(Table2[[#This Row],[Close Price]]-Table2[[#This Row],[200D EMA]])/Table2[[#This Row],[200D EMA]]</f>
        <v>0.22478452782014965</v>
      </c>
      <c r="V357">
        <v>0.41184658084716003</v>
      </c>
      <c r="W357">
        <v>206.11</v>
      </c>
      <c r="X357">
        <v>215.37</v>
      </c>
      <c r="Y357">
        <v>197.7</v>
      </c>
      <c r="Z357">
        <v>210</v>
      </c>
      <c r="AA357">
        <v>197.7</v>
      </c>
      <c r="AB357">
        <v>225.7</v>
      </c>
      <c r="AC357" s="2">
        <f>(Table2[[#This Row],[Close Price]]/Table2[[#This Row],[Day Low]])-1</f>
        <v>1.6981223618455221E-3</v>
      </c>
      <c r="AD357" s="2">
        <f>(Table2[[#This Row],[Day High]]/Table2[[#This Row],[Close Price]])-1</f>
        <v>4.3156059285091475E-2</v>
      </c>
      <c r="AE357" s="2">
        <f>(Table2[[#This Row],[Close Price]]/Table2[[#This Row],[Current Week Low]])-1</f>
        <v>4.4309559939301968E-2</v>
      </c>
      <c r="AF357" s="2">
        <f>(Table2[[#This Row],[Current Week High]]/Table2[[#This Row],[Close Price]])-1</f>
        <v>1.7146178436501014E-2</v>
      </c>
      <c r="AG357" s="2">
        <f>(Table2[[#This Row],[Close Price]]/Table2[[#This Row],[Current Month Low]])-1</f>
        <v>4.4309559939301968E-2</v>
      </c>
      <c r="AH357" s="2">
        <f>(Table2[[#This Row],[Current Month High]]/Table2[[#This Row],[Close Price]])-1</f>
        <v>9.3189964157706084E-2</v>
      </c>
      <c r="AI357">
        <v>9.3189964157706093</v>
      </c>
      <c r="AJ357">
        <v>63.792145973819899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0.05</v>
      </c>
      <c r="AM357" t="s">
        <v>10198</v>
      </c>
      <c r="AN357">
        <v>-6.39</v>
      </c>
      <c r="AO357" t="s">
        <v>10197</v>
      </c>
      <c r="AP357">
        <v>4.1484854382859003E-2</v>
      </c>
      <c r="AQ357">
        <f>(Table2[[#This Row],[Sharpe Ratio]]-AVERAGE(Table2[Sharpe Ratio]))/_xlfn.STDEV.P(Table2[Sharpe Ratio])</f>
        <v>-0.11880215976254731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-0.77196718615156357</v>
      </c>
      <c r="AS357">
        <f>_xlfn.RANK.AVG(Table2[[#This Row],[1Y Return vs Nifty Z-Score]],Table2[1Y Return vs Nifty Z-Score])</f>
        <v>452</v>
      </c>
      <c r="AT357">
        <f>_xlfn.RANK.AVG(Table2[[#This Row],[6M Return vs Nifty Z-Score]],Table2[6M Return vs Nifty Z-Score])</f>
        <v>273</v>
      </c>
      <c r="AU357">
        <f>_xlfn.RANK.AVG(Table2[[#This Row],[Sharpe Ratio Z-Score]],Table2[Sharpe Ratio Z-Score])</f>
        <v>365</v>
      </c>
      <c r="AV357">
        <f>(Table2[[#This Row],[Rank 1Y]]+Table2[[#This Row],[Rank 6M]]+Table2[[#This Row],[Rank Sharpe]])/3</f>
        <v>363.33333333333331</v>
      </c>
    </row>
    <row r="358" spans="1:48" x14ac:dyDescent="0.3">
      <c r="A358" t="s">
        <v>1085</v>
      </c>
      <c r="B358" t="s">
        <v>1086</v>
      </c>
      <c r="C358" t="s">
        <v>10157</v>
      </c>
      <c r="D358" t="s">
        <v>395</v>
      </c>
      <c r="E358">
        <v>11424.90942278</v>
      </c>
      <c r="F358">
        <v>438.2</v>
      </c>
      <c r="G358">
        <v>57.100845008108699</v>
      </c>
      <c r="H358">
        <f>(Table2[[#This Row],[1Y Return vs Nifty]]-AVERAGE(Table2[1Y Return vs Nifty]))/_xlfn.STDEV.P(Table2[1Y Return vs Nifty])</f>
        <v>0.21688326359466389</v>
      </c>
      <c r="I358">
        <v>9.8948107677832997</v>
      </c>
      <c r="J358">
        <f>(Table2[[#This Row],[1M Return vs Nifty]]-AVERAGE(Table2[1M Return vs Nifty]))/_xlfn.STDEV.P(Table2[1M Return vs Nifty])</f>
        <v>1.0047478990727801</v>
      </c>
      <c r="K358">
        <v>-26.913787310618201</v>
      </c>
      <c r="L358">
        <f>(Table2[[#This Row],[6M Return vs Nifty]]-AVERAGE(Table2[6M Return vs Nifty]))/_xlfn.STDEV.P(Table2[6M Return vs Nifty])</f>
        <v>-1.1561881961973139</v>
      </c>
      <c r="M358">
        <v>-4.7811805430518604</v>
      </c>
      <c r="N358">
        <f>(Table2[[#This Row],[1W Return vs Nifty]]-AVERAGE(Table2[1W Return vs Nifty]))/_xlfn.STDEV.P(Table2[1W Return vs Nifty])</f>
        <v>-1.1920164022917314</v>
      </c>
      <c r="O358">
        <v>442.09</v>
      </c>
      <c r="P358">
        <v>430.59743321849402</v>
      </c>
      <c r="Q358">
        <v>394.19923711894597</v>
      </c>
      <c r="R358">
        <v>44.574971603735101</v>
      </c>
      <c r="S358" s="2">
        <f>(Table2[[#This Row],[Close Price]]-Table2[[#This Row],[20D EMA]])/Table2[[#This Row],[20D EMA]]</f>
        <v>-8.7991133027211354E-3</v>
      </c>
      <c r="T358" s="2">
        <f>(Table2[[#This Row],[Close Price]]-Table2[[#This Row],[50D EMA]])/Table2[[#This Row],[50D EMA]]</f>
        <v>1.7655857176576042E-2</v>
      </c>
      <c r="U358" s="2">
        <f>(Table2[[#This Row],[Close Price]]-Table2[[#This Row],[200D EMA]])/Table2[[#This Row],[200D EMA]]</f>
        <v>0.11162061906217538</v>
      </c>
      <c r="V358">
        <v>1.5957137469887801</v>
      </c>
      <c r="W358">
        <v>433.4</v>
      </c>
      <c r="X358">
        <v>450.7</v>
      </c>
      <c r="Y358">
        <v>407.55</v>
      </c>
      <c r="Z358">
        <v>446.95</v>
      </c>
      <c r="AA358">
        <v>407.55</v>
      </c>
      <c r="AB358">
        <v>511</v>
      </c>
      <c r="AC358" s="2">
        <f>(Table2[[#This Row],[Close Price]]/Table2[[#This Row],[Day Low]])-1</f>
        <v>1.1075219197046682E-2</v>
      </c>
      <c r="AD358" s="2">
        <f>(Table2[[#This Row],[Day High]]/Table2[[#This Row],[Close Price]])-1</f>
        <v>2.8525787311729722E-2</v>
      </c>
      <c r="AE358" s="2">
        <f>(Table2[[#This Row],[Close Price]]/Table2[[#This Row],[Current Week Low]])-1</f>
        <v>7.5205496258127669E-2</v>
      </c>
      <c r="AF358" s="2">
        <f>(Table2[[#This Row],[Current Week High]]/Table2[[#This Row],[Close Price]])-1</f>
        <v>1.9968051118210761E-2</v>
      </c>
      <c r="AG358" s="2">
        <f>(Table2[[#This Row],[Close Price]]/Table2[[#This Row],[Current Month Low]])-1</f>
        <v>7.5205496258127669E-2</v>
      </c>
      <c r="AH358" s="2">
        <f>(Table2[[#This Row],[Current Month High]]/Table2[[#This Row],[Close Price]])-1</f>
        <v>0.16613418530351431</v>
      </c>
      <c r="AI358">
        <v>26.414879050661799</v>
      </c>
      <c r="AJ358">
        <v>81.7880107861439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-0.04</v>
      </c>
      <c r="AM358" t="s">
        <v>10197</v>
      </c>
      <c r="AN358">
        <v>-3.72</v>
      </c>
      <c r="AO358" t="s">
        <v>10197</v>
      </c>
      <c r="AP358">
        <v>0.104168565366256</v>
      </c>
      <c r="AQ358">
        <f>(Table2[[#This Row],[Sharpe Ratio]]-AVERAGE(Table2[Sharpe Ratio]))/_xlfn.STDEV.P(Table2[Sharpe Ratio])</f>
        <v>0.60375592162132263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-0.52281751420027867</v>
      </c>
      <c r="AS358">
        <f>_xlfn.RANK.AVG(Table2[[#This Row],[1Y Return vs Nifty Z-Score]],Table2[1Y Return vs Nifty Z-Score])</f>
        <v>228</v>
      </c>
      <c r="AT358">
        <f>_xlfn.RANK.AVG(Table2[[#This Row],[6M Return vs Nifty Z-Score]],Table2[6M Return vs Nifty Z-Score])</f>
        <v>668</v>
      </c>
      <c r="AU358">
        <f>_xlfn.RANK.AVG(Table2[[#This Row],[Sharpe Ratio Z-Score]],Table2[Sharpe Ratio Z-Score])</f>
        <v>197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1302</v>
      </c>
      <c r="B359" t="s">
        <v>1303</v>
      </c>
      <c r="C359" t="s">
        <v>10162</v>
      </c>
      <c r="D359" t="s">
        <v>80</v>
      </c>
      <c r="E359">
        <v>8491.4263807530006</v>
      </c>
      <c r="F359">
        <v>210.09</v>
      </c>
      <c r="G359">
        <v>23.007939381140002</v>
      </c>
      <c r="H359">
        <f>(Table2[[#This Row],[1Y Return vs Nifty]]-AVERAGE(Table2[1Y Return vs Nifty]))/_xlfn.STDEV.P(Table2[1Y Return vs Nifty])</f>
        <v>-0.2454798884141233</v>
      </c>
      <c r="I359">
        <v>-2.8681057878304999</v>
      </c>
      <c r="J359">
        <f>(Table2[[#This Row],[1M Return vs Nifty]]-AVERAGE(Table2[1M Return vs Nifty]))/_xlfn.STDEV.P(Table2[1M Return vs Nifty])</f>
        <v>-0.29639000844809932</v>
      </c>
      <c r="K359">
        <v>1.03864008173094</v>
      </c>
      <c r="L359">
        <f>(Table2[[#This Row],[6M Return vs Nifty]]-AVERAGE(Table2[6M Return vs Nifty]))/_xlfn.STDEV.P(Table2[6M Return vs Nifty])</f>
        <v>-0.19577424258298742</v>
      </c>
      <c r="M359">
        <v>5.0640362524573099</v>
      </c>
      <c r="N359">
        <f>(Table2[[#This Row],[1W Return vs Nifty]]-AVERAGE(Table2[1W Return vs Nifty]))/_xlfn.STDEV.P(Table2[1W Return vs Nifty])</f>
        <v>0.90904968304174871</v>
      </c>
      <c r="O359">
        <v>210.09</v>
      </c>
      <c r="P359">
        <v>213.09626334813299</v>
      </c>
      <c r="Q359">
        <v>197.13357435115699</v>
      </c>
      <c r="R359">
        <v>52.306692318319499</v>
      </c>
      <c r="S359" s="2">
        <f>(Table2[[#This Row],[Close Price]]-Table2[[#This Row],[20D EMA]])/Table2[[#This Row],[20D EMA]]</f>
        <v>0</v>
      </c>
      <c r="T359" s="2">
        <f>(Table2[[#This Row],[Close Price]]-Table2[[#This Row],[50D EMA]])/Table2[[#This Row],[50D EMA]]</f>
        <v>-1.4107536663942767E-2</v>
      </c>
      <c r="U359" s="2">
        <f>(Table2[[#This Row],[Close Price]]-Table2[[#This Row],[200D EMA]])/Table2[[#This Row],[200D EMA]]</f>
        <v>6.5724094393801905E-2</v>
      </c>
      <c r="V359">
        <v>0.59083718669943597</v>
      </c>
      <c r="W359">
        <v>208.34</v>
      </c>
      <c r="X359">
        <v>211.8</v>
      </c>
      <c r="Y359">
        <v>202.42</v>
      </c>
      <c r="Z359">
        <v>213.95</v>
      </c>
      <c r="AA359">
        <v>202.42</v>
      </c>
      <c r="AB359">
        <v>214</v>
      </c>
      <c r="AC359" s="2">
        <f>(Table2[[#This Row],[Close Price]]/Table2[[#This Row],[Day Low]])-1</f>
        <v>8.3997312086012688E-3</v>
      </c>
      <c r="AD359" s="2">
        <f>(Table2[[#This Row],[Day High]]/Table2[[#This Row],[Close Price]])-1</f>
        <v>8.1393688419248988E-3</v>
      </c>
      <c r="AE359" s="2">
        <f>(Table2[[#This Row],[Close Price]]/Table2[[#This Row],[Current Week Low]])-1</f>
        <v>3.7891512696373919E-2</v>
      </c>
      <c r="AF359" s="2">
        <f>(Table2[[#This Row],[Current Week High]]/Table2[[#This Row],[Close Price]])-1</f>
        <v>1.8373078204579008E-2</v>
      </c>
      <c r="AG359" s="2">
        <f>(Table2[[#This Row],[Close Price]]/Table2[[#This Row],[Current Month Low]])-1</f>
        <v>3.7891512696373919E-2</v>
      </c>
      <c r="AH359" s="2">
        <f>(Table2[[#This Row],[Current Month High]]/Table2[[#This Row],[Close Price]])-1</f>
        <v>1.8611071445570948E-2</v>
      </c>
      <c r="AI359">
        <v>21.852539387881301</v>
      </c>
      <c r="AJ359">
        <v>48.947181850407603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-0.17</v>
      </c>
      <c r="AM359" t="s">
        <v>10197</v>
      </c>
      <c r="AN359">
        <v>-0.77</v>
      </c>
      <c r="AO359" t="s">
        <v>10197</v>
      </c>
      <c r="AP359">
        <v>5.1749897659184002E-2</v>
      </c>
      <c r="AQ359">
        <f>(Table2[[#This Row],[Sharpe Ratio]]-AVERAGE(Table2[Sharpe Ratio]))/_xlfn.STDEV.P(Table2[Sharpe Ratio])</f>
        <v>-4.7652366502356727E-4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371</v>
      </c>
      <c r="AT359">
        <f>_xlfn.RANK.AVG(Table2[[#This Row],[6M Return vs Nifty Z-Score]],Table2[6M Return vs Nifty Z-Score])</f>
        <v>387</v>
      </c>
      <c r="AU359">
        <f>_xlfn.RANK.AVG(Table2[[#This Row],[Sharpe Ratio Z-Score]],Table2[Sharpe Ratio Z-Score])</f>
        <v>336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265</v>
      </c>
      <c r="B360" t="s">
        <v>266</v>
      </c>
      <c r="C360" t="s">
        <v>10153</v>
      </c>
      <c r="D360" t="s">
        <v>32</v>
      </c>
      <c r="E360">
        <v>100786.55283</v>
      </c>
      <c r="F360">
        <v>132.03</v>
      </c>
      <c r="G360">
        <v>28.852681413075899</v>
      </c>
      <c r="H360">
        <f>(Table2[[#This Row],[1Y Return vs Nifty]]-AVERAGE(Table2[1Y Return vs Nifty]))/_xlfn.STDEV.P(Table2[1Y Return vs Nifty])</f>
        <v>-0.16621432571516589</v>
      </c>
      <c r="I360">
        <v>-8.6521809527735005</v>
      </c>
      <c r="J360">
        <f>(Table2[[#This Row],[1M Return vs Nifty]]-AVERAGE(Table2[1M Return vs Nifty]))/_xlfn.STDEV.P(Table2[1M Return vs Nifty])</f>
        <v>-0.8860576932804618</v>
      </c>
      <c r="K360">
        <v>-20.228403281978501</v>
      </c>
      <c r="L360">
        <f>(Table2[[#This Row],[6M Return vs Nifty]]-AVERAGE(Table2[6M Return vs Nifty]))/_xlfn.STDEV.P(Table2[6M Return vs Nifty])</f>
        <v>-0.92648592325148227</v>
      </c>
      <c r="M360">
        <v>-2.32260639684295</v>
      </c>
      <c r="N360">
        <f>(Table2[[#This Row],[1W Return vs Nifty]]-AVERAGE(Table2[1W Return vs Nifty]))/_xlfn.STDEV.P(Table2[1W Return vs Nifty])</f>
        <v>-0.66733250104604991</v>
      </c>
      <c r="O360">
        <v>137.44</v>
      </c>
      <c r="P360">
        <v>141.07391950297901</v>
      </c>
      <c r="Q360">
        <v>131.02534033536699</v>
      </c>
      <c r="R360">
        <v>29.532641767441898</v>
      </c>
      <c r="S360" s="2">
        <f>(Table2[[#This Row],[Close Price]]-Table2[[#This Row],[20D EMA]])/Table2[[#This Row],[20D EMA]]</f>
        <v>-3.9362630966239792E-2</v>
      </c>
      <c r="T360" s="2">
        <f>(Table2[[#This Row],[Close Price]]-Table2[[#This Row],[50D EMA]])/Table2[[#This Row],[50D EMA]]</f>
        <v>-6.4107664512631835E-2</v>
      </c>
      <c r="U360" s="2">
        <f>(Table2[[#This Row],[Close Price]]-Table2[[#This Row],[200D EMA]])/Table2[[#This Row],[200D EMA]]</f>
        <v>7.6676745281601651E-3</v>
      </c>
      <c r="V360">
        <v>0.67334384368933398</v>
      </c>
      <c r="W360">
        <v>130.82</v>
      </c>
      <c r="X360">
        <v>133.35</v>
      </c>
      <c r="Y360">
        <v>129.1</v>
      </c>
      <c r="Z360">
        <v>138.96</v>
      </c>
      <c r="AA360">
        <v>129.1</v>
      </c>
      <c r="AB360">
        <v>142.74</v>
      </c>
      <c r="AC360" s="2">
        <f>(Table2[[#This Row],[Close Price]]/Table2[[#This Row],[Day Low]])-1</f>
        <v>9.2493502522550397E-3</v>
      </c>
      <c r="AD360" s="2">
        <f>(Table2[[#This Row],[Day High]]/Table2[[#This Row],[Close Price]])-1</f>
        <v>9.9977277891387661E-3</v>
      </c>
      <c r="AE360" s="2">
        <f>(Table2[[#This Row],[Close Price]]/Table2[[#This Row],[Current Week Low]])-1</f>
        <v>2.2695584817970627E-2</v>
      </c>
      <c r="AF360" s="2">
        <f>(Table2[[#This Row],[Current Week High]]/Table2[[#This Row],[Close Price]])-1</f>
        <v>5.2488070892978911E-2</v>
      </c>
      <c r="AG360" s="2">
        <f>(Table2[[#This Row],[Close Price]]/Table2[[#This Row],[Current Month Low]])-1</f>
        <v>2.2695584817970627E-2</v>
      </c>
      <c r="AH360" s="2">
        <f>(Table2[[#This Row],[Current Month High]]/Table2[[#This Row],[Close Price]])-1</f>
        <v>8.111792774369464E-2</v>
      </c>
      <c r="AI360">
        <v>30.652124517155201</v>
      </c>
      <c r="AJ360">
        <v>55.604007071302298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-0.12</v>
      </c>
      <c r="AM360" t="s">
        <v>10197</v>
      </c>
      <c r="AN360">
        <v>-0.91</v>
      </c>
      <c r="AO360" t="s">
        <v>10197</v>
      </c>
      <c r="AP360">
        <v>0.132039739182157</v>
      </c>
      <c r="AQ360">
        <f>(Table2[[#This Row],[Sharpe Ratio]]-AVERAGE(Table2[Sharpe Ratio]))/_xlfn.STDEV.P(Table2[Sharpe Ratio])</f>
        <v>0.9250282515838526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345</v>
      </c>
      <c r="AT360">
        <f>_xlfn.RANK.AVG(Table2[[#This Row],[6M Return vs Nifty Z-Score]],Table2[6M Return vs Nifty Z-Score])</f>
        <v>615</v>
      </c>
      <c r="AU360">
        <f>_xlfn.RANK.AVG(Table2[[#This Row],[Sharpe Ratio Z-Score]],Table2[Sharpe Ratio Z-Score])</f>
        <v>136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630</v>
      </c>
      <c r="B361" t="s">
        <v>631</v>
      </c>
      <c r="C361" t="s">
        <v>10158</v>
      </c>
      <c r="D361" t="s">
        <v>60</v>
      </c>
      <c r="E361">
        <v>28912.312378949999</v>
      </c>
      <c r="F361">
        <v>1862.75</v>
      </c>
      <c r="G361">
        <v>25.664624085618001</v>
      </c>
      <c r="H361">
        <f>(Table2[[#This Row],[1Y Return vs Nifty]]-AVERAGE(Table2[1Y Return vs Nifty]))/_xlfn.STDEV.P(Table2[1Y Return vs Nifty])</f>
        <v>-0.20945030714885532</v>
      </c>
      <c r="I361">
        <v>3.0971211455324101</v>
      </c>
      <c r="J361">
        <f>(Table2[[#This Row],[1M Return vs Nifty]]-AVERAGE(Table2[1M Return vs Nifty]))/_xlfn.STDEV.P(Table2[1M Return vs Nifty])</f>
        <v>0.31174551105814213</v>
      </c>
      <c r="K361">
        <v>-4.4360194313930696</v>
      </c>
      <c r="L361">
        <f>(Table2[[#This Row],[6M Return vs Nifty]]-AVERAGE(Table2[6M Return vs Nifty]))/_xlfn.STDEV.P(Table2[6M Return vs Nifty])</f>
        <v>-0.38387738346193895</v>
      </c>
      <c r="M361">
        <v>4.8583459841094099</v>
      </c>
      <c r="N361">
        <f>(Table2[[#This Row],[1W Return vs Nifty]]-AVERAGE(Table2[1W Return vs Nifty]))/_xlfn.STDEV.P(Table2[1W Return vs Nifty])</f>
        <v>0.86515335694905704</v>
      </c>
      <c r="O361">
        <v>1795.16</v>
      </c>
      <c r="P361">
        <v>1780.82336765427</v>
      </c>
      <c r="Q361">
        <v>1637.4734039699799</v>
      </c>
      <c r="R361">
        <v>75.341122221259894</v>
      </c>
      <c r="S361" s="2">
        <f>(Table2[[#This Row],[Close Price]]-Table2[[#This Row],[20D EMA]])/Table2[[#This Row],[20D EMA]]</f>
        <v>3.7651240000891241E-2</v>
      </c>
      <c r="T361" s="2">
        <f>(Table2[[#This Row],[Close Price]]-Table2[[#This Row],[50D EMA]])/Table2[[#This Row],[50D EMA]]</f>
        <v>4.6004917631805968E-2</v>
      </c>
      <c r="U361" s="2">
        <f>(Table2[[#This Row],[Close Price]]-Table2[[#This Row],[200D EMA]])/Table2[[#This Row],[200D EMA]]</f>
        <v>0.13757572824318684</v>
      </c>
      <c r="V361">
        <v>0.74871491819490499</v>
      </c>
      <c r="W361">
        <v>1862.75</v>
      </c>
      <c r="X361">
        <v>1898.7</v>
      </c>
      <c r="Y361">
        <v>1782.55</v>
      </c>
      <c r="Z361">
        <v>1879.95</v>
      </c>
      <c r="AA361">
        <v>1690.1</v>
      </c>
      <c r="AB361">
        <v>1906</v>
      </c>
      <c r="AC361" s="2">
        <f>(Table2[[#This Row],[Close Price]]/Table2[[#This Row],[Day Low]])-1</f>
        <v>0</v>
      </c>
      <c r="AD361" s="2">
        <f>(Table2[[#This Row],[Day High]]/Table2[[#This Row],[Close Price]])-1</f>
        <v>1.9299422896255525E-2</v>
      </c>
      <c r="AE361" s="2">
        <f>(Table2[[#This Row],[Close Price]]/Table2[[#This Row],[Current Week Low]])-1</f>
        <v>4.4991725337297783E-2</v>
      </c>
      <c r="AF361" s="2">
        <f>(Table2[[#This Row],[Current Week High]]/Table2[[#This Row],[Close Price]])-1</f>
        <v>9.2336599114213325E-3</v>
      </c>
      <c r="AG361" s="2">
        <f>(Table2[[#This Row],[Close Price]]/Table2[[#This Row],[Current Month Low]])-1</f>
        <v>0.10215371871486911</v>
      </c>
      <c r="AH361" s="2">
        <f>(Table2[[#This Row],[Current Month High]]/Table2[[#This Row],[Close Price]])-1</f>
        <v>2.321835995168442E-2</v>
      </c>
      <c r="AI361">
        <v>4.1470943497517103</v>
      </c>
      <c r="AJ361">
        <v>57.353438080756803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-0.08</v>
      </c>
      <c r="AM361" t="s">
        <v>10197</v>
      </c>
      <c r="AN361">
        <v>7.2</v>
      </c>
      <c r="AO361" t="s">
        <v>10198</v>
      </c>
      <c r="AP361">
        <v>6.2278898782791997E-2</v>
      </c>
      <c r="AQ361">
        <f>(Table2[[#This Row],[Sharpe Ratio]]-AVERAGE(Table2[Sharpe Ratio]))/_xlfn.STDEV.P(Table2[Sharpe Ratio])</f>
        <v>0.12089176693886045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0.70446294433526535</v>
      </c>
      <c r="AS361">
        <f>_xlfn.RANK.AVG(Table2[[#This Row],[1Y Return vs Nifty Z-Score]],Table2[1Y Return vs Nifty Z-Score])</f>
        <v>359</v>
      </c>
      <c r="AT361">
        <f>_xlfn.RANK.AVG(Table2[[#This Row],[6M Return vs Nifty Z-Score]],Table2[6M Return vs Nifty Z-Score])</f>
        <v>442</v>
      </c>
      <c r="AU361">
        <f>_xlfn.RANK.AVG(Table2[[#This Row],[Sharpe Ratio Z-Score]],Table2[Sharpe Ratio Z-Score])</f>
        <v>295</v>
      </c>
      <c r="AV361">
        <f>(Table2[[#This Row],[Rank 1Y]]+Table2[[#This Row],[Rank 6M]]+Table2[[#This Row],[Rank Sharpe]])/3</f>
        <v>365.33333333333331</v>
      </c>
    </row>
    <row r="362" spans="1:48" x14ac:dyDescent="0.3">
      <c r="A362" t="s">
        <v>769</v>
      </c>
      <c r="B362" t="s">
        <v>770</v>
      </c>
      <c r="C362" t="s">
        <v>10154</v>
      </c>
      <c r="D362" t="s">
        <v>27</v>
      </c>
      <c r="E362">
        <v>20735.918400289</v>
      </c>
      <c r="F362">
        <v>106.07</v>
      </c>
      <c r="G362">
        <v>2.0570062144880699</v>
      </c>
      <c r="H362">
        <f>(Table2[[#This Row],[1Y Return vs Nifty]]-AVERAGE(Table2[1Y Return vs Nifty]))/_xlfn.STDEV.P(Table2[1Y Return vs Nifty])</f>
        <v>-0.52961347334376674</v>
      </c>
      <c r="I362">
        <v>30.652158337817301</v>
      </c>
      <c r="J362">
        <f>(Table2[[#This Row],[1M Return vs Nifty]]-AVERAGE(Table2[1M Return vs Nifty]))/_xlfn.STDEV.P(Table2[1M Return vs Nifty])</f>
        <v>3.1208920942707059</v>
      </c>
      <c r="K362">
        <v>2.2600733286925898</v>
      </c>
      <c r="L362">
        <f>(Table2[[#This Row],[6M Return vs Nifty]]-AVERAGE(Table2[6M Return vs Nifty]))/_xlfn.STDEV.P(Table2[6M Return vs Nifty])</f>
        <v>-0.15380717055290297</v>
      </c>
      <c r="M362">
        <v>28.506767894107298</v>
      </c>
      <c r="N362">
        <f>(Table2[[#This Row],[1W Return vs Nifty]]-AVERAGE(Table2[1W Return vs Nifty]))/_xlfn.STDEV.P(Table2[1W Return vs Nifty])</f>
        <v>5.9119591590740139</v>
      </c>
      <c r="O362">
        <v>88.46</v>
      </c>
      <c r="P362">
        <v>82.831677895710897</v>
      </c>
      <c r="Q362">
        <v>83.352268927032199</v>
      </c>
      <c r="R362">
        <v>87.846646033687406</v>
      </c>
      <c r="S362" s="2">
        <f>(Table2[[#This Row],[Close Price]]-Table2[[#This Row],[20D EMA]])/Table2[[#This Row],[20D EMA]]</f>
        <v>0.19907302735699753</v>
      </c>
      <c r="T362" s="2">
        <f>(Table2[[#This Row],[Close Price]]-Table2[[#This Row],[50D EMA]])/Table2[[#This Row],[50D EMA]]</f>
        <v>0.28054873080740045</v>
      </c>
      <c r="U362" s="2">
        <f>(Table2[[#This Row],[Close Price]]-Table2[[#This Row],[200D EMA]])/Table2[[#This Row],[200D EMA]]</f>
        <v>0.27255084193155232</v>
      </c>
      <c r="V362">
        <v>5.3353141566725899</v>
      </c>
      <c r="W362">
        <v>100.3</v>
      </c>
      <c r="X362">
        <v>109.85</v>
      </c>
      <c r="Y362">
        <v>85</v>
      </c>
      <c r="Z362">
        <v>110</v>
      </c>
      <c r="AA362">
        <v>74.349999999999994</v>
      </c>
      <c r="AB362">
        <v>111.4</v>
      </c>
      <c r="AC362" s="2">
        <f>(Table2[[#This Row],[Close Price]]/Table2[[#This Row],[Day Low]])-1</f>
        <v>5.7527417746759735E-2</v>
      </c>
      <c r="AD362" s="2">
        <f>(Table2[[#This Row],[Day High]]/Table2[[#This Row],[Close Price]])-1</f>
        <v>3.5636843593853218E-2</v>
      </c>
      <c r="AE362" s="2">
        <f>(Table2[[#This Row],[Close Price]]/Table2[[#This Row],[Current Week Low]])-1</f>
        <v>0.24788235294117644</v>
      </c>
      <c r="AF362" s="2">
        <f>(Table2[[#This Row],[Current Week High]]/Table2[[#This Row],[Close Price]])-1</f>
        <v>3.7051004053926695E-2</v>
      </c>
      <c r="AG362" s="2">
        <f>(Table2[[#This Row],[Close Price]]/Table2[[#This Row],[Current Month Low]])-1</f>
        <v>0.42663080026899802</v>
      </c>
      <c r="AH362" s="2">
        <f>(Table2[[#This Row],[Current Month High]]/Table2[[#This Row],[Close Price]])-1</f>
        <v>5.024983501461322E-2</v>
      </c>
      <c r="AI362">
        <v>5.0249835014613202</v>
      </c>
      <c r="AJ362">
        <v>63.059185242121401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0.25</v>
      </c>
      <c r="AM362" t="s">
        <v>10198</v>
      </c>
      <c r="AN362">
        <v>40.29</v>
      </c>
      <c r="AO362" t="s">
        <v>10198</v>
      </c>
      <c r="AP362">
        <v>8.6889979622454996E-2</v>
      </c>
      <c r="AQ362">
        <f>(Table2[[#This Row],[Sharpe Ratio]]-AVERAGE(Table2[Sharpe Ratio]))/_xlfn.STDEV.P(Table2[Sharpe Ratio])</f>
        <v>0.40458485200525635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492</v>
      </c>
      <c r="AT362">
        <f>_xlfn.RANK.AVG(Table2[[#This Row],[6M Return vs Nifty Z-Score]],Table2[6M Return vs Nifty Z-Score])</f>
        <v>374</v>
      </c>
      <c r="AU362">
        <f>_xlfn.RANK.AVG(Table2[[#This Row],[Sharpe Ratio Z-Score]],Table2[Sharpe Ratio Z-Score])</f>
        <v>231</v>
      </c>
      <c r="AV362">
        <f>(Table2[[#This Row],[Rank 1Y]]+Table2[[#This Row],[Rank 6M]]+Table2[[#This Row],[Rank Sharpe]])/3</f>
        <v>365.66666666666669</v>
      </c>
    </row>
    <row r="363" spans="1:48" x14ac:dyDescent="0.3">
      <c r="A363" t="s">
        <v>172</v>
      </c>
      <c r="B363" t="s">
        <v>173</v>
      </c>
      <c r="C363" t="s">
        <v>10155</v>
      </c>
      <c r="D363" t="s">
        <v>174</v>
      </c>
      <c r="E363">
        <v>151387.63689528999</v>
      </c>
      <c r="F363">
        <v>1480.1</v>
      </c>
      <c r="G363">
        <v>19.014604309235601</v>
      </c>
      <c r="H363">
        <f>(Table2[[#This Row],[1Y Return vs Nifty]]-AVERAGE(Table2[1Y Return vs Nifty]))/_xlfn.STDEV.P(Table2[1Y Return vs Nifty])</f>
        <v>-0.29963693243598605</v>
      </c>
      <c r="I363">
        <v>2.5815542011291299</v>
      </c>
      <c r="J363">
        <f>(Table2[[#This Row],[1M Return vs Nifty]]-AVERAGE(Table2[1M Return vs Nifty]))/_xlfn.STDEV.P(Table2[1M Return vs Nifty])</f>
        <v>0.25918513488513067</v>
      </c>
      <c r="K363">
        <v>13.5921421930348</v>
      </c>
      <c r="L363">
        <f>(Table2[[#This Row],[6M Return vs Nifty]]-AVERAGE(Table2[6M Return vs Nifty]))/_xlfn.STDEV.P(Table2[6M Return vs Nifty])</f>
        <v>0.23554996497843309</v>
      </c>
      <c r="M363">
        <v>2.5744803002437302</v>
      </c>
      <c r="N363">
        <f>(Table2[[#This Row],[1W Return vs Nifty]]-AVERAGE(Table2[1W Return vs Nifty]))/_xlfn.STDEV.P(Table2[1W Return vs Nifty])</f>
        <v>0.37775395970917475</v>
      </c>
      <c r="O363">
        <v>1437.11</v>
      </c>
      <c r="P363">
        <v>1385.6948960336999</v>
      </c>
      <c r="Q363">
        <v>1232.81704994089</v>
      </c>
      <c r="R363">
        <v>59.432636366823402</v>
      </c>
      <c r="S363" s="2">
        <f>(Table2[[#This Row],[Close Price]]-Table2[[#This Row],[20D EMA]])/Table2[[#This Row],[20D EMA]]</f>
        <v>2.99142028098058E-2</v>
      </c>
      <c r="T363" s="2">
        <f>(Table2[[#This Row],[Close Price]]-Table2[[#This Row],[50D EMA]])/Table2[[#This Row],[50D EMA]]</f>
        <v>6.8128347904374512E-2</v>
      </c>
      <c r="U363" s="2">
        <f>(Table2[[#This Row],[Close Price]]-Table2[[#This Row],[200D EMA]])/Table2[[#This Row],[200D EMA]]</f>
        <v>0.20058365519114649</v>
      </c>
      <c r="V363">
        <v>0.91924444050855703</v>
      </c>
      <c r="W363">
        <v>1461.1</v>
      </c>
      <c r="X363">
        <v>1480.1</v>
      </c>
      <c r="Y363">
        <v>1440.75</v>
      </c>
      <c r="Z363">
        <v>1525</v>
      </c>
      <c r="AA363">
        <v>1359.2</v>
      </c>
      <c r="AB363">
        <v>1525</v>
      </c>
      <c r="AC363" s="2">
        <f>(Table2[[#This Row],[Close Price]]/Table2[[#This Row],[Day Low]])-1</f>
        <v>1.3003901170351106E-2</v>
      </c>
      <c r="AD363" s="2">
        <f>(Table2[[#This Row],[Day High]]/Table2[[#This Row],[Close Price]])-1</f>
        <v>0</v>
      </c>
      <c r="AE363" s="2">
        <f>(Table2[[#This Row],[Close Price]]/Table2[[#This Row],[Current Week Low]])-1</f>
        <v>2.7312163803574485E-2</v>
      </c>
      <c r="AF363" s="2">
        <f>(Table2[[#This Row],[Current Week High]]/Table2[[#This Row],[Close Price]])-1</f>
        <v>3.0335788122424212E-2</v>
      </c>
      <c r="AG363" s="2">
        <f>(Table2[[#This Row],[Close Price]]/Table2[[#This Row],[Current Month Low]])-1</f>
        <v>8.8949381989405385E-2</v>
      </c>
      <c r="AH363" s="2">
        <f>(Table2[[#This Row],[Current Month High]]/Table2[[#This Row],[Close Price]])-1</f>
        <v>3.0335788122424212E-2</v>
      </c>
      <c r="AI363">
        <v>3.0335788122424199</v>
      </c>
      <c r="AJ363">
        <v>54.209210252135797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 t="s">
        <v>10199</v>
      </c>
      <c r="AN363">
        <v>3.79</v>
      </c>
      <c r="AO363" t="s">
        <v>10198</v>
      </c>
      <c r="AP363">
        <v>1.0875036346237E-2</v>
      </c>
      <c r="AQ363">
        <f>(Table2[[#This Row],[Sharpe Ratio]]-AVERAGE(Table2[Sharpe Ratio]))/_xlfn.STDEV.P(Table2[Sharpe Ratio])</f>
        <v>-0.47164297031872487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0.10120915681802761</v>
      </c>
      <c r="AS363">
        <f>_xlfn.RANK.AVG(Table2[[#This Row],[1Y Return vs Nifty Z-Score]],Table2[1Y Return vs Nifty Z-Score])</f>
        <v>388</v>
      </c>
      <c r="AT363">
        <f>_xlfn.RANK.AVG(Table2[[#This Row],[6M Return vs Nifty Z-Score]],Table2[6M Return vs Nifty Z-Score])</f>
        <v>250</v>
      </c>
      <c r="AU363">
        <f>_xlfn.RANK.AVG(Table2[[#This Row],[Sharpe Ratio Z-Score]],Table2[Sharpe Ratio Z-Score])</f>
        <v>460</v>
      </c>
      <c r="AV363">
        <f>(Table2[[#This Row],[Rank 1Y]]+Table2[[#This Row],[Rank 6M]]+Table2[[#This Row],[Rank Sharpe]])/3</f>
        <v>366</v>
      </c>
    </row>
    <row r="364" spans="1:48" x14ac:dyDescent="0.3">
      <c r="A364" t="s">
        <v>416</v>
      </c>
      <c r="B364" t="s">
        <v>417</v>
      </c>
      <c r="C364" t="s">
        <v>10153</v>
      </c>
      <c r="D364" t="s">
        <v>418</v>
      </c>
      <c r="E364">
        <v>56636.968340564999</v>
      </c>
      <c r="F364">
        <v>217.65</v>
      </c>
      <c r="G364">
        <v>-8.6691425499245103</v>
      </c>
      <c r="H364">
        <f>(Table2[[#This Row],[1Y Return vs Nifty]]-AVERAGE(Table2[1Y Return vs Nifty]))/_xlfn.STDEV.P(Table2[1Y Return vs Nifty])</f>
        <v>-0.67507998200373598</v>
      </c>
      <c r="I364">
        <v>-12.5338467300286</v>
      </c>
      <c r="J364">
        <f>(Table2[[#This Row],[1M Return vs Nifty]]-AVERAGE(Table2[1M Return vs Nifty]))/_xlfn.STDEV.P(Table2[1M Return vs Nifty])</f>
        <v>-1.2817809172869368</v>
      </c>
      <c r="K364">
        <v>17.0118509628231</v>
      </c>
      <c r="L364">
        <f>(Table2[[#This Row],[6M Return vs Nifty]]-AVERAGE(Table2[6M Return vs Nifty]))/_xlfn.STDEV.P(Table2[6M Return vs Nifty])</f>
        <v>0.35304731051132671</v>
      </c>
      <c r="M364">
        <v>-2.52808755536056</v>
      </c>
      <c r="N364">
        <f>(Table2[[#This Row],[1W Return vs Nifty]]-AVERAGE(Table2[1W Return vs Nifty]))/_xlfn.STDEV.P(Table2[1W Return vs Nifty])</f>
        <v>-0.71118420104450131</v>
      </c>
      <c r="O364">
        <v>224.94</v>
      </c>
      <c r="P364">
        <v>224.88365594689401</v>
      </c>
      <c r="Q364">
        <v>201.211368999348</v>
      </c>
      <c r="R364">
        <v>32.264873211853903</v>
      </c>
      <c r="S364" s="2">
        <f>(Table2[[#This Row],[Close Price]]-Table2[[#This Row],[20D EMA]])/Table2[[#This Row],[20D EMA]]</f>
        <v>-3.2408642304614529E-2</v>
      </c>
      <c r="T364" s="2">
        <f>(Table2[[#This Row],[Close Price]]-Table2[[#This Row],[50D EMA]])/Table2[[#This Row],[50D EMA]]</f>
        <v>-3.2166214643016222E-2</v>
      </c>
      <c r="U364" s="2">
        <f>(Table2[[#This Row],[Close Price]]-Table2[[#This Row],[200D EMA]])/Table2[[#This Row],[200D EMA]]</f>
        <v>8.1698320936851615E-2</v>
      </c>
      <c r="V364">
        <v>0.48804346789131398</v>
      </c>
      <c r="W364">
        <v>217.3</v>
      </c>
      <c r="X364">
        <v>224.45</v>
      </c>
      <c r="Y364">
        <v>205.53</v>
      </c>
      <c r="Z364">
        <v>219.25</v>
      </c>
      <c r="AA364">
        <v>205.53</v>
      </c>
      <c r="AB364">
        <v>242.41</v>
      </c>
      <c r="AC364" s="2">
        <f>(Table2[[#This Row],[Close Price]]/Table2[[#This Row],[Day Low]])-1</f>
        <v>1.6106764841232746E-3</v>
      </c>
      <c r="AD364" s="2">
        <f>(Table2[[#This Row],[Day High]]/Table2[[#This Row],[Close Price]])-1</f>
        <v>3.1242821042958724E-2</v>
      </c>
      <c r="AE364" s="2">
        <f>(Table2[[#This Row],[Close Price]]/Table2[[#This Row],[Current Week Low]])-1</f>
        <v>5.8969493504597903E-2</v>
      </c>
      <c r="AF364" s="2">
        <f>(Table2[[#This Row],[Current Week High]]/Table2[[#This Row],[Close Price]])-1</f>
        <v>7.3512520101080003E-3</v>
      </c>
      <c r="AG364" s="2">
        <f>(Table2[[#This Row],[Close Price]]/Table2[[#This Row],[Current Month Low]])-1</f>
        <v>5.8969493504597903E-2</v>
      </c>
      <c r="AH364" s="2">
        <f>(Table2[[#This Row],[Current Month High]]/Table2[[#This Row],[Close Price]])-1</f>
        <v>0.11376062485642091</v>
      </c>
      <c r="AI364">
        <v>13.4390075809786</v>
      </c>
      <c r="AJ364">
        <v>40.419354838709602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-7.0000000000000007E-2</v>
      </c>
      <c r="AM364" t="s">
        <v>10197</v>
      </c>
      <c r="AN364">
        <v>-5.75</v>
      </c>
      <c r="AO364" t="s">
        <v>10197</v>
      </c>
      <c r="AP364">
        <v>5.5888407353285E-2</v>
      </c>
      <c r="AQ364">
        <f>(Table2[[#This Row],[Sharpe Ratio]]-AVERAGE(Table2[Sharpe Ratio]))/_xlfn.STDEV.P(Table2[Sharpe Ratio])</f>
        <v>4.7228272005899713E-2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-2.2677695178179476</v>
      </c>
      <c r="AS364">
        <f>_xlfn.RANK.AVG(Table2[[#This Row],[1Y Return vs Nifty Z-Score]],Table2[1Y Return vs Nifty Z-Score])</f>
        <v>556</v>
      </c>
      <c r="AT364">
        <f>_xlfn.RANK.AVG(Table2[[#This Row],[6M Return vs Nifty Z-Score]],Table2[6M Return vs Nifty Z-Score])</f>
        <v>224</v>
      </c>
      <c r="AU364">
        <f>_xlfn.RANK.AVG(Table2[[#This Row],[Sharpe Ratio Z-Score]],Table2[Sharpe Ratio Z-Score])</f>
        <v>320</v>
      </c>
      <c r="AV364">
        <f>(Table2[[#This Row],[Rank 1Y]]+Table2[[#This Row],[Rank 6M]]+Table2[[#This Row],[Rank Sharpe]])/3</f>
        <v>366.66666666666669</v>
      </c>
    </row>
    <row r="365" spans="1:48" x14ac:dyDescent="0.3">
      <c r="A365" t="s">
        <v>1353</v>
      </c>
      <c r="B365" t="s">
        <v>1354</v>
      </c>
      <c r="C365" t="s">
        <v>10158</v>
      </c>
      <c r="D365" t="s">
        <v>295</v>
      </c>
      <c r="E365">
        <v>7901.0296245</v>
      </c>
      <c r="F365">
        <v>770.1</v>
      </c>
      <c r="G365">
        <v>44.630236333793</v>
      </c>
      <c r="H365">
        <f>(Table2[[#This Row],[1Y Return vs Nifty]]-AVERAGE(Table2[1Y Return vs Nifty]))/_xlfn.STDEV.P(Table2[1Y Return vs Nifty])</f>
        <v>4.775863698719577E-2</v>
      </c>
      <c r="I365">
        <v>-0.21050569685506901</v>
      </c>
      <c r="J365">
        <f>(Table2[[#This Row],[1M Return vs Nifty]]-AVERAGE(Table2[1M Return vs Nifty]))/_xlfn.STDEV.P(Table2[1M Return vs Nifty])</f>
        <v>-2.5456307179159896E-2</v>
      </c>
      <c r="K365">
        <v>4.5422263608456399</v>
      </c>
      <c r="L365">
        <f>(Table2[[#This Row],[6M Return vs Nifty]]-AVERAGE(Table2[6M Return vs Nifty]))/_xlfn.STDEV.P(Table2[6M Return vs Nifty])</f>
        <v>-7.5394960207158343E-2</v>
      </c>
      <c r="M365">
        <v>1.8152357814182201</v>
      </c>
      <c r="N365">
        <f>(Table2[[#This Row],[1W Return vs Nifty]]-AVERAGE(Table2[1W Return vs Nifty]))/_xlfn.STDEV.P(Table2[1W Return vs Nifty])</f>
        <v>0.21572371272596286</v>
      </c>
      <c r="O365">
        <v>778.39</v>
      </c>
      <c r="P365">
        <v>768.16860538843696</v>
      </c>
      <c r="Q365">
        <v>672.90553069341297</v>
      </c>
      <c r="R365">
        <v>44.498641537867698</v>
      </c>
      <c r="S365" s="2">
        <f>(Table2[[#This Row],[Close Price]]-Table2[[#This Row],[20D EMA]])/Table2[[#This Row],[20D EMA]]</f>
        <v>-1.0650188208995444E-2</v>
      </c>
      <c r="T365" s="2">
        <f>(Table2[[#This Row],[Close Price]]-Table2[[#This Row],[50D EMA]])/Table2[[#This Row],[50D EMA]]</f>
        <v>2.5142847520908812E-3</v>
      </c>
      <c r="U365" s="2">
        <f>(Table2[[#This Row],[Close Price]]-Table2[[#This Row],[200D EMA]])/Table2[[#This Row],[200D EMA]]</f>
        <v>0.1444399917569863</v>
      </c>
      <c r="V365">
        <v>0.344356322421911</v>
      </c>
      <c r="W365">
        <v>770.5</v>
      </c>
      <c r="X365">
        <v>802</v>
      </c>
      <c r="Y365">
        <v>747</v>
      </c>
      <c r="Z365">
        <v>796.4</v>
      </c>
      <c r="AA365">
        <v>745</v>
      </c>
      <c r="AB365">
        <v>863.7</v>
      </c>
      <c r="AC365" s="2">
        <f>(Table2[[#This Row],[Close Price]]/Table2[[#This Row],[Day Low]])-1</f>
        <v>-5.1914341336789516E-4</v>
      </c>
      <c r="AD365" s="2">
        <f>(Table2[[#This Row],[Day High]]/Table2[[#This Row],[Close Price]])-1</f>
        <v>4.1423191793273473E-2</v>
      </c>
      <c r="AE365" s="2">
        <f>(Table2[[#This Row],[Close Price]]/Table2[[#This Row],[Current Week Low]])-1</f>
        <v>3.0923694779116495E-2</v>
      </c>
      <c r="AF365" s="2">
        <f>(Table2[[#This Row],[Current Week High]]/Table2[[#This Row],[Close Price]])-1</f>
        <v>3.4151408907934E-2</v>
      </c>
      <c r="AG365" s="2">
        <f>(Table2[[#This Row],[Close Price]]/Table2[[#This Row],[Current Month Low]])-1</f>
        <v>3.3691275167785362E-2</v>
      </c>
      <c r="AH365" s="2">
        <f>(Table2[[#This Row],[Current Month High]]/Table2[[#This Row],[Close Price]])-1</f>
        <v>0.12154265679781839</v>
      </c>
      <c r="AI365">
        <v>14.2708739124788</v>
      </c>
      <c r="AJ365">
        <v>76.123499142366995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0.03</v>
      </c>
      <c r="AM365" t="s">
        <v>10198</v>
      </c>
      <c r="AN365">
        <v>-1.58</v>
      </c>
      <c r="AO365" t="s">
        <v>10197</v>
      </c>
      <c r="AP365">
        <v>7.2387977914040004E-3</v>
      </c>
      <c r="AQ365">
        <f>(Table2[[#This Row],[Sharpe Ratio]]-AVERAGE(Table2[Sharpe Ratio]))/_xlfn.STDEV.P(Table2[Sharpe Ratio])</f>
        <v>-0.51355806297062778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-0.35092698064378741</v>
      </c>
      <c r="AS365">
        <f>_xlfn.RANK.AVG(Table2[[#This Row],[1Y Return vs Nifty Z-Score]],Table2[1Y Return vs Nifty Z-Score])</f>
        <v>276</v>
      </c>
      <c r="AT365">
        <f>_xlfn.RANK.AVG(Table2[[#This Row],[6M Return vs Nifty Z-Score]],Table2[6M Return vs Nifty Z-Score])</f>
        <v>347</v>
      </c>
      <c r="AU365">
        <f>_xlfn.RANK.AVG(Table2[[#This Row],[Sharpe Ratio Z-Score]],Table2[Sharpe Ratio Z-Score])</f>
        <v>479</v>
      </c>
      <c r="AV365">
        <f>(Table2[[#This Row],[Rank 1Y]]+Table2[[#This Row],[Rank 6M]]+Table2[[#This Row],[Rank Sharpe]])/3</f>
        <v>367.33333333333331</v>
      </c>
    </row>
    <row r="366" spans="1:48" x14ac:dyDescent="0.3">
      <c r="A366" t="s">
        <v>961</v>
      </c>
      <c r="B366" t="s">
        <v>962</v>
      </c>
      <c r="C366" t="s">
        <v>10165</v>
      </c>
      <c r="D366" t="s">
        <v>370</v>
      </c>
      <c r="E366">
        <v>14793.1783736049</v>
      </c>
      <c r="F366">
        <v>4384.55</v>
      </c>
      <c r="G366">
        <v>69.601603558668501</v>
      </c>
      <c r="H366">
        <f>(Table2[[#This Row],[1Y Return vs Nifty]]-AVERAGE(Table2[1Y Return vs Nifty]))/_xlfn.STDEV.P(Table2[1Y Return vs Nifty])</f>
        <v>0.38641677854874074</v>
      </c>
      <c r="I366">
        <v>1.1835699945812801</v>
      </c>
      <c r="J366">
        <f>(Table2[[#This Row],[1M Return vs Nifty]]-AVERAGE(Table2[1M Return vs Nifty]))/_xlfn.STDEV.P(Table2[1M Return vs Nifty])</f>
        <v>0.11666518363975269</v>
      </c>
      <c r="K366">
        <v>-7.4422206606613104</v>
      </c>
      <c r="L366">
        <f>(Table2[[#This Row],[6M Return vs Nifty]]-AVERAGE(Table2[6M Return vs Nifty]))/_xlfn.STDEV.P(Table2[6M Return vs Nifty])</f>
        <v>-0.48716707517408042</v>
      </c>
      <c r="M366">
        <v>-3.8967203011748599</v>
      </c>
      <c r="N366">
        <f>(Table2[[#This Row],[1W Return vs Nifty]]-AVERAGE(Table2[1W Return vs Nifty]))/_xlfn.STDEV.P(Table2[1W Return vs Nifty])</f>
        <v>-1.0032638885958149</v>
      </c>
      <c r="O366">
        <v>4353.05</v>
      </c>
      <c r="P366">
        <v>4171.8688785806098</v>
      </c>
      <c r="Q366">
        <v>3648.3345624139201</v>
      </c>
      <c r="R366">
        <v>50.675215456051703</v>
      </c>
      <c r="S366" s="2">
        <f>(Table2[[#This Row],[Close Price]]-Table2[[#This Row],[20D EMA]])/Table2[[#This Row],[20D EMA]]</f>
        <v>7.2363055788470148E-3</v>
      </c>
      <c r="T366" s="2">
        <f>(Table2[[#This Row],[Close Price]]-Table2[[#This Row],[50D EMA]])/Table2[[#This Row],[50D EMA]]</f>
        <v>5.0979819263099808E-2</v>
      </c>
      <c r="U366" s="2">
        <f>(Table2[[#This Row],[Close Price]]-Table2[[#This Row],[200D EMA]])/Table2[[#This Row],[200D EMA]]</f>
        <v>0.20179493546747621</v>
      </c>
      <c r="V366">
        <v>0.74065316868393405</v>
      </c>
      <c r="W366">
        <v>4353</v>
      </c>
      <c r="X366">
        <v>4524</v>
      </c>
      <c r="Y366">
        <v>4057.25</v>
      </c>
      <c r="Z366">
        <v>4420</v>
      </c>
      <c r="AA366">
        <v>4030.65</v>
      </c>
      <c r="AB366">
        <v>4888</v>
      </c>
      <c r="AC366" s="2">
        <f>(Table2[[#This Row],[Close Price]]/Table2[[#This Row],[Day Low]])-1</f>
        <v>7.2478750287159333E-3</v>
      </c>
      <c r="AD366" s="2">
        <f>(Table2[[#This Row],[Day High]]/Table2[[#This Row],[Close Price]])-1</f>
        <v>3.1804860247915956E-2</v>
      </c>
      <c r="AE366" s="2">
        <f>(Table2[[#This Row],[Close Price]]/Table2[[#This Row],[Current Week Low]])-1</f>
        <v>8.0670404830858411E-2</v>
      </c>
      <c r="AF366" s="2">
        <f>(Table2[[#This Row],[Current Week High]]/Table2[[#This Row],[Close Price]])-1</f>
        <v>8.0852082881937015E-3</v>
      </c>
      <c r="AG366" s="2">
        <f>(Table2[[#This Row],[Close Price]]/Table2[[#This Row],[Current Month Low]])-1</f>
        <v>8.780221552355072E-2</v>
      </c>
      <c r="AH366" s="2">
        <f>(Table2[[#This Row],[Current Month High]]/Table2[[#This Row],[Close Price]])-1</f>
        <v>0.11482364210694374</v>
      </c>
      <c r="AI366">
        <v>11.4823642106943</v>
      </c>
      <c r="AJ366">
        <v>99.938439088898505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-0.01</v>
      </c>
      <c r="AM366" t="s">
        <v>10197</v>
      </c>
      <c r="AN366">
        <v>-2.5299999999999998</v>
      </c>
      <c r="AO366" t="s">
        <v>10197</v>
      </c>
      <c r="AP366">
        <v>1.7513006443474002E-2</v>
      </c>
      <c r="AQ366">
        <f>(Table2[[#This Row],[Sharpe Ratio]]-AVERAGE(Table2[Sharpe Ratio]))/_xlfn.STDEV.P(Table2[Sharpe Ratio])</f>
        <v>-0.39512677715630246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-1.3824757787377044</v>
      </c>
      <c r="AS366">
        <f>_xlfn.RANK.AVG(Table2[[#This Row],[1Y Return vs Nifty Z-Score]],Table2[1Y Return vs Nifty Z-Score])</f>
        <v>180</v>
      </c>
      <c r="AT366">
        <f>_xlfn.RANK.AVG(Table2[[#This Row],[6M Return vs Nifty Z-Score]],Table2[6M Return vs Nifty Z-Score])</f>
        <v>489</v>
      </c>
      <c r="AU366">
        <f>_xlfn.RANK.AVG(Table2[[#This Row],[Sharpe Ratio Z-Score]],Table2[Sharpe Ratio Z-Score])</f>
        <v>441</v>
      </c>
      <c r="AV366">
        <f>(Table2[[#This Row],[Rank 1Y]]+Table2[[#This Row],[Rank 6M]]+Table2[[#This Row],[Rank Sharpe]])/3</f>
        <v>370</v>
      </c>
    </row>
    <row r="367" spans="1:48" x14ac:dyDescent="0.3">
      <c r="A367" t="s">
        <v>632</v>
      </c>
      <c r="B367" t="s">
        <v>633</v>
      </c>
      <c r="C367" t="s">
        <v>10165</v>
      </c>
      <c r="D367" t="s">
        <v>370</v>
      </c>
      <c r="E367">
        <v>28763.343585459999</v>
      </c>
      <c r="F367">
        <v>447.1</v>
      </c>
      <c r="G367">
        <v>31.637434953704101</v>
      </c>
      <c r="H367">
        <f>(Table2[[#This Row],[1Y Return vs Nifty]]-AVERAGE(Table2[1Y Return vs Nifty]))/_xlfn.STDEV.P(Table2[1Y Return vs Nifty])</f>
        <v>-0.12844789305317611</v>
      </c>
      <c r="I367">
        <v>-0.376154657337473</v>
      </c>
      <c r="J367">
        <f>(Table2[[#This Row],[1M Return vs Nifty]]-AVERAGE(Table2[1M Return vs Nifty]))/_xlfn.STDEV.P(Table2[1M Return vs Nifty])</f>
        <v>-4.2343680914302087E-2</v>
      </c>
      <c r="K367">
        <v>32.241751106830499</v>
      </c>
      <c r="L367">
        <f>(Table2[[#This Row],[6M Return vs Nifty]]-AVERAGE(Table2[6M Return vs Nifty]))/_xlfn.STDEV.P(Table2[6M Return vs Nifty])</f>
        <v>0.87632954303976551</v>
      </c>
      <c r="M367">
        <v>6.2826872342571196</v>
      </c>
      <c r="N367">
        <f>(Table2[[#This Row],[1W Return vs Nifty]]-AVERAGE(Table2[1W Return vs Nifty]))/_xlfn.STDEV.P(Table2[1W Return vs Nifty])</f>
        <v>1.1691217871812805</v>
      </c>
      <c r="O367">
        <v>427.38</v>
      </c>
      <c r="P367">
        <v>404.38393781736102</v>
      </c>
      <c r="Q367">
        <v>344.35484452818503</v>
      </c>
      <c r="R367">
        <v>75.069775754620494</v>
      </c>
      <c r="S367" s="2">
        <f>(Table2[[#This Row],[Close Price]]-Table2[[#This Row],[20D EMA]])/Table2[[#This Row],[20D EMA]]</f>
        <v>4.6141607000795608E-2</v>
      </c>
      <c r="T367" s="2">
        <f>(Table2[[#This Row],[Close Price]]-Table2[[#This Row],[50D EMA]])/Table2[[#This Row],[50D EMA]]</f>
        <v>0.10563244033182052</v>
      </c>
      <c r="U367" s="2">
        <f>(Table2[[#This Row],[Close Price]]-Table2[[#This Row],[200D EMA]])/Table2[[#This Row],[200D EMA]]</f>
        <v>0.29837000148085741</v>
      </c>
      <c r="V367">
        <v>1.06169408458065</v>
      </c>
      <c r="W367">
        <v>436.75</v>
      </c>
      <c r="X367">
        <v>451.1</v>
      </c>
      <c r="Y367">
        <v>419.65</v>
      </c>
      <c r="Z367">
        <v>450.45</v>
      </c>
      <c r="AA367">
        <v>403.95</v>
      </c>
      <c r="AB367">
        <v>450.45</v>
      </c>
      <c r="AC367" s="2">
        <f>(Table2[[#This Row],[Close Price]]/Table2[[#This Row],[Day Low]])-1</f>
        <v>2.3697767601602804E-2</v>
      </c>
      <c r="AD367" s="2">
        <f>(Table2[[#This Row],[Day High]]/Table2[[#This Row],[Close Price]])-1</f>
        <v>8.9465443972265302E-3</v>
      </c>
      <c r="AE367" s="2">
        <f>(Table2[[#This Row],[Close Price]]/Table2[[#This Row],[Current Week Low]])-1</f>
        <v>6.5411652567616052E-2</v>
      </c>
      <c r="AF367" s="2">
        <f>(Table2[[#This Row],[Current Week High]]/Table2[[#This Row],[Close Price]])-1</f>
        <v>7.4927309326771052E-3</v>
      </c>
      <c r="AG367" s="2">
        <f>(Table2[[#This Row],[Close Price]]/Table2[[#This Row],[Current Month Low]])-1</f>
        <v>0.10682015100878828</v>
      </c>
      <c r="AH367" s="2">
        <f>(Table2[[#This Row],[Current Month High]]/Table2[[#This Row],[Close Price]])-1</f>
        <v>7.4927309326771052E-3</v>
      </c>
      <c r="AI367">
        <v>0.74927309326770997</v>
      </c>
      <c r="AJ367">
        <v>71.138755980861205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0.25</v>
      </c>
      <c r="AM367" t="s">
        <v>10198</v>
      </c>
      <c r="AN367">
        <v>6.3</v>
      </c>
      <c r="AO367" t="s">
        <v>10198</v>
      </c>
      <c r="AP367">
        <v>-6.4514594672387002E-2</v>
      </c>
      <c r="AQ367">
        <f>(Table2[[#This Row],[Sharpe Ratio]]-AVERAGE(Table2[Sharpe Ratio]))/_xlfn.STDEV.P(Table2[Sharpe Ratio])</f>
        <v>-1.3406627888722753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0.53399696738129254</v>
      </c>
      <c r="AS367">
        <f>_xlfn.RANK.AVG(Table2[[#This Row],[1Y Return vs Nifty Z-Score]],Table2[1Y Return vs Nifty Z-Score])</f>
        <v>329</v>
      </c>
      <c r="AT367">
        <f>_xlfn.RANK.AVG(Table2[[#This Row],[6M Return vs Nifty Z-Score]],Table2[6M Return vs Nifty Z-Score])</f>
        <v>115</v>
      </c>
      <c r="AU367">
        <f>_xlfn.RANK.AVG(Table2[[#This Row],[Sharpe Ratio Z-Score]],Table2[Sharpe Ratio Z-Score])</f>
        <v>668</v>
      </c>
      <c r="AV367">
        <f>(Table2[[#This Row],[Rank 1Y]]+Table2[[#This Row],[Rank 6M]]+Table2[[#This Row],[Rank Sharpe]])/3</f>
        <v>370.66666666666669</v>
      </c>
    </row>
    <row r="368" spans="1:48" x14ac:dyDescent="0.3">
      <c r="A368" t="s">
        <v>201</v>
      </c>
      <c r="B368" t="s">
        <v>202</v>
      </c>
      <c r="C368" t="s">
        <v>10153</v>
      </c>
      <c r="D368" t="s">
        <v>32</v>
      </c>
      <c r="E368">
        <v>126879.371061764</v>
      </c>
      <c r="F368">
        <v>245.35</v>
      </c>
      <c r="G368">
        <v>1.07188981110153</v>
      </c>
      <c r="H368">
        <f>(Table2[[#This Row],[1Y Return vs Nifty]]-AVERAGE(Table2[1Y Return vs Nifty]))/_xlfn.STDEV.P(Table2[1Y Return vs Nifty])</f>
        <v>-0.54297348232478648</v>
      </c>
      <c r="I368">
        <v>-14.5440606503394</v>
      </c>
      <c r="J368">
        <f>(Table2[[#This Row],[1M Return vs Nifty]]-AVERAGE(Table2[1M Return vs Nifty]))/_xlfn.STDEV.P(Table2[1M Return vs Nifty])</f>
        <v>-1.4867157002219606</v>
      </c>
      <c r="K368">
        <v>-6.2404675310202498</v>
      </c>
      <c r="L368">
        <f>(Table2[[#This Row],[6M Return vs Nifty]]-AVERAGE(Table2[6M Return vs Nifty]))/_xlfn.STDEV.P(Table2[6M Return vs Nifty])</f>
        <v>-0.44587618983140448</v>
      </c>
      <c r="M368">
        <v>-2.0094823476104899</v>
      </c>
      <c r="N368">
        <f>(Table2[[#This Row],[1W Return vs Nifty]]-AVERAGE(Table2[1W Return vs Nifty]))/_xlfn.STDEV.P(Table2[1W Return vs Nifty])</f>
        <v>-0.60050874957267386</v>
      </c>
      <c r="O368">
        <v>258.83</v>
      </c>
      <c r="P368">
        <v>264.20919521593299</v>
      </c>
      <c r="Q368">
        <v>246.33832699093</v>
      </c>
      <c r="R368">
        <v>26.0866821855317</v>
      </c>
      <c r="S368" s="2">
        <f>(Table2[[#This Row],[Close Price]]-Table2[[#This Row],[20D EMA]])/Table2[[#This Row],[20D EMA]]</f>
        <v>-5.2080516168913925E-2</v>
      </c>
      <c r="T368" s="2">
        <f>(Table2[[#This Row],[Close Price]]-Table2[[#This Row],[50D EMA]])/Table2[[#This Row],[50D EMA]]</f>
        <v>-7.1379783737351571E-2</v>
      </c>
      <c r="U368" s="2">
        <f>(Table2[[#This Row],[Close Price]]-Table2[[#This Row],[200D EMA]])/Table2[[#This Row],[200D EMA]]</f>
        <v>-4.0120715399938351E-3</v>
      </c>
      <c r="V368">
        <v>0.80095706260341604</v>
      </c>
      <c r="W368">
        <v>244.05</v>
      </c>
      <c r="X368">
        <v>250.7</v>
      </c>
      <c r="Y368">
        <v>243.85</v>
      </c>
      <c r="Z368">
        <v>256.2</v>
      </c>
      <c r="AA368">
        <v>243.85</v>
      </c>
      <c r="AB368">
        <v>276.3</v>
      </c>
      <c r="AC368" s="2">
        <f>(Table2[[#This Row],[Close Price]]/Table2[[#This Row],[Day Low]])-1</f>
        <v>5.3267772997336316E-3</v>
      </c>
      <c r="AD368" s="2">
        <f>(Table2[[#This Row],[Day High]]/Table2[[#This Row],[Close Price]])-1</f>
        <v>2.1805583859792144E-2</v>
      </c>
      <c r="AE368" s="2">
        <f>(Table2[[#This Row],[Close Price]]/Table2[[#This Row],[Current Week Low]])-1</f>
        <v>6.1513225343448052E-3</v>
      </c>
      <c r="AF368" s="2">
        <f>(Table2[[#This Row],[Current Week High]]/Table2[[#This Row],[Close Price]])-1</f>
        <v>4.4222539229671787E-2</v>
      </c>
      <c r="AG368" s="2">
        <f>(Table2[[#This Row],[Close Price]]/Table2[[#This Row],[Current Month Low]])-1</f>
        <v>6.1513225343448052E-3</v>
      </c>
      <c r="AH368" s="2">
        <f>(Table2[[#This Row],[Current Month High]]/Table2[[#This Row],[Close Price]])-1</f>
        <v>0.12614632158141448</v>
      </c>
      <c r="AI368">
        <v>22.1520277155084</v>
      </c>
      <c r="AJ368">
        <v>32.086137281291997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</v>
      </c>
      <c r="AM368" t="s">
        <v>10197</v>
      </c>
      <c r="AN368">
        <v>-6.48</v>
      </c>
      <c r="AO368" t="s">
        <v>10197</v>
      </c>
      <c r="AP368">
        <v>0.13017054731795</v>
      </c>
      <c r="AQ368">
        <f>(Table2[[#This Row],[Sharpe Ratio]]-AVERAGE(Table2[Sharpe Ratio]))/_xlfn.STDEV.P(Table2[Sharpe Ratio])</f>
        <v>0.90348198915057887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506</v>
      </c>
      <c r="AT368">
        <f>_xlfn.RANK.AVG(Table2[[#This Row],[6M Return vs Nifty Z-Score]],Table2[6M Return vs Nifty Z-Score])</f>
        <v>469</v>
      </c>
      <c r="AU368">
        <f>_xlfn.RANK.AVG(Table2[[#This Row],[Sharpe Ratio Z-Score]],Table2[Sharpe Ratio Z-Score])</f>
        <v>138</v>
      </c>
      <c r="AV368">
        <f>(Table2[[#This Row],[Rank 1Y]]+Table2[[#This Row],[Rank 6M]]+Table2[[#This Row],[Rank Sharpe]])/3</f>
        <v>371</v>
      </c>
    </row>
    <row r="369" spans="1:48" x14ac:dyDescent="0.3">
      <c r="A369" t="s">
        <v>583</v>
      </c>
      <c r="B369" t="s">
        <v>584</v>
      </c>
      <c r="C369" t="s">
        <v>10169</v>
      </c>
      <c r="D369" t="s">
        <v>585</v>
      </c>
      <c r="E369">
        <v>32167.157107499999</v>
      </c>
      <c r="F369">
        <v>816.25</v>
      </c>
      <c r="G369">
        <v>27.595657233689099</v>
      </c>
      <c r="H369">
        <f>(Table2[[#This Row],[1Y Return vs Nifty]]-AVERAGE(Table2[1Y Return vs Nifty]))/_xlfn.STDEV.P(Table2[1Y Return vs Nifty])</f>
        <v>-0.18326190939993076</v>
      </c>
      <c r="I369">
        <v>3.1779304769779202</v>
      </c>
      <c r="J369">
        <f>(Table2[[#This Row],[1M Return vs Nifty]]-AVERAGE(Table2[1M Return vs Nifty]))/_xlfn.STDEV.P(Table2[1M Return vs Nifty])</f>
        <v>0.31998376004825441</v>
      </c>
      <c r="K369">
        <v>11.324874245359601</v>
      </c>
      <c r="L369">
        <f>(Table2[[#This Row],[6M Return vs Nifty]]-AVERAGE(Table2[6M Return vs Nifty]))/_xlfn.STDEV.P(Table2[6M Return vs Nifty])</f>
        <v>0.15764918938690839</v>
      </c>
      <c r="M369">
        <v>1.60407089117261</v>
      </c>
      <c r="N369">
        <f>(Table2[[#This Row],[1W Return vs Nifty]]-AVERAGE(Table2[1W Return vs Nifty]))/_xlfn.STDEV.P(Table2[1W Return vs Nifty])</f>
        <v>0.17065904848102764</v>
      </c>
      <c r="O369">
        <v>787.85</v>
      </c>
      <c r="P369">
        <v>749.63531252263999</v>
      </c>
      <c r="Q369">
        <v>666.00740985769403</v>
      </c>
      <c r="R369">
        <v>65.953455900167597</v>
      </c>
      <c r="S369" s="2">
        <f>(Table2[[#This Row],[Close Price]]-Table2[[#This Row],[20D EMA]])/Table2[[#This Row],[20D EMA]]</f>
        <v>3.6047470965285239E-2</v>
      </c>
      <c r="T369" s="2">
        <f>(Table2[[#This Row],[Close Price]]-Table2[[#This Row],[50D EMA]])/Table2[[#This Row],[50D EMA]]</f>
        <v>8.886279283347949E-2</v>
      </c>
      <c r="U369" s="2">
        <f>(Table2[[#This Row],[Close Price]]-Table2[[#This Row],[200D EMA]])/Table2[[#This Row],[200D EMA]]</f>
        <v>0.22558696482732579</v>
      </c>
      <c r="V369">
        <v>0.96307013912695705</v>
      </c>
      <c r="W369">
        <v>811.25</v>
      </c>
      <c r="X369">
        <v>833</v>
      </c>
      <c r="Y369">
        <v>763.55</v>
      </c>
      <c r="Z369">
        <v>821</v>
      </c>
      <c r="AA369">
        <v>753.55</v>
      </c>
      <c r="AB369">
        <v>823.45</v>
      </c>
      <c r="AC369" s="2">
        <f>(Table2[[#This Row],[Close Price]]/Table2[[#This Row],[Day Low]])-1</f>
        <v>6.1633281972264253E-3</v>
      </c>
      <c r="AD369" s="2">
        <f>(Table2[[#This Row],[Day High]]/Table2[[#This Row],[Close Price]])-1</f>
        <v>2.0520673813170021E-2</v>
      </c>
      <c r="AE369" s="2">
        <f>(Table2[[#This Row],[Close Price]]/Table2[[#This Row],[Current Week Low]])-1</f>
        <v>6.9019710562504111E-2</v>
      </c>
      <c r="AF369" s="2">
        <f>(Table2[[#This Row],[Current Week High]]/Table2[[#This Row],[Close Price]])-1</f>
        <v>5.8192955589586592E-3</v>
      </c>
      <c r="AG369" s="2">
        <f>(Table2[[#This Row],[Close Price]]/Table2[[#This Row],[Current Month Low]])-1</f>
        <v>8.320615752106697E-2</v>
      </c>
      <c r="AH369" s="2">
        <f>(Table2[[#This Row],[Current Month High]]/Table2[[#This Row],[Close Price]])-1</f>
        <v>8.82082695252695E-3</v>
      </c>
      <c r="AI369">
        <v>0.882082695252695</v>
      </c>
      <c r="AJ369">
        <v>57.258452942876403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0.13</v>
      </c>
      <c r="AM369" t="s">
        <v>10198</v>
      </c>
      <c r="AN369">
        <v>4.0999999999999996</v>
      </c>
      <c r="AO369" t="s">
        <v>10198</v>
      </c>
      <c r="AP369">
        <v>1.149110482805E-3</v>
      </c>
      <c r="AQ369">
        <f>(Table2[[#This Row],[Sharpe Ratio]]-AVERAGE(Table2[Sharpe Ratio]))/_xlfn.STDEV.P(Table2[Sharpe Ratio])</f>
        <v>-0.58375417467011648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-0.11872408615385688</v>
      </c>
      <c r="AS369">
        <f>_xlfn.RANK.AVG(Table2[[#This Row],[1Y Return vs Nifty Z-Score]],Table2[1Y Return vs Nifty Z-Score])</f>
        <v>352</v>
      </c>
      <c r="AT369">
        <f>_xlfn.RANK.AVG(Table2[[#This Row],[6M Return vs Nifty Z-Score]],Table2[6M Return vs Nifty Z-Score])</f>
        <v>270</v>
      </c>
      <c r="AU369">
        <f>_xlfn.RANK.AVG(Table2[[#This Row],[Sharpe Ratio Z-Score]],Table2[Sharpe Ratio Z-Score])</f>
        <v>493</v>
      </c>
      <c r="AV369">
        <f>(Table2[[#This Row],[Rank 1Y]]+Table2[[#This Row],[Rank 6M]]+Table2[[#This Row],[Rank Sharpe]])/3</f>
        <v>371.66666666666669</v>
      </c>
    </row>
    <row r="370" spans="1:48" x14ac:dyDescent="0.3">
      <c r="A370" t="s">
        <v>942</v>
      </c>
      <c r="B370" t="s">
        <v>943</v>
      </c>
      <c r="C370" t="s">
        <v>10158</v>
      </c>
      <c r="D370" t="s">
        <v>60</v>
      </c>
      <c r="E370">
        <v>15462.29899836</v>
      </c>
      <c r="F370">
        <v>6713.8</v>
      </c>
      <c r="G370">
        <v>31.5240335785032</v>
      </c>
      <c r="H370">
        <f>(Table2[[#This Row],[1Y Return vs Nifty]]-AVERAGE(Table2[1Y Return vs Nifty]))/_xlfn.STDEV.P(Table2[1Y Return vs Nifty])</f>
        <v>-0.12998582642423334</v>
      </c>
      <c r="I370">
        <v>-7.2935624991373604</v>
      </c>
      <c r="J370">
        <f>(Table2[[#This Row],[1M Return vs Nifty]]-AVERAGE(Table2[1M Return vs Nifty]))/_xlfn.STDEV.P(Table2[1M Return vs Nifty])</f>
        <v>-0.7475509527419264</v>
      </c>
      <c r="K370">
        <v>14.410720764743701</v>
      </c>
      <c r="L370">
        <f>(Table2[[#This Row],[6M Return vs Nifty]]-AVERAGE(Table2[6M Return vs Nifty]))/_xlfn.STDEV.P(Table2[6M Return vs Nifty])</f>
        <v>0.26367540365193082</v>
      </c>
      <c r="M370">
        <v>3.67134806481591</v>
      </c>
      <c r="N370">
        <f>(Table2[[#This Row],[1W Return vs Nifty]]-AVERAGE(Table2[1W Return vs Nifty]))/_xlfn.STDEV.P(Table2[1W Return vs Nifty])</f>
        <v>0.61183632763522988</v>
      </c>
      <c r="O370">
        <v>6648.4</v>
      </c>
      <c r="P370">
        <v>6212.9416603676</v>
      </c>
      <c r="Q370">
        <v>5455.5251321925098</v>
      </c>
      <c r="R370">
        <v>74.752321111951503</v>
      </c>
      <c r="S370" s="2">
        <f>(Table2[[#This Row],[Close Price]]-Table2[[#This Row],[20D EMA]])/Table2[[#This Row],[20D EMA]]</f>
        <v>9.8369532519103162E-3</v>
      </c>
      <c r="T370" s="2">
        <f>(Table2[[#This Row],[Close Price]]-Table2[[#This Row],[50D EMA]])/Table2[[#This Row],[50D EMA]]</f>
        <v>8.0615329583308207E-2</v>
      </c>
      <c r="U370" s="2">
        <f>(Table2[[#This Row],[Close Price]]-Table2[[#This Row],[200D EMA]])/Table2[[#This Row],[200D EMA]]</f>
        <v>0.2306423006618622</v>
      </c>
      <c r="V370">
        <v>0.37337802762412298</v>
      </c>
      <c r="W370">
        <v>6620.2</v>
      </c>
      <c r="X370">
        <v>6866.9</v>
      </c>
      <c r="Y370">
        <v>6292.25</v>
      </c>
      <c r="Z370">
        <v>6765</v>
      </c>
      <c r="AA370">
        <v>6292.25</v>
      </c>
      <c r="AB370">
        <v>6765</v>
      </c>
      <c r="AC370" s="2">
        <f>(Table2[[#This Row],[Close Price]]/Table2[[#This Row],[Day Low]])-1</f>
        <v>1.4138545663272994E-2</v>
      </c>
      <c r="AD370" s="2">
        <f>(Table2[[#This Row],[Day High]]/Table2[[#This Row],[Close Price]])-1</f>
        <v>2.2803777294527539E-2</v>
      </c>
      <c r="AE370" s="2">
        <f>(Table2[[#This Row],[Close Price]]/Table2[[#This Row],[Current Week Low]])-1</f>
        <v>6.6995113035877463E-2</v>
      </c>
      <c r="AF370" s="2">
        <f>(Table2[[#This Row],[Current Week High]]/Table2[[#This Row],[Close Price]])-1</f>
        <v>7.6260835890256118E-3</v>
      </c>
      <c r="AG370" s="2">
        <f>(Table2[[#This Row],[Close Price]]/Table2[[#This Row],[Current Month Low]])-1</f>
        <v>6.6995113035877463E-2</v>
      </c>
      <c r="AH370" s="2">
        <f>(Table2[[#This Row],[Current Month High]]/Table2[[#This Row],[Close Price]])-1</f>
        <v>7.6260835890256118E-3</v>
      </c>
      <c r="AI370">
        <v>12.300038726205701</v>
      </c>
      <c r="AJ370">
        <v>56.566058201636899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-0.28000000000000003</v>
      </c>
      <c r="AM370" t="s">
        <v>10197</v>
      </c>
      <c r="AN370">
        <v>3.36</v>
      </c>
      <c r="AO370" t="s">
        <v>10198</v>
      </c>
      <c r="AP370">
        <v>-1.2440969642739999E-3</v>
      </c>
      <c r="AQ370">
        <f>(Table2[[#This Row],[Sharpe Ratio]]-AVERAGE(Table2[Sharpe Ratio]))/_xlfn.STDEV.P(Table2[Sharpe Ratio])</f>
        <v>-0.61134078934538694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-0.61336583722438598</v>
      </c>
      <c r="AS370">
        <f>_xlfn.RANK.AVG(Table2[[#This Row],[1Y Return vs Nifty Z-Score]],Table2[1Y Return vs Nifty Z-Score])</f>
        <v>330</v>
      </c>
      <c r="AT370">
        <f>_xlfn.RANK.AVG(Table2[[#This Row],[6M Return vs Nifty Z-Score]],Table2[6M Return vs Nifty Z-Score])</f>
        <v>244</v>
      </c>
      <c r="AU370">
        <f>_xlfn.RANK.AVG(Table2[[#This Row],[Sharpe Ratio Z-Score]],Table2[Sharpe Ratio Z-Score])</f>
        <v>543</v>
      </c>
      <c r="AV370">
        <f>(Table2[[#This Row],[Rank 1Y]]+Table2[[#This Row],[Rank 6M]]+Table2[[#This Row],[Rank Sharpe]])/3</f>
        <v>372.33333333333331</v>
      </c>
    </row>
    <row r="371" spans="1:48" x14ac:dyDescent="0.3">
      <c r="A371" t="s">
        <v>252</v>
      </c>
      <c r="B371" t="s">
        <v>253</v>
      </c>
      <c r="C371" t="s">
        <v>10153</v>
      </c>
      <c r="D371" t="s">
        <v>254</v>
      </c>
      <c r="E371">
        <v>104725.52350734999</v>
      </c>
      <c r="F371">
        <v>9409.85</v>
      </c>
      <c r="G371">
        <v>1.3851618389279601</v>
      </c>
      <c r="H371">
        <f>(Table2[[#This Row],[1Y Return vs Nifty]]-AVERAGE(Table2[1Y Return vs Nifty]))/_xlfn.STDEV.P(Table2[1Y Return vs Nifty])</f>
        <v>-0.53872493150289835</v>
      </c>
      <c r="I371">
        <v>5.8259576855301596</v>
      </c>
      <c r="J371">
        <f>(Table2[[#This Row],[1M Return vs Nifty]]-AVERAGE(Table2[1M Return vs Nifty]))/_xlfn.STDEV.P(Table2[1M Return vs Nifty])</f>
        <v>0.58994153703289876</v>
      </c>
      <c r="K371">
        <v>0.52812047307444998</v>
      </c>
      <c r="L371">
        <f>(Table2[[#This Row],[6M Return vs Nifty]]-AVERAGE(Table2[6M Return vs Nifty]))/_xlfn.STDEV.P(Table2[6M Return vs Nifty])</f>
        <v>-0.21331512190860982</v>
      </c>
      <c r="M371">
        <v>-0.95703863127519895</v>
      </c>
      <c r="N371">
        <f>(Table2[[#This Row],[1W Return vs Nifty]]-AVERAGE(Table2[1W Return vs Nifty]))/_xlfn.STDEV.P(Table2[1W Return vs Nifty])</f>
        <v>-0.37590691042139601</v>
      </c>
      <c r="O371">
        <v>9463.08</v>
      </c>
      <c r="P371">
        <v>8988.6264260058197</v>
      </c>
      <c r="Q371">
        <v>8212.6276528363305</v>
      </c>
      <c r="R371">
        <v>40.921329658159401</v>
      </c>
      <c r="S371" s="2">
        <f>(Table2[[#This Row],[Close Price]]-Table2[[#This Row],[20D EMA]])/Table2[[#This Row],[20D EMA]]</f>
        <v>-5.6250184929219202E-3</v>
      </c>
      <c r="T371" s="2">
        <f>(Table2[[#This Row],[Close Price]]-Table2[[#This Row],[50D EMA]])/Table2[[#This Row],[50D EMA]]</f>
        <v>4.6861840066631327E-2</v>
      </c>
      <c r="U371" s="2">
        <f>(Table2[[#This Row],[Close Price]]-Table2[[#This Row],[200D EMA]])/Table2[[#This Row],[200D EMA]]</f>
        <v>0.14577823295692635</v>
      </c>
      <c r="V371">
        <v>0.62003733267248295</v>
      </c>
      <c r="W371">
        <v>9377.65</v>
      </c>
      <c r="X371">
        <v>9564.4</v>
      </c>
      <c r="Y371">
        <v>9329</v>
      </c>
      <c r="Z371">
        <v>10075</v>
      </c>
      <c r="AA371">
        <v>8498.0499999999993</v>
      </c>
      <c r="AB371">
        <v>10075</v>
      </c>
      <c r="AC371" s="2">
        <f>(Table2[[#This Row],[Close Price]]/Table2[[#This Row],[Day Low]])-1</f>
        <v>3.4336960752427981E-3</v>
      </c>
      <c r="AD371" s="2">
        <f>(Table2[[#This Row],[Day High]]/Table2[[#This Row],[Close Price]])-1</f>
        <v>1.642427881422126E-2</v>
      </c>
      <c r="AE371" s="2">
        <f>(Table2[[#This Row],[Close Price]]/Table2[[#This Row],[Current Week Low]])-1</f>
        <v>8.6665237431664544E-3</v>
      </c>
      <c r="AF371" s="2">
        <f>(Table2[[#This Row],[Current Week High]]/Table2[[#This Row],[Close Price]])-1</f>
        <v>7.0686567798636579E-2</v>
      </c>
      <c r="AG371" s="2">
        <f>(Table2[[#This Row],[Close Price]]/Table2[[#This Row],[Current Month Low]])-1</f>
        <v>0.107295203017163</v>
      </c>
      <c r="AH371" s="2">
        <f>(Table2[[#This Row],[Current Month High]]/Table2[[#This Row],[Close Price]])-1</f>
        <v>7.0686567798636579E-2</v>
      </c>
      <c r="AI371">
        <v>7.0686567798636499</v>
      </c>
      <c r="AJ371">
        <v>41.973324884201602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0.06</v>
      </c>
      <c r="AM371" t="s">
        <v>10198</v>
      </c>
      <c r="AN371">
        <v>-5</v>
      </c>
      <c r="AO371" t="s">
        <v>10197</v>
      </c>
      <c r="AP371">
        <v>8.9360326940796E-2</v>
      </c>
      <c r="AQ371">
        <f>(Table2[[#This Row],[Sharpe Ratio]]-AVERAGE(Table2[Sharpe Ratio]))/_xlfn.STDEV.P(Table2[Sharpe Ratio])</f>
        <v>0.43306066160059198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-0.10494476519941343</v>
      </c>
      <c r="AS371">
        <f>_xlfn.RANK.AVG(Table2[[#This Row],[1Y Return vs Nifty Z-Score]],Table2[1Y Return vs Nifty Z-Score])</f>
        <v>503</v>
      </c>
      <c r="AT371">
        <f>_xlfn.RANK.AVG(Table2[[#This Row],[6M Return vs Nifty Z-Score]],Table2[6M Return vs Nifty Z-Score])</f>
        <v>392</v>
      </c>
      <c r="AU371">
        <f>_xlfn.RANK.AVG(Table2[[#This Row],[Sharpe Ratio Z-Score]],Table2[Sharpe Ratio Z-Score])</f>
        <v>224</v>
      </c>
      <c r="AV371">
        <f>(Table2[[#This Row],[Rank 1Y]]+Table2[[#This Row],[Rank 6M]]+Table2[[#This Row],[Rank Sharpe]])/3</f>
        <v>373</v>
      </c>
    </row>
    <row r="372" spans="1:48" x14ac:dyDescent="0.3">
      <c r="A372" t="s">
        <v>44</v>
      </c>
      <c r="B372" t="s">
        <v>45</v>
      </c>
      <c r="C372" t="s">
        <v>10156</v>
      </c>
      <c r="D372" t="s">
        <v>46</v>
      </c>
      <c r="E372">
        <v>497631.27923350001</v>
      </c>
      <c r="F372">
        <v>3619.15</v>
      </c>
      <c r="G372">
        <v>17.312407929676901</v>
      </c>
      <c r="H372">
        <f>(Table2[[#This Row],[1Y Return vs Nifty]]-AVERAGE(Table2[1Y Return vs Nifty]))/_xlfn.STDEV.P(Table2[1Y Return vs Nifty])</f>
        <v>-0.32272187837758792</v>
      </c>
      <c r="I372">
        <v>-3.7990576439292698</v>
      </c>
      <c r="J372">
        <f>(Table2[[#This Row],[1M Return vs Nifty]]-AVERAGE(Table2[1M Return vs Nifty]))/_xlfn.STDEV.P(Table2[1M Return vs Nifty])</f>
        <v>-0.39129752780457749</v>
      </c>
      <c r="K372">
        <v>-13.585176094135401</v>
      </c>
      <c r="L372">
        <f>(Table2[[#This Row],[6M Return vs Nifty]]-AVERAGE(Table2[6M Return vs Nifty]))/_xlfn.STDEV.P(Table2[6M Return vs Nifty])</f>
        <v>-0.69823211192127499</v>
      </c>
      <c r="M372">
        <v>-1.67096790710819</v>
      </c>
      <c r="N372">
        <f>(Table2[[#This Row],[1W Return vs Nifty]]-AVERAGE(Table2[1W Return vs Nifty]))/_xlfn.STDEV.P(Table2[1W Return vs Nifty])</f>
        <v>-0.52826643890467018</v>
      </c>
      <c r="O372">
        <v>3606.43</v>
      </c>
      <c r="P372">
        <v>3591.8942080686902</v>
      </c>
      <c r="Q372">
        <v>3372.5058691982799</v>
      </c>
      <c r="R372">
        <v>52.1346523207594</v>
      </c>
      <c r="S372" s="2">
        <f>(Table2[[#This Row],[Close Price]]-Table2[[#This Row],[20D EMA]])/Table2[[#This Row],[20D EMA]]</f>
        <v>3.5270336593252205E-3</v>
      </c>
      <c r="T372" s="2">
        <f>(Table2[[#This Row],[Close Price]]-Table2[[#This Row],[50D EMA]])/Table2[[#This Row],[50D EMA]]</f>
        <v>7.5881388349588767E-3</v>
      </c>
      <c r="U372" s="2">
        <f>(Table2[[#This Row],[Close Price]]-Table2[[#This Row],[200D EMA]])/Table2[[#This Row],[200D EMA]]</f>
        <v>7.3133788455156334E-2</v>
      </c>
      <c r="V372">
        <v>0.94533741324689302</v>
      </c>
      <c r="W372">
        <v>3596.1</v>
      </c>
      <c r="X372">
        <v>3701</v>
      </c>
      <c r="Y372">
        <v>3460</v>
      </c>
      <c r="Z372">
        <v>3714</v>
      </c>
      <c r="AA372">
        <v>3460</v>
      </c>
      <c r="AB372">
        <v>3714</v>
      </c>
      <c r="AC372" s="2">
        <f>(Table2[[#This Row],[Close Price]]/Table2[[#This Row],[Day Low]])-1</f>
        <v>6.4097216428908865E-3</v>
      </c>
      <c r="AD372" s="2">
        <f>(Table2[[#This Row],[Day High]]/Table2[[#This Row],[Close Price]])-1</f>
        <v>2.2615807579127623E-2</v>
      </c>
      <c r="AE372" s="2">
        <f>(Table2[[#This Row],[Close Price]]/Table2[[#This Row],[Current Week Low]])-1</f>
        <v>4.5997109826589666E-2</v>
      </c>
      <c r="AF372" s="2">
        <f>(Table2[[#This Row],[Current Week High]]/Table2[[#This Row],[Close Price]])-1</f>
        <v>2.6207811226392819E-2</v>
      </c>
      <c r="AG372" s="2">
        <f>(Table2[[#This Row],[Close Price]]/Table2[[#This Row],[Current Month Low]])-1</f>
        <v>4.5997109826589666E-2</v>
      </c>
      <c r="AH372" s="2">
        <f>(Table2[[#This Row],[Current Month High]]/Table2[[#This Row],[Close Price]])-1</f>
        <v>2.6207811226392819E-2</v>
      </c>
      <c r="AI372">
        <v>8.3099622839616991</v>
      </c>
      <c r="AJ372">
        <v>41.760673717195402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-0.04</v>
      </c>
      <c r="AM372" t="s">
        <v>10197</v>
      </c>
      <c r="AN372">
        <v>-0.35</v>
      </c>
      <c r="AO372" t="s">
        <v>10197</v>
      </c>
      <c r="AP372">
        <v>0.115097621288446</v>
      </c>
      <c r="AQ372">
        <f>(Table2[[#This Row],[Sharpe Ratio]]-AVERAGE(Table2[Sharpe Ratio]))/_xlfn.STDEV.P(Table2[Sharpe Ratio])</f>
        <v>0.72973566268302004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-1.2107822943250905</v>
      </c>
      <c r="AS372">
        <f>_xlfn.RANK.AVG(Table2[[#This Row],[1Y Return vs Nifty Z-Score]],Table2[1Y Return vs Nifty Z-Score])</f>
        <v>403</v>
      </c>
      <c r="AT372">
        <f>_xlfn.RANK.AVG(Table2[[#This Row],[6M Return vs Nifty Z-Score]],Table2[6M Return vs Nifty Z-Score])</f>
        <v>547</v>
      </c>
      <c r="AU372">
        <f>_xlfn.RANK.AVG(Table2[[#This Row],[Sharpe Ratio Z-Score]],Table2[Sharpe Ratio Z-Score])</f>
        <v>174</v>
      </c>
      <c r="AV372">
        <f>(Table2[[#This Row],[Rank 1Y]]+Table2[[#This Row],[Rank 6M]]+Table2[[#This Row],[Rank Sharpe]])/3</f>
        <v>374.66666666666669</v>
      </c>
    </row>
    <row r="373" spans="1:48" x14ac:dyDescent="0.3">
      <c r="A373" t="s">
        <v>608</v>
      </c>
      <c r="B373" t="s">
        <v>609</v>
      </c>
      <c r="C373" t="s">
        <v>10168</v>
      </c>
      <c r="D373" t="s">
        <v>170</v>
      </c>
      <c r="E373">
        <v>29896.454347095001</v>
      </c>
      <c r="F373">
        <v>887.95</v>
      </c>
      <c r="G373">
        <v>63.162316550282704</v>
      </c>
      <c r="H373">
        <f>(Table2[[#This Row],[1Y Return vs Nifty]]-AVERAGE(Table2[1Y Return vs Nifty]))/_xlfn.STDEV.P(Table2[1Y Return vs Nifty])</f>
        <v>0.29908808118094143</v>
      </c>
      <c r="I373">
        <v>3.98048262205252</v>
      </c>
      <c r="J373">
        <f>(Table2[[#This Row],[1M Return vs Nifty]]-AVERAGE(Table2[1M Return vs Nifty]))/_xlfn.STDEV.P(Table2[1M Return vs Nifty])</f>
        <v>0.40180134572066484</v>
      </c>
      <c r="K373">
        <v>-9.2796684198013502</v>
      </c>
      <c r="L373">
        <f>(Table2[[#This Row],[6M Return vs Nifty]]-AVERAGE(Table2[6M Return vs Nifty]))/_xlfn.STDEV.P(Table2[6M Return vs Nifty])</f>
        <v>-0.55029971271376288</v>
      </c>
      <c r="M373">
        <v>0.965946036253853</v>
      </c>
      <c r="N373">
        <f>(Table2[[#This Row],[1W Return vs Nifty]]-AVERAGE(Table2[1W Return vs Nifty]))/_xlfn.STDEV.P(Table2[1W Return vs Nifty])</f>
        <v>3.4476928907010908E-2</v>
      </c>
      <c r="O373">
        <v>883.54</v>
      </c>
      <c r="P373">
        <v>860.60459434347695</v>
      </c>
      <c r="Q373">
        <v>773.17287432620799</v>
      </c>
      <c r="R373">
        <v>48.704181164015999</v>
      </c>
      <c r="S373" s="2">
        <f>(Table2[[#This Row],[Close Price]]-Table2[[#This Row],[20D EMA]])/Table2[[#This Row],[20D EMA]]</f>
        <v>4.9912850578356181E-3</v>
      </c>
      <c r="T373" s="2">
        <f>(Table2[[#This Row],[Close Price]]-Table2[[#This Row],[50D EMA]])/Table2[[#This Row],[50D EMA]]</f>
        <v>3.1774645215999438E-2</v>
      </c>
      <c r="U373" s="2">
        <f>(Table2[[#This Row],[Close Price]]-Table2[[#This Row],[200D EMA]])/Table2[[#This Row],[200D EMA]]</f>
        <v>0.14844949879264213</v>
      </c>
      <c r="V373">
        <v>0.48139809350593799</v>
      </c>
      <c r="W373">
        <v>887.4</v>
      </c>
      <c r="X373">
        <v>903.95</v>
      </c>
      <c r="Y373">
        <v>856.4</v>
      </c>
      <c r="Z373">
        <v>906.4</v>
      </c>
      <c r="AA373">
        <v>856.4</v>
      </c>
      <c r="AB373">
        <v>928.15</v>
      </c>
      <c r="AC373" s="2">
        <f>(Table2[[#This Row],[Close Price]]/Table2[[#This Row],[Day Low]])-1</f>
        <v>6.1978814514329628E-4</v>
      </c>
      <c r="AD373" s="2">
        <f>(Table2[[#This Row],[Day High]]/Table2[[#This Row],[Close Price]])-1</f>
        <v>1.8019032603187046E-2</v>
      </c>
      <c r="AE373" s="2">
        <f>(Table2[[#This Row],[Close Price]]/Table2[[#This Row],[Current Week Low]])-1</f>
        <v>3.6840261560018739E-2</v>
      </c>
      <c r="AF373" s="2">
        <f>(Table2[[#This Row],[Current Week High]]/Table2[[#This Row],[Close Price]])-1</f>
        <v>2.0778196970550056E-2</v>
      </c>
      <c r="AG373" s="2">
        <f>(Table2[[#This Row],[Close Price]]/Table2[[#This Row],[Current Month Low]])-1</f>
        <v>3.6840261560018739E-2</v>
      </c>
      <c r="AH373" s="2">
        <f>(Table2[[#This Row],[Current Month High]]/Table2[[#This Row],[Close Price]])-1</f>
        <v>4.5272819415507648E-2</v>
      </c>
      <c r="AI373">
        <v>11.4927642322202</v>
      </c>
      <c r="AJ373">
        <v>89.530416221985007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-7.0000000000000007E-2</v>
      </c>
      <c r="AM373" t="s">
        <v>10197</v>
      </c>
      <c r="AN373">
        <v>-1.39</v>
      </c>
      <c r="AO373" t="s">
        <v>10197</v>
      </c>
      <c r="AP373">
        <v>2.8228832005837E-2</v>
      </c>
      <c r="AQ373">
        <f>(Table2[[#This Row],[Sharpe Ratio]]-AVERAGE(Table2[Sharpe Ratio]))/_xlfn.STDEV.P(Table2[Sharpe Ratio])</f>
        <v>-0.27160495246988481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-8.6538309375030514E-2</v>
      </c>
      <c r="AS373">
        <f>_xlfn.RANK.AVG(Table2[[#This Row],[1Y Return vs Nifty Z-Score]],Table2[1Y Return vs Nifty Z-Score])</f>
        <v>205</v>
      </c>
      <c r="AT373">
        <f>_xlfn.RANK.AVG(Table2[[#This Row],[6M Return vs Nifty Z-Score]],Table2[6M Return vs Nifty Z-Score])</f>
        <v>511</v>
      </c>
      <c r="AU373">
        <f>_xlfn.RANK.AVG(Table2[[#This Row],[Sharpe Ratio Z-Score]],Table2[Sharpe Ratio Z-Score])</f>
        <v>408</v>
      </c>
      <c r="AV373">
        <f>(Table2[[#This Row],[Rank 1Y]]+Table2[[#This Row],[Rank 6M]]+Table2[[#This Row],[Rank Sharpe]])/3</f>
        <v>374.66666666666669</v>
      </c>
    </row>
    <row r="374" spans="1:48" x14ac:dyDescent="0.3">
      <c r="A374" t="s">
        <v>620</v>
      </c>
      <c r="B374" t="s">
        <v>621</v>
      </c>
      <c r="C374" t="s">
        <v>622</v>
      </c>
      <c r="D374" t="s">
        <v>622</v>
      </c>
      <c r="E374">
        <v>29278.078170000001</v>
      </c>
      <c r="F374">
        <v>856.55</v>
      </c>
      <c r="G374">
        <v>10.128893142776001</v>
      </c>
      <c r="H374">
        <f>(Table2[[#This Row],[1Y Return vs Nifty]]-AVERAGE(Table2[1Y Return vs Nifty]))/_xlfn.STDEV.P(Table2[1Y Return vs Nifty])</f>
        <v>-0.42014368735200081</v>
      </c>
      <c r="I374">
        <v>-8.8695723208046804</v>
      </c>
      <c r="J374">
        <f>(Table2[[#This Row],[1M Return vs Nifty]]-AVERAGE(Table2[1M Return vs Nifty]))/_xlfn.STDEV.P(Table2[1M Return vs Nifty])</f>
        <v>-0.90822003748138624</v>
      </c>
      <c r="K374">
        <v>-2.9588869648809699</v>
      </c>
      <c r="L374">
        <f>(Table2[[#This Row],[6M Return vs Nifty]]-AVERAGE(Table2[6M Return vs Nifty]))/_xlfn.STDEV.P(Table2[6M Return vs Nifty])</f>
        <v>-0.3331247739564307</v>
      </c>
      <c r="M374">
        <v>-2.0540349682715302</v>
      </c>
      <c r="N374">
        <f>(Table2[[#This Row],[1W Return vs Nifty]]-AVERAGE(Table2[1W Return vs Nifty]))/_xlfn.STDEV.P(Table2[1W Return vs Nifty])</f>
        <v>-0.61001671696718951</v>
      </c>
      <c r="O374">
        <v>858.85</v>
      </c>
      <c r="P374">
        <v>851.37751131991001</v>
      </c>
      <c r="Q374">
        <v>799.64172549520401</v>
      </c>
      <c r="R374">
        <v>49.764317684593003</v>
      </c>
      <c r="S374" s="2">
        <f>(Table2[[#This Row],[Close Price]]-Table2[[#This Row],[20D EMA]])/Table2[[#This Row],[20D EMA]]</f>
        <v>-2.6779996506957771E-3</v>
      </c>
      <c r="T374" s="2">
        <f>(Table2[[#This Row],[Close Price]]-Table2[[#This Row],[50D EMA]])/Table2[[#This Row],[50D EMA]]</f>
        <v>6.0754349408065926E-3</v>
      </c>
      <c r="U374" s="2">
        <f>(Table2[[#This Row],[Close Price]]-Table2[[#This Row],[200D EMA]])/Table2[[#This Row],[200D EMA]]</f>
        <v>7.1167214879330684E-2</v>
      </c>
      <c r="V374">
        <v>1.2498286294291301</v>
      </c>
      <c r="W374">
        <v>854</v>
      </c>
      <c r="X374">
        <v>873.95</v>
      </c>
      <c r="Y374">
        <v>821.65</v>
      </c>
      <c r="Z374">
        <v>865</v>
      </c>
      <c r="AA374">
        <v>821.65</v>
      </c>
      <c r="AB374">
        <v>934</v>
      </c>
      <c r="AC374" s="2">
        <f>(Table2[[#This Row],[Close Price]]/Table2[[#This Row],[Day Low]])-1</f>
        <v>2.9859484777516876E-3</v>
      </c>
      <c r="AD374" s="2">
        <f>(Table2[[#This Row],[Day High]]/Table2[[#This Row],[Close Price]])-1</f>
        <v>2.0314050551631713E-2</v>
      </c>
      <c r="AE374" s="2">
        <f>(Table2[[#This Row],[Close Price]]/Table2[[#This Row],[Current Week Low]])-1</f>
        <v>4.2475506602567936E-2</v>
      </c>
      <c r="AF374" s="2">
        <f>(Table2[[#This Row],[Current Week High]]/Table2[[#This Row],[Close Price]])-1</f>
        <v>9.8651567334073764E-3</v>
      </c>
      <c r="AG374" s="2">
        <f>(Table2[[#This Row],[Close Price]]/Table2[[#This Row],[Current Month Low]])-1</f>
        <v>4.2475506602567936E-2</v>
      </c>
      <c r="AH374" s="2">
        <f>(Table2[[#This Row],[Current Month High]]/Table2[[#This Row],[Close Price]])-1</f>
        <v>9.0420874438153165E-2</v>
      </c>
      <c r="AI374">
        <v>9.0420874438153103</v>
      </c>
      <c r="AJ374">
        <v>39.276422764227597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-7.0000000000000007E-2</v>
      </c>
      <c r="AM374" t="s">
        <v>10197</v>
      </c>
      <c r="AN374">
        <v>-2.19</v>
      </c>
      <c r="AO374" t="s">
        <v>10197</v>
      </c>
      <c r="AP374">
        <v>7.5349941327919001E-2</v>
      </c>
      <c r="AQ374">
        <f>(Table2[[#This Row],[Sharpe Ratio]]-AVERAGE(Table2[Sharpe Ratio]))/_xlfn.STDEV.P(Table2[Sharpe Ratio])</f>
        <v>0.27156228843359914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-1.9999429273234082</v>
      </c>
      <c r="AS374">
        <f>_xlfn.RANK.AVG(Table2[[#This Row],[1Y Return vs Nifty Z-Score]],Table2[1Y Return vs Nifty Z-Score])</f>
        <v>446</v>
      </c>
      <c r="AT374">
        <f>_xlfn.RANK.AVG(Table2[[#This Row],[6M Return vs Nifty Z-Score]],Table2[6M Return vs Nifty Z-Score])</f>
        <v>429</v>
      </c>
      <c r="AU374">
        <f>_xlfn.RANK.AVG(Table2[[#This Row],[Sharpe Ratio Z-Score]],Table2[Sharpe Ratio Z-Score])</f>
        <v>256</v>
      </c>
      <c r="AV374">
        <f>(Table2[[#This Row],[Rank 1Y]]+Table2[[#This Row],[Rank 6M]]+Table2[[#This Row],[Rank Sharpe]])/3</f>
        <v>377</v>
      </c>
    </row>
    <row r="375" spans="1:48" x14ac:dyDescent="0.3">
      <c r="A375" t="s">
        <v>1678</v>
      </c>
      <c r="B375" t="s">
        <v>1679</v>
      </c>
      <c r="C375" t="s">
        <v>10156</v>
      </c>
      <c r="D375" t="s">
        <v>46</v>
      </c>
      <c r="E375">
        <v>4862.2587451709996</v>
      </c>
      <c r="F375">
        <v>60.23</v>
      </c>
      <c r="G375">
        <v>12.410336102667101</v>
      </c>
      <c r="H375">
        <f>(Table2[[#This Row],[1Y Return vs Nifty]]-AVERAGE(Table2[1Y Return vs Nifty]))/_xlfn.STDEV.P(Table2[1Y Return vs Nifty])</f>
        <v>-0.38920308142051108</v>
      </c>
      <c r="I375">
        <v>-14.789890781813799</v>
      </c>
      <c r="J375">
        <f>(Table2[[#This Row],[1M Return vs Nifty]]-AVERAGE(Table2[1M Return vs Nifty]))/_xlfn.STDEV.P(Table2[1M Return vs Nifty])</f>
        <v>-1.5117772840283275</v>
      </c>
      <c r="K375">
        <v>-13.9170328984136</v>
      </c>
      <c r="L375">
        <f>(Table2[[#This Row],[6M Return vs Nifty]]-AVERAGE(Table2[6M Return vs Nifty]))/_xlfn.STDEV.P(Table2[6M Return vs Nifty])</f>
        <v>-0.70963433831675005</v>
      </c>
      <c r="M375">
        <v>0.29065476060423101</v>
      </c>
      <c r="N375">
        <f>(Table2[[#This Row],[1W Return vs Nifty]]-AVERAGE(Table2[1W Return vs Nifty]))/_xlfn.STDEV.P(Table2[1W Return vs Nifty])</f>
        <v>-0.10963687035804882</v>
      </c>
      <c r="O375">
        <v>61.97</v>
      </c>
      <c r="P375">
        <v>62.575442876303597</v>
      </c>
      <c r="Q375">
        <v>57.988825511036801</v>
      </c>
      <c r="R375">
        <v>43.088173936686402</v>
      </c>
      <c r="S375" s="2">
        <f>(Table2[[#This Row],[Close Price]]-Table2[[#This Row],[20D EMA]])/Table2[[#This Row],[20D EMA]]</f>
        <v>-2.8078102307568211E-2</v>
      </c>
      <c r="T375" s="2">
        <f>(Table2[[#This Row],[Close Price]]-Table2[[#This Row],[50D EMA]])/Table2[[#This Row],[50D EMA]]</f>
        <v>-3.7481842213086203E-2</v>
      </c>
      <c r="U375" s="2">
        <f>(Table2[[#This Row],[Close Price]]-Table2[[#This Row],[200D EMA]])/Table2[[#This Row],[200D EMA]]</f>
        <v>3.8648385602095728E-2</v>
      </c>
      <c r="V375">
        <v>0.63993910587470904</v>
      </c>
      <c r="W375">
        <v>59.7</v>
      </c>
      <c r="X375">
        <v>61.4</v>
      </c>
      <c r="Y375">
        <v>55.84</v>
      </c>
      <c r="Z375">
        <v>62</v>
      </c>
      <c r="AA375">
        <v>55.84</v>
      </c>
      <c r="AB375">
        <v>70</v>
      </c>
      <c r="AC375" s="2">
        <f>(Table2[[#This Row],[Close Price]]/Table2[[#This Row],[Day Low]])-1</f>
        <v>8.8777219430484777E-3</v>
      </c>
      <c r="AD375" s="2">
        <f>(Table2[[#This Row],[Day High]]/Table2[[#This Row],[Close Price]])-1</f>
        <v>1.9425535447451514E-2</v>
      </c>
      <c r="AE375" s="2">
        <f>(Table2[[#This Row],[Close Price]]/Table2[[#This Row],[Current Week Low]])-1</f>
        <v>7.8617478510028427E-2</v>
      </c>
      <c r="AF375" s="2">
        <f>(Table2[[#This Row],[Current Week High]]/Table2[[#This Row],[Close Price]])-1</f>
        <v>2.9387348497426524E-2</v>
      </c>
      <c r="AG375" s="2">
        <f>(Table2[[#This Row],[Close Price]]/Table2[[#This Row],[Current Month Low]])-1</f>
        <v>7.8617478510028427E-2</v>
      </c>
      <c r="AH375" s="2">
        <f>(Table2[[#This Row],[Current Month High]]/Table2[[#This Row],[Close Price]])-1</f>
        <v>0.16221152249709458</v>
      </c>
      <c r="AI375">
        <v>31.1638718246721</v>
      </c>
      <c r="AJ375">
        <v>43.234244946492197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-0.02</v>
      </c>
      <c r="AM375" t="s">
        <v>10197</v>
      </c>
      <c r="AN375">
        <v>-3</v>
      </c>
      <c r="AO375" t="s">
        <v>10197</v>
      </c>
      <c r="AP375">
        <v>0.12847270559995999</v>
      </c>
      <c r="AQ375">
        <f>(Table2[[#This Row],[Sharpe Ratio]]-AVERAGE(Table2[Sharpe Ratio]))/_xlfn.STDEV.P(Table2[Sharpe Ratio])</f>
        <v>0.88391088790277161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435</v>
      </c>
      <c r="AT375">
        <f>_xlfn.RANK.AVG(Table2[[#This Row],[6M Return vs Nifty Z-Score]],Table2[6M Return vs Nifty Z-Score])</f>
        <v>554</v>
      </c>
      <c r="AU375">
        <f>_xlfn.RANK.AVG(Table2[[#This Row],[Sharpe Ratio Z-Score]],Table2[Sharpe Ratio Z-Score])</f>
        <v>142</v>
      </c>
      <c r="AV375">
        <f>(Table2[[#This Row],[Rank 1Y]]+Table2[[#This Row],[Rank 6M]]+Table2[[#This Row],[Rank Sharpe]])/3</f>
        <v>377</v>
      </c>
    </row>
    <row r="376" spans="1:48" x14ac:dyDescent="0.3">
      <c r="A376" t="s">
        <v>731</v>
      </c>
      <c r="B376" t="s">
        <v>732</v>
      </c>
      <c r="C376" t="s">
        <v>10157</v>
      </c>
      <c r="D376" t="s">
        <v>198</v>
      </c>
      <c r="E376">
        <v>22147.175569260002</v>
      </c>
      <c r="F376">
        <v>583.79999999999995</v>
      </c>
      <c r="G376">
        <v>-1.9026094161534399</v>
      </c>
      <c r="H376">
        <f>(Table2[[#This Row],[1Y Return vs Nifty]]-AVERAGE(Table2[1Y Return vs Nifty]))/_xlfn.STDEV.P(Table2[1Y Return vs Nifty])</f>
        <v>-0.58331321908437195</v>
      </c>
      <c r="I376">
        <v>0.19757276924448999</v>
      </c>
      <c r="J376">
        <f>(Table2[[#This Row],[1M Return vs Nifty]]-AVERAGE(Table2[1M Return vs Nifty]))/_xlfn.STDEV.P(Table2[1M Return vs Nifty])</f>
        <v>1.6145967596472278E-2</v>
      </c>
      <c r="K376">
        <v>5.9715744357437703</v>
      </c>
      <c r="L376">
        <f>(Table2[[#This Row],[6M Return vs Nifty]]-AVERAGE(Table2[6M Return vs Nifty]))/_xlfn.STDEV.P(Table2[6M Return vs Nifty])</f>
        <v>-2.6284168631336924E-2</v>
      </c>
      <c r="M376">
        <v>-1.83661225059251</v>
      </c>
      <c r="N376">
        <f>(Table2[[#This Row],[1W Return vs Nifty]]-AVERAGE(Table2[1W Return vs Nifty]))/_xlfn.STDEV.P(Table2[1W Return vs Nifty])</f>
        <v>-0.56361657080638572</v>
      </c>
      <c r="O376">
        <v>590.46</v>
      </c>
      <c r="P376">
        <v>566.55520186833405</v>
      </c>
      <c r="Q376">
        <v>506.84340337083</v>
      </c>
      <c r="R376">
        <v>41.545537033498498</v>
      </c>
      <c r="S376" s="2">
        <f>(Table2[[#This Row],[Close Price]]-Table2[[#This Row],[20D EMA]])/Table2[[#This Row],[20D EMA]]</f>
        <v>-1.1279341530332422E-2</v>
      </c>
      <c r="T376" s="2">
        <f>(Table2[[#This Row],[Close Price]]-Table2[[#This Row],[50D EMA]])/Table2[[#This Row],[50D EMA]]</f>
        <v>3.0437983933070564E-2</v>
      </c>
      <c r="U376" s="2">
        <f>(Table2[[#This Row],[Close Price]]-Table2[[#This Row],[200D EMA]])/Table2[[#This Row],[200D EMA]]</f>
        <v>0.15183505618768992</v>
      </c>
      <c r="V376">
        <v>0.50059663733109605</v>
      </c>
      <c r="W376">
        <v>580</v>
      </c>
      <c r="X376">
        <v>599</v>
      </c>
      <c r="Y376">
        <v>555</v>
      </c>
      <c r="Z376">
        <v>596</v>
      </c>
      <c r="AA376">
        <v>555</v>
      </c>
      <c r="AB376">
        <v>622.4</v>
      </c>
      <c r="AC376" s="2">
        <f>(Table2[[#This Row],[Close Price]]/Table2[[#This Row],[Day Low]])-1</f>
        <v>6.5517241379309255E-3</v>
      </c>
      <c r="AD376" s="2">
        <f>(Table2[[#This Row],[Day High]]/Table2[[#This Row],[Close Price]])-1</f>
        <v>2.6036313806098166E-2</v>
      </c>
      <c r="AE376" s="2">
        <f>(Table2[[#This Row],[Close Price]]/Table2[[#This Row],[Current Week Low]])-1</f>
        <v>5.1891891891891806E-2</v>
      </c>
      <c r="AF376" s="2">
        <f>(Table2[[#This Row],[Current Week High]]/Table2[[#This Row],[Close Price]])-1</f>
        <v>2.0897567660157712E-2</v>
      </c>
      <c r="AG376" s="2">
        <f>(Table2[[#This Row],[Close Price]]/Table2[[#This Row],[Current Month Low]])-1</f>
        <v>5.1891891891891806E-2</v>
      </c>
      <c r="AH376" s="2">
        <f>(Table2[[#This Row],[Current Month High]]/Table2[[#This Row],[Close Price]])-1</f>
        <v>6.6118533744432995E-2</v>
      </c>
      <c r="AI376">
        <v>6.6118533744432897</v>
      </c>
      <c r="AJ376">
        <v>43.510324483775698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0.04</v>
      </c>
      <c r="AM376" t="s">
        <v>10198</v>
      </c>
      <c r="AN376">
        <v>-4.2699999999999996</v>
      </c>
      <c r="AO376" t="s">
        <v>10197</v>
      </c>
      <c r="AP376">
        <v>6.8300051772425999E-2</v>
      </c>
      <c r="AQ376">
        <f>(Table2[[#This Row],[Sharpe Ratio]]-AVERAGE(Table2[Sharpe Ratio]))/_xlfn.STDEV.P(Table2[Sharpe Ratio])</f>
        <v>0.19029788032389994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-0.96677011060172235</v>
      </c>
      <c r="AS376">
        <f>_xlfn.RANK.AVG(Table2[[#This Row],[1Y Return vs Nifty Z-Score]],Table2[1Y Return vs Nifty Z-Score])</f>
        <v>521</v>
      </c>
      <c r="AT376">
        <f>_xlfn.RANK.AVG(Table2[[#This Row],[6M Return vs Nifty Z-Score]],Table2[6M Return vs Nifty Z-Score])</f>
        <v>334</v>
      </c>
      <c r="AU376">
        <f>_xlfn.RANK.AVG(Table2[[#This Row],[Sharpe Ratio Z-Score]],Table2[Sharpe Ratio Z-Score])</f>
        <v>277</v>
      </c>
      <c r="AV376">
        <f>(Table2[[#This Row],[Rank 1Y]]+Table2[[#This Row],[Rank 6M]]+Table2[[#This Row],[Rank Sharpe]])/3</f>
        <v>377.33333333333331</v>
      </c>
    </row>
    <row r="377" spans="1:48" x14ac:dyDescent="0.3">
      <c r="A377" t="s">
        <v>1371</v>
      </c>
      <c r="B377" t="s">
        <v>1372</v>
      </c>
      <c r="C377" t="s">
        <v>10153</v>
      </c>
      <c r="D377" t="s">
        <v>254</v>
      </c>
      <c r="E377">
        <v>7734.4815761600003</v>
      </c>
      <c r="F377">
        <v>6969.85</v>
      </c>
      <c r="G377">
        <v>31.863537663692199</v>
      </c>
      <c r="H377">
        <f>(Table2[[#This Row],[1Y Return vs Nifty]]-AVERAGE(Table2[1Y Return vs Nifty]))/_xlfn.STDEV.P(Table2[1Y Return vs Nifty])</f>
        <v>-0.12538152015989215</v>
      </c>
      <c r="I377">
        <v>-7.7140927321364803</v>
      </c>
      <c r="J377">
        <f>(Table2[[#This Row],[1M Return vs Nifty]]-AVERAGE(Table2[1M Return vs Nifty]))/_xlfn.STDEV.P(Table2[1M Return vs Nifty])</f>
        <v>-0.79042264472780477</v>
      </c>
      <c r="K377">
        <v>11.959314036356799</v>
      </c>
      <c r="L377">
        <f>(Table2[[#This Row],[6M Return vs Nifty]]-AVERAGE(Table2[6M Return vs Nifty]))/_xlfn.STDEV.P(Table2[6M Return vs Nifty])</f>
        <v>0.17944782674491633</v>
      </c>
      <c r="M377">
        <v>1.17625620262008</v>
      </c>
      <c r="N377">
        <f>(Table2[[#This Row],[1W Return vs Nifty]]-AVERAGE(Table2[1W Return vs Nifty]))/_xlfn.STDEV.P(Table2[1W Return vs Nifty])</f>
        <v>7.935918667044381E-2</v>
      </c>
      <c r="O377">
        <v>7015.15</v>
      </c>
      <c r="P377">
        <v>6914.3122144837698</v>
      </c>
      <c r="Q377">
        <v>6175.8344744430697</v>
      </c>
      <c r="R377">
        <v>45.240102768086103</v>
      </c>
      <c r="S377" s="2">
        <f>(Table2[[#This Row],[Close Price]]-Table2[[#This Row],[20D EMA]])/Table2[[#This Row],[20D EMA]]</f>
        <v>-6.4574527985858145E-3</v>
      </c>
      <c r="T377" s="2">
        <f>(Table2[[#This Row],[Close Price]]-Table2[[#This Row],[50D EMA]])/Table2[[#This Row],[50D EMA]]</f>
        <v>8.0322935663640783E-3</v>
      </c>
      <c r="U377" s="2">
        <f>(Table2[[#This Row],[Close Price]]-Table2[[#This Row],[200D EMA]])/Table2[[#This Row],[200D EMA]]</f>
        <v>0.12856813582726959</v>
      </c>
      <c r="V377">
        <v>0.37277519760928302</v>
      </c>
      <c r="W377">
        <v>6919.35</v>
      </c>
      <c r="X377">
        <v>7325</v>
      </c>
      <c r="Y377">
        <v>6707</v>
      </c>
      <c r="Z377">
        <v>7174.4</v>
      </c>
      <c r="AA377">
        <v>6707</v>
      </c>
      <c r="AB377">
        <v>7650</v>
      </c>
      <c r="AC377" s="2">
        <f>(Table2[[#This Row],[Close Price]]/Table2[[#This Row],[Day Low]])-1</f>
        <v>7.2983734021259128E-3</v>
      </c>
      <c r="AD377" s="2">
        <f>(Table2[[#This Row],[Day High]]/Table2[[#This Row],[Close Price]])-1</f>
        <v>5.0955185549186766E-2</v>
      </c>
      <c r="AE377" s="2">
        <f>(Table2[[#This Row],[Close Price]]/Table2[[#This Row],[Current Week Low]])-1</f>
        <v>3.919039809154623E-2</v>
      </c>
      <c r="AF377" s="2">
        <f>(Table2[[#This Row],[Current Week High]]/Table2[[#This Row],[Close Price]])-1</f>
        <v>2.9347833884516783E-2</v>
      </c>
      <c r="AG377" s="2">
        <f>(Table2[[#This Row],[Close Price]]/Table2[[#This Row],[Current Month Low]])-1</f>
        <v>3.919039809154623E-2</v>
      </c>
      <c r="AH377" s="2">
        <f>(Table2[[#This Row],[Current Month High]]/Table2[[#This Row],[Close Price]])-1</f>
        <v>9.7584596512120036E-2</v>
      </c>
      <c r="AI377">
        <v>12.2692740876776</v>
      </c>
      <c r="AJ377">
        <v>61.634702349203401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0.01</v>
      </c>
      <c r="AM377" t="s">
        <v>10198</v>
      </c>
      <c r="AN377">
        <v>-2.5499999999999998</v>
      </c>
      <c r="AO377" t="s">
        <v>10197</v>
      </c>
      <c r="AP377">
        <v>-7.7120583759099999E-4</v>
      </c>
      <c r="AQ377">
        <f>(Table2[[#This Row],[Sharpe Ratio]]-AVERAGE(Table2[Sharpe Ratio]))/_xlfn.STDEV.P(Table2[Sharpe Ratio])</f>
        <v>-0.60588975111170562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-1.2628869025840426</v>
      </c>
      <c r="AS377">
        <f>_xlfn.RANK.AVG(Table2[[#This Row],[1Y Return vs Nifty Z-Score]],Table2[1Y Return vs Nifty Z-Score])</f>
        <v>327</v>
      </c>
      <c r="AT377">
        <f>_xlfn.RANK.AVG(Table2[[#This Row],[6M Return vs Nifty Z-Score]],Table2[6M Return vs Nifty Z-Score])</f>
        <v>264</v>
      </c>
      <c r="AU377">
        <f>_xlfn.RANK.AVG(Table2[[#This Row],[Sharpe Ratio Z-Score]],Table2[Sharpe Ratio Z-Score])</f>
        <v>542</v>
      </c>
      <c r="AV377">
        <f>(Table2[[#This Row],[Rank 1Y]]+Table2[[#This Row],[Rank 6M]]+Table2[[#This Row],[Rank Sharpe]])/3</f>
        <v>377.66666666666669</v>
      </c>
    </row>
    <row r="378" spans="1:48" x14ac:dyDescent="0.3">
      <c r="A378" t="s">
        <v>548</v>
      </c>
      <c r="B378" t="s">
        <v>549</v>
      </c>
      <c r="C378" t="s">
        <v>10165</v>
      </c>
      <c r="D378" t="s">
        <v>550</v>
      </c>
      <c r="E378">
        <v>35226.13702314</v>
      </c>
      <c r="F378">
        <v>1295.3499999999999</v>
      </c>
      <c r="G378">
        <v>-3.4459884576341802</v>
      </c>
      <c r="H378">
        <f>(Table2[[#This Row],[1Y Return vs Nifty]]-AVERAGE(Table2[1Y Return vs Nifty]))/_xlfn.STDEV.P(Table2[1Y Return vs Nifty])</f>
        <v>-0.60424430680600205</v>
      </c>
      <c r="I378">
        <v>2.0013053941943602</v>
      </c>
      <c r="J378">
        <f>(Table2[[#This Row],[1M Return vs Nifty]]-AVERAGE(Table2[1M Return vs Nifty]))/_xlfn.STDEV.P(Table2[1M Return vs Nifty])</f>
        <v>0.20003065281931226</v>
      </c>
      <c r="K378">
        <v>-4.5156387124656696</v>
      </c>
      <c r="L378">
        <f>(Table2[[#This Row],[6M Return vs Nifty]]-AVERAGE(Table2[6M Return vs Nifty]))/_xlfn.STDEV.P(Table2[6M Return vs Nifty])</f>
        <v>-0.38661301237335854</v>
      </c>
      <c r="M378">
        <v>-0.48172747231306801</v>
      </c>
      <c r="N378">
        <f>(Table2[[#This Row],[1W Return vs Nifty]]-AVERAGE(Table2[1W Return vs Nifty]))/_xlfn.STDEV.P(Table2[1W Return vs Nifty])</f>
        <v>-0.27447083472914552</v>
      </c>
      <c r="O378">
        <v>1288.77</v>
      </c>
      <c r="P378">
        <v>1230.85458872921</v>
      </c>
      <c r="Q378">
        <v>1152.1209829039301</v>
      </c>
      <c r="R378">
        <v>46.427679146296697</v>
      </c>
      <c r="S378" s="2">
        <f>(Table2[[#This Row],[Close Price]]-Table2[[#This Row],[20D EMA]])/Table2[[#This Row],[20D EMA]]</f>
        <v>5.1056433653793361E-3</v>
      </c>
      <c r="T378" s="2">
        <f>(Table2[[#This Row],[Close Price]]-Table2[[#This Row],[50D EMA]])/Table2[[#This Row],[50D EMA]]</f>
        <v>5.2398887619517956E-2</v>
      </c>
      <c r="U378" s="2">
        <f>(Table2[[#This Row],[Close Price]]-Table2[[#This Row],[200D EMA]])/Table2[[#This Row],[200D EMA]]</f>
        <v>0.12431768817807652</v>
      </c>
      <c r="V378">
        <v>0.53838606512708997</v>
      </c>
      <c r="W378">
        <v>1275</v>
      </c>
      <c r="X378">
        <v>1325.55</v>
      </c>
      <c r="Y378">
        <v>1282.5999999999999</v>
      </c>
      <c r="Z378">
        <v>1350</v>
      </c>
      <c r="AA378">
        <v>1210.6500000000001</v>
      </c>
      <c r="AB378">
        <v>1398</v>
      </c>
      <c r="AC378" s="2">
        <f>(Table2[[#This Row],[Close Price]]/Table2[[#This Row],[Day Low]])-1</f>
        <v>1.5960784313725496E-2</v>
      </c>
      <c r="AD378" s="2">
        <f>(Table2[[#This Row],[Day High]]/Table2[[#This Row],[Close Price]])-1</f>
        <v>2.3314162195545718E-2</v>
      </c>
      <c r="AE378" s="2">
        <f>(Table2[[#This Row],[Close Price]]/Table2[[#This Row],[Current Week Low]])-1</f>
        <v>9.9407453609854368E-3</v>
      </c>
      <c r="AF378" s="2">
        <f>(Table2[[#This Row],[Current Week High]]/Table2[[#This Row],[Close Price]])-1</f>
        <v>4.2189369668429455E-2</v>
      </c>
      <c r="AG378" s="2">
        <f>(Table2[[#This Row],[Close Price]]/Table2[[#This Row],[Current Month Low]])-1</f>
        <v>6.9962416883492251E-2</v>
      </c>
      <c r="AH378" s="2">
        <f>(Table2[[#This Row],[Current Month High]]/Table2[[#This Row],[Close Price]])-1</f>
        <v>7.9244991701084677E-2</v>
      </c>
      <c r="AI378">
        <v>11.2595051530474</v>
      </c>
      <c r="AJ378">
        <v>31.835529998473302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0.09</v>
      </c>
      <c r="AM378" t="s">
        <v>10198</v>
      </c>
      <c r="AN378">
        <v>0.72</v>
      </c>
      <c r="AO378" t="s">
        <v>10198</v>
      </c>
      <c r="AP378">
        <v>0.123516993442782</v>
      </c>
      <c r="AQ378">
        <f>(Table2[[#This Row],[Sharpe Ratio]]-AVERAGE(Table2[Sharpe Ratio]))/_xlfn.STDEV.P(Table2[Sharpe Ratio])</f>
        <v>0.82678616104782054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-0.23851134004137331</v>
      </c>
      <c r="AS378">
        <f>_xlfn.RANK.AVG(Table2[[#This Row],[1Y Return vs Nifty Z-Score]],Table2[1Y Return vs Nifty Z-Score])</f>
        <v>535</v>
      </c>
      <c r="AT378">
        <f>_xlfn.RANK.AVG(Table2[[#This Row],[6M Return vs Nifty Z-Score]],Table2[6M Return vs Nifty Z-Score])</f>
        <v>444</v>
      </c>
      <c r="AU378">
        <f>_xlfn.RANK.AVG(Table2[[#This Row],[Sharpe Ratio Z-Score]],Table2[Sharpe Ratio Z-Score])</f>
        <v>156</v>
      </c>
      <c r="AV378">
        <f>(Table2[[#This Row],[Rank 1Y]]+Table2[[#This Row],[Rank 6M]]+Table2[[#This Row],[Rank Sharpe]])/3</f>
        <v>378.33333333333331</v>
      </c>
    </row>
    <row r="379" spans="1:48" x14ac:dyDescent="0.3">
      <c r="A379" t="s">
        <v>322</v>
      </c>
      <c r="B379" t="s">
        <v>323</v>
      </c>
      <c r="C379" t="s">
        <v>10157</v>
      </c>
      <c r="D379" t="s">
        <v>324</v>
      </c>
      <c r="E379">
        <v>77946.598027999993</v>
      </c>
      <c r="F379">
        <v>4030</v>
      </c>
      <c r="G379">
        <v>4.6854747613894601</v>
      </c>
      <c r="H379">
        <f>(Table2[[#This Row],[1Y Return vs Nifty]]-AVERAGE(Table2[1Y Return vs Nifty]))/_xlfn.STDEV.P(Table2[1Y Return vs Nifty])</f>
        <v>-0.49396655560672492</v>
      </c>
      <c r="I379">
        <v>-9.4183565580584503</v>
      </c>
      <c r="J379">
        <f>(Table2[[#This Row],[1M Return vs Nifty]]-AVERAGE(Table2[1M Return vs Nifty]))/_xlfn.STDEV.P(Table2[1M Return vs Nifty])</f>
        <v>-0.96416680881922268</v>
      </c>
      <c r="K379">
        <v>-13.244672758991801</v>
      </c>
      <c r="L379">
        <f>(Table2[[#This Row],[6M Return vs Nifty]]-AVERAGE(Table2[6M Return vs Nifty]))/_xlfn.STDEV.P(Table2[6M Return vs Nifty])</f>
        <v>-0.68653280045419141</v>
      </c>
      <c r="M379">
        <v>-1.5797181292824101</v>
      </c>
      <c r="N379">
        <f>(Table2[[#This Row],[1W Return vs Nifty]]-AVERAGE(Table2[1W Return vs Nifty]))/_xlfn.STDEV.P(Table2[1W Return vs Nifty])</f>
        <v>-0.50879283893565641</v>
      </c>
      <c r="O379">
        <v>4121.75</v>
      </c>
      <c r="P379">
        <v>4050.89506124933</v>
      </c>
      <c r="Q379">
        <v>3681.1815730307499</v>
      </c>
      <c r="R379">
        <v>43.028256868595797</v>
      </c>
      <c r="S379" s="2">
        <f>(Table2[[#This Row],[Close Price]]-Table2[[#This Row],[20D EMA]])/Table2[[#This Row],[20D EMA]]</f>
        <v>-2.225996239461394E-2</v>
      </c>
      <c r="T379" s="2">
        <f>(Table2[[#This Row],[Close Price]]-Table2[[#This Row],[50D EMA]])/Table2[[#This Row],[50D EMA]]</f>
        <v>-5.1581344205163743E-3</v>
      </c>
      <c r="U379" s="2">
        <f>(Table2[[#This Row],[Close Price]]-Table2[[#This Row],[200D EMA]])/Table2[[#This Row],[200D EMA]]</f>
        <v>9.4757191420488607E-2</v>
      </c>
      <c r="V379">
        <v>1.28140759663305</v>
      </c>
      <c r="W379">
        <v>4050</v>
      </c>
      <c r="X379">
        <v>4185</v>
      </c>
      <c r="Y379">
        <v>3911.15</v>
      </c>
      <c r="Z379">
        <v>4191.8500000000004</v>
      </c>
      <c r="AA379">
        <v>3911.15</v>
      </c>
      <c r="AB379">
        <v>4681.7</v>
      </c>
      <c r="AC379" s="2">
        <f>(Table2[[#This Row],[Close Price]]/Table2[[#This Row],[Day Low]])-1</f>
        <v>-4.9382716049383157E-3</v>
      </c>
      <c r="AD379" s="2">
        <f>(Table2[[#This Row],[Day High]]/Table2[[#This Row],[Close Price]])-1</f>
        <v>3.8461538461538547E-2</v>
      </c>
      <c r="AE379" s="2">
        <f>(Table2[[#This Row],[Close Price]]/Table2[[#This Row],[Current Week Low]])-1</f>
        <v>3.0387481942651062E-2</v>
      </c>
      <c r="AF379" s="2">
        <f>(Table2[[#This Row],[Current Week High]]/Table2[[#This Row],[Close Price]])-1</f>
        <v>4.0161290322580756E-2</v>
      </c>
      <c r="AG379" s="2">
        <f>(Table2[[#This Row],[Close Price]]/Table2[[#This Row],[Current Month Low]])-1</f>
        <v>3.0387481942651062E-2</v>
      </c>
      <c r="AH379" s="2">
        <f>(Table2[[#This Row],[Current Month High]]/Table2[[#This Row],[Close Price]])-1</f>
        <v>0.16171215880893297</v>
      </c>
      <c r="AI379">
        <v>16.1712158808932</v>
      </c>
      <c r="AJ379">
        <v>46.120377084844002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-0.13</v>
      </c>
      <c r="AM379" t="s">
        <v>10197</v>
      </c>
      <c r="AN379">
        <v>-6.91</v>
      </c>
      <c r="AO379" t="s">
        <v>10197</v>
      </c>
      <c r="AP379">
        <v>0.13715647712288601</v>
      </c>
      <c r="AQ379">
        <f>(Table2[[#This Row],[Sharpe Ratio]]-AVERAGE(Table2[Sharpe Ratio]))/_xlfn.STDEV.P(Table2[Sharpe Ratio])</f>
        <v>0.98400913021078107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-1.6694498736050143</v>
      </c>
      <c r="AS379">
        <f>_xlfn.RANK.AVG(Table2[[#This Row],[1Y Return vs Nifty Z-Score]],Table2[1Y Return vs Nifty Z-Score])</f>
        <v>472</v>
      </c>
      <c r="AT379">
        <f>_xlfn.RANK.AVG(Table2[[#This Row],[6M Return vs Nifty Z-Score]],Table2[6M Return vs Nifty Z-Score])</f>
        <v>545</v>
      </c>
      <c r="AU379">
        <f>_xlfn.RANK.AVG(Table2[[#This Row],[Sharpe Ratio Z-Score]],Table2[Sharpe Ratio Z-Score])</f>
        <v>124</v>
      </c>
      <c r="AV379">
        <f>(Table2[[#This Row],[Rank 1Y]]+Table2[[#This Row],[Rank 6M]]+Table2[[#This Row],[Rank Sharpe]])/3</f>
        <v>380.33333333333331</v>
      </c>
    </row>
    <row r="380" spans="1:48" x14ac:dyDescent="0.3">
      <c r="A380" t="s">
        <v>224</v>
      </c>
      <c r="B380" t="s">
        <v>225</v>
      </c>
      <c r="C380" t="s">
        <v>10153</v>
      </c>
      <c r="D380" t="s">
        <v>54</v>
      </c>
      <c r="E380">
        <v>114579.49014708</v>
      </c>
      <c r="F380">
        <v>1363.65</v>
      </c>
      <c r="G380">
        <v>-3.0556595806828599</v>
      </c>
      <c r="H380">
        <f>(Table2[[#This Row],[1Y Return vs Nifty]]-AVERAGE(Table2[1Y Return vs Nifty]))/_xlfn.STDEV.P(Table2[1Y Return vs Nifty])</f>
        <v>-0.59895072192233334</v>
      </c>
      <c r="I380">
        <v>-6.30132149385385</v>
      </c>
      <c r="J380">
        <f>(Table2[[#This Row],[1M Return vs Nifty]]-AVERAGE(Table2[1M Return vs Nifty]))/_xlfn.STDEV.P(Table2[1M Return vs Nifty])</f>
        <v>-0.64639520360376146</v>
      </c>
      <c r="K380">
        <v>-4.7438465884594097</v>
      </c>
      <c r="L380">
        <f>(Table2[[#This Row],[6M Return vs Nifty]]-AVERAGE(Table2[6M Return vs Nifty]))/_xlfn.STDEV.P(Table2[6M Return vs Nifty])</f>
        <v>-0.39445397821695699</v>
      </c>
      <c r="M380">
        <v>0.56200033500787305</v>
      </c>
      <c r="N380">
        <f>(Table2[[#This Row],[1W Return vs Nifty]]-AVERAGE(Table2[1W Return vs Nifty]))/_xlfn.STDEV.P(Table2[1W Return vs Nifty])</f>
        <v>-5.172905627670947E-2</v>
      </c>
      <c r="O380">
        <v>1402</v>
      </c>
      <c r="P380">
        <v>1361.65680377595</v>
      </c>
      <c r="Q380">
        <v>1224.92923191368</v>
      </c>
      <c r="R380">
        <v>34.211847408702901</v>
      </c>
      <c r="S380" s="2">
        <f>(Table2[[#This Row],[Close Price]]-Table2[[#This Row],[20D EMA]])/Table2[[#This Row],[20D EMA]]</f>
        <v>-2.7353780313837311E-2</v>
      </c>
      <c r="T380" s="2">
        <f>(Table2[[#This Row],[Close Price]]-Table2[[#This Row],[50D EMA]])/Table2[[#This Row],[50D EMA]]</f>
        <v>1.4638021992933964E-3</v>
      </c>
      <c r="U380" s="2">
        <f>(Table2[[#This Row],[Close Price]]-Table2[[#This Row],[200D EMA]])/Table2[[#This Row],[200D EMA]]</f>
        <v>0.11324798565677108</v>
      </c>
      <c r="V380">
        <v>0.88243037628120602</v>
      </c>
      <c r="W380">
        <v>1351.95</v>
      </c>
      <c r="X380">
        <v>1437.15</v>
      </c>
      <c r="Y380">
        <v>1341.55</v>
      </c>
      <c r="Z380">
        <v>1426.65</v>
      </c>
      <c r="AA380">
        <v>1341.55</v>
      </c>
      <c r="AB380">
        <v>1456.85</v>
      </c>
      <c r="AC380" s="2">
        <f>(Table2[[#This Row],[Close Price]]/Table2[[#This Row],[Day Low]])-1</f>
        <v>8.6541662043715384E-3</v>
      </c>
      <c r="AD380" s="2">
        <f>(Table2[[#This Row],[Day High]]/Table2[[#This Row],[Close Price]])-1</f>
        <v>5.3899461005390004E-2</v>
      </c>
      <c r="AE380" s="2">
        <f>(Table2[[#This Row],[Close Price]]/Table2[[#This Row],[Current Week Low]])-1</f>
        <v>1.6473482166151188E-2</v>
      </c>
      <c r="AF380" s="2">
        <f>(Table2[[#This Row],[Current Week High]]/Table2[[#This Row],[Close Price]])-1</f>
        <v>4.6199538004619845E-2</v>
      </c>
      <c r="AG380" s="2">
        <f>(Table2[[#This Row],[Close Price]]/Table2[[#This Row],[Current Month Low]])-1</f>
        <v>1.6473482166151188E-2</v>
      </c>
      <c r="AH380" s="2">
        <f>(Table2[[#This Row],[Current Month High]]/Table2[[#This Row],[Close Price]])-1</f>
        <v>6.8345983206834493E-2</v>
      </c>
      <c r="AI380">
        <v>8.2535841308253506</v>
      </c>
      <c r="AJ380">
        <v>36.7410378540987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-0.02</v>
      </c>
      <c r="AM380" t="s">
        <v>10197</v>
      </c>
      <c r="AN380">
        <v>-3.43</v>
      </c>
      <c r="AO380" t="s">
        <v>10197</v>
      </c>
      <c r="AP380">
        <v>0.122288150301471</v>
      </c>
      <c r="AQ380">
        <f>(Table2[[#This Row],[Sharpe Ratio]]-AVERAGE(Table2[Sharpe Ratio]))/_xlfn.STDEV.P(Table2[Sharpe Ratio])</f>
        <v>0.81262122842692663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-0.87890773159283464</v>
      </c>
      <c r="AS380">
        <f>_xlfn.RANK.AVG(Table2[[#This Row],[1Y Return vs Nifty Z-Score]],Table2[1Y Return vs Nifty Z-Score])</f>
        <v>534</v>
      </c>
      <c r="AT380">
        <f>_xlfn.RANK.AVG(Table2[[#This Row],[6M Return vs Nifty Z-Score]],Table2[6M Return vs Nifty Z-Score])</f>
        <v>451</v>
      </c>
      <c r="AU380">
        <f>_xlfn.RANK.AVG(Table2[[#This Row],[Sharpe Ratio Z-Score]],Table2[Sharpe Ratio Z-Score])</f>
        <v>160</v>
      </c>
      <c r="AV380">
        <f>(Table2[[#This Row],[Rank 1Y]]+Table2[[#This Row],[Rank 6M]]+Table2[[#This Row],[Rank Sharpe]])/3</f>
        <v>381.66666666666669</v>
      </c>
    </row>
    <row r="381" spans="1:48" x14ac:dyDescent="0.3">
      <c r="A381" t="s">
        <v>1083</v>
      </c>
      <c r="B381" t="s">
        <v>1084</v>
      </c>
      <c r="C381" t="s">
        <v>10158</v>
      </c>
      <c r="D381" t="s">
        <v>60</v>
      </c>
      <c r="E381">
        <v>11443.5608328</v>
      </c>
      <c r="F381">
        <v>1505.5</v>
      </c>
      <c r="G381">
        <v>51.475698505553297</v>
      </c>
      <c r="H381">
        <f>(Table2[[#This Row],[1Y Return vs Nifty]]-AVERAGE(Table2[1Y Return vs Nifty]))/_xlfn.STDEV.P(Table2[1Y Return vs Nifty])</f>
        <v>0.14059582432825685</v>
      </c>
      <c r="I381">
        <v>3.9899439397925298</v>
      </c>
      <c r="J381">
        <f>(Table2[[#This Row],[1M Return vs Nifty]]-AVERAGE(Table2[1M Return vs Nifty]))/_xlfn.STDEV.P(Table2[1M Return vs Nifty])</f>
        <v>0.40276589634770876</v>
      </c>
      <c r="K381">
        <v>-10.221555308829499</v>
      </c>
      <c r="L381">
        <f>(Table2[[#This Row],[6M Return vs Nifty]]-AVERAGE(Table2[6M Return vs Nifty]))/_xlfn.STDEV.P(Table2[6M Return vs Nifty])</f>
        <v>-0.58266188642596872</v>
      </c>
      <c r="M381">
        <v>1.18238003780948</v>
      </c>
      <c r="N381">
        <f>(Table2[[#This Row],[1W Return vs Nifty]]-AVERAGE(Table2[1W Return vs Nifty]))/_xlfn.STDEV.P(Table2[1W Return vs Nifty])</f>
        <v>8.0666073323715781E-2</v>
      </c>
      <c r="O381">
        <v>1481.14</v>
      </c>
      <c r="P381">
        <v>1430.4237472177299</v>
      </c>
      <c r="Q381">
        <v>1301.1830875539599</v>
      </c>
      <c r="R381">
        <v>54.550825380095702</v>
      </c>
      <c r="S381" s="2">
        <f>(Table2[[#This Row],[Close Price]]-Table2[[#This Row],[20D EMA]])/Table2[[#This Row],[20D EMA]]</f>
        <v>1.6446790985322049E-2</v>
      </c>
      <c r="T381" s="2">
        <f>(Table2[[#This Row],[Close Price]]-Table2[[#This Row],[50D EMA]])/Table2[[#This Row],[50D EMA]]</f>
        <v>5.2485323267527154E-2</v>
      </c>
      <c r="U381" s="2">
        <f>(Table2[[#This Row],[Close Price]]-Table2[[#This Row],[200D EMA]])/Table2[[#This Row],[200D EMA]]</f>
        <v>0.15702395335473271</v>
      </c>
      <c r="V381">
        <v>0.96990240005620398</v>
      </c>
      <c r="W381">
        <v>1505.5</v>
      </c>
      <c r="X381">
        <v>1558.1</v>
      </c>
      <c r="Y381">
        <v>1422.15</v>
      </c>
      <c r="Z381">
        <v>1525</v>
      </c>
      <c r="AA381">
        <v>1408</v>
      </c>
      <c r="AB381">
        <v>1594</v>
      </c>
      <c r="AC381" s="2">
        <f>(Table2[[#This Row],[Close Price]]/Table2[[#This Row],[Day Low]])-1</f>
        <v>0</v>
      </c>
      <c r="AD381" s="2">
        <f>(Table2[[#This Row],[Day High]]/Table2[[#This Row],[Close Price]])-1</f>
        <v>3.4938558618399229E-2</v>
      </c>
      <c r="AE381" s="2">
        <f>(Table2[[#This Row],[Close Price]]/Table2[[#This Row],[Current Week Low]])-1</f>
        <v>5.8608444960095651E-2</v>
      </c>
      <c r="AF381" s="2">
        <f>(Table2[[#This Row],[Current Week High]]/Table2[[#This Row],[Close Price]])-1</f>
        <v>1.2952507472600461E-2</v>
      </c>
      <c r="AG381" s="2">
        <f>(Table2[[#This Row],[Close Price]]/Table2[[#This Row],[Current Month Low]])-1</f>
        <v>6.9247159090909172E-2</v>
      </c>
      <c r="AH381" s="2">
        <f>(Table2[[#This Row],[Current Month High]]/Table2[[#This Row],[Close Price]])-1</f>
        <v>5.8784456991032963E-2</v>
      </c>
      <c r="AI381">
        <v>7.5423447359680997</v>
      </c>
      <c r="AJ381">
        <v>79.226190476190396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0.04</v>
      </c>
      <c r="AM381" t="s">
        <v>10198</v>
      </c>
      <c r="AN381">
        <v>5.92</v>
      </c>
      <c r="AO381" t="s">
        <v>10198</v>
      </c>
      <c r="AP381">
        <v>3.7388059438399998E-2</v>
      </c>
      <c r="AQ381">
        <f>(Table2[[#This Row],[Sharpe Ratio]]-AVERAGE(Table2[Sharpe Ratio]))/_xlfn.STDEV.P(Table2[Sharpe Ratio])</f>
        <v>-0.16602610755459005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-0.12466019998087741</v>
      </c>
      <c r="AS381">
        <f>_xlfn.RANK.AVG(Table2[[#This Row],[1Y Return vs Nifty Z-Score]],Table2[1Y Return vs Nifty Z-Score])</f>
        <v>247</v>
      </c>
      <c r="AT381">
        <f>_xlfn.RANK.AVG(Table2[[#This Row],[6M Return vs Nifty Z-Score]],Table2[6M Return vs Nifty Z-Score])</f>
        <v>521</v>
      </c>
      <c r="AU381">
        <f>_xlfn.RANK.AVG(Table2[[#This Row],[Sharpe Ratio Z-Score]],Table2[Sharpe Ratio Z-Score])</f>
        <v>379</v>
      </c>
      <c r="AV381">
        <f>(Table2[[#This Row],[Rank 1Y]]+Table2[[#This Row],[Rank 6M]]+Table2[[#This Row],[Rank Sharpe]])/3</f>
        <v>382.33333333333331</v>
      </c>
    </row>
    <row r="382" spans="1:48" x14ac:dyDescent="0.3">
      <c r="A382" t="s">
        <v>1894</v>
      </c>
      <c r="B382" t="s">
        <v>1895</v>
      </c>
      <c r="C382" t="s">
        <v>622</v>
      </c>
      <c r="D382" t="s">
        <v>469</v>
      </c>
      <c r="E382">
        <v>3644.0445125599999</v>
      </c>
      <c r="F382">
        <v>575.6</v>
      </c>
      <c r="G382">
        <v>14.0226181909263</v>
      </c>
      <c r="H382">
        <f>(Table2[[#This Row],[1Y Return vs Nifty]]-AVERAGE(Table2[1Y Return vs Nifty]))/_xlfn.STDEV.P(Table2[1Y Return vs Nifty])</f>
        <v>-0.36733754034837823</v>
      </c>
      <c r="I382">
        <v>3.85513575662798</v>
      </c>
      <c r="J382">
        <f>(Table2[[#This Row],[1M Return vs Nifty]]-AVERAGE(Table2[1M Return vs Nifty]))/_xlfn.STDEV.P(Table2[1M Return vs Nifty])</f>
        <v>0.38902263973429291</v>
      </c>
      <c r="K382">
        <v>29.384107058317898</v>
      </c>
      <c r="L382">
        <f>(Table2[[#This Row],[6M Return vs Nifty]]-AVERAGE(Table2[6M Return vs Nifty]))/_xlfn.STDEV.P(Table2[6M Return vs Nifty])</f>
        <v>0.7781441089044232</v>
      </c>
      <c r="M382">
        <v>7.0826353897941701</v>
      </c>
      <c r="N382">
        <f>(Table2[[#This Row],[1W Return vs Nifty]]-AVERAGE(Table2[1W Return vs Nifty]))/_xlfn.STDEV.P(Table2[1W Return vs Nifty])</f>
        <v>1.3398385905319825</v>
      </c>
      <c r="O382">
        <v>546.23</v>
      </c>
      <c r="P382">
        <v>520.34949527363096</v>
      </c>
      <c r="Q382">
        <v>453.91692358519703</v>
      </c>
      <c r="R382">
        <v>76.439619719927293</v>
      </c>
      <c r="S382" s="2">
        <f>(Table2[[#This Row],[Close Price]]-Table2[[#This Row],[20D EMA]])/Table2[[#This Row],[20D EMA]]</f>
        <v>5.3768559031909642E-2</v>
      </c>
      <c r="T382" s="2">
        <f>(Table2[[#This Row],[Close Price]]-Table2[[#This Row],[50D EMA]])/Table2[[#This Row],[50D EMA]]</f>
        <v>0.10617960664555855</v>
      </c>
      <c r="U382" s="2">
        <f>(Table2[[#This Row],[Close Price]]-Table2[[#This Row],[200D EMA]])/Table2[[#This Row],[200D EMA]]</f>
        <v>0.2680734515331723</v>
      </c>
      <c r="V382">
        <v>0.999574678040965</v>
      </c>
      <c r="W382">
        <v>577</v>
      </c>
      <c r="X382">
        <v>588.70000000000005</v>
      </c>
      <c r="Y382">
        <v>520.25</v>
      </c>
      <c r="Z382">
        <v>580.79999999999995</v>
      </c>
      <c r="AA382">
        <v>516.04999999999995</v>
      </c>
      <c r="AB382">
        <v>580.79999999999995</v>
      </c>
      <c r="AC382" s="2">
        <f>(Table2[[#This Row],[Close Price]]/Table2[[#This Row],[Day Low]])-1</f>
        <v>-2.4263431542460578E-3</v>
      </c>
      <c r="AD382" s="2">
        <f>(Table2[[#This Row],[Day High]]/Table2[[#This Row],[Close Price]])-1</f>
        <v>2.2758860319666452E-2</v>
      </c>
      <c r="AE382" s="2">
        <f>(Table2[[#This Row],[Close Price]]/Table2[[#This Row],[Current Week Low]])-1</f>
        <v>0.10639115809706867</v>
      </c>
      <c r="AF382" s="2">
        <f>(Table2[[#This Row],[Current Week High]]/Table2[[#This Row],[Close Price]])-1</f>
        <v>9.0340514246003423E-3</v>
      </c>
      <c r="AG382" s="2">
        <f>(Table2[[#This Row],[Close Price]]/Table2[[#This Row],[Current Month Low]])-1</f>
        <v>0.11539579498110664</v>
      </c>
      <c r="AH382" s="2">
        <f>(Table2[[#This Row],[Current Month High]]/Table2[[#This Row],[Close Price]])-1</f>
        <v>9.0340514246003423E-3</v>
      </c>
      <c r="AI382">
        <v>0.90340514246003401</v>
      </c>
      <c r="AJ382">
        <v>74.954407294832805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0.2</v>
      </c>
      <c r="AM382" t="s">
        <v>10198</v>
      </c>
      <c r="AN382">
        <v>9.09</v>
      </c>
      <c r="AO382" t="s">
        <v>10198</v>
      </c>
      <c r="AP382">
        <v>-2.6546176100744001E-2</v>
      </c>
      <c r="AQ382">
        <f>(Table2[[#This Row],[Sharpe Ratio]]-AVERAGE(Table2[Sharpe Ratio]))/_xlfn.STDEV.P(Table2[Sharpe Ratio])</f>
        <v>-0.9029990442421495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1.2366687545801709</v>
      </c>
      <c r="AS382">
        <f>_xlfn.RANK.AVG(Table2[[#This Row],[1Y Return vs Nifty Z-Score]],Table2[1Y Return vs Nifty Z-Score])</f>
        <v>422</v>
      </c>
      <c r="AT382">
        <f>_xlfn.RANK.AVG(Table2[[#This Row],[6M Return vs Nifty Z-Score]],Table2[6M Return vs Nifty Z-Score])</f>
        <v>132</v>
      </c>
      <c r="AU382">
        <f>_xlfn.RANK.AVG(Table2[[#This Row],[Sharpe Ratio Z-Score]],Table2[Sharpe Ratio Z-Score])</f>
        <v>596</v>
      </c>
      <c r="AV382">
        <f>(Table2[[#This Row],[Rank 1Y]]+Table2[[#This Row],[Rank 6M]]+Table2[[#This Row],[Rank Sharpe]])/3</f>
        <v>383.33333333333331</v>
      </c>
    </row>
    <row r="383" spans="1:48" x14ac:dyDescent="0.3">
      <c r="A383" t="s">
        <v>134</v>
      </c>
      <c r="B383" t="s">
        <v>135</v>
      </c>
      <c r="C383" t="s">
        <v>10153</v>
      </c>
      <c r="D383" t="s">
        <v>54</v>
      </c>
      <c r="E383">
        <v>209150.11546895999</v>
      </c>
      <c r="F383">
        <v>329.2</v>
      </c>
      <c r="G383">
        <v>8.2509976408417103</v>
      </c>
      <c r="H383">
        <f>(Table2[[#This Row],[1Y Return vs Nifty]]-AVERAGE(Table2[1Y Return vs Nifty]))/_xlfn.STDEV.P(Table2[1Y Return vs Nifty])</f>
        <v>-0.44561143987851559</v>
      </c>
      <c r="I383">
        <v>-9.1464844629295801</v>
      </c>
      <c r="J383">
        <f>(Table2[[#This Row],[1M Return vs Nifty]]-AVERAGE(Table2[1M Return vs Nifty]))/_xlfn.STDEV.P(Table2[1M Return vs Nifty])</f>
        <v>-0.93645033136456901</v>
      </c>
      <c r="K383">
        <v>22.952083215824398</v>
      </c>
      <c r="L383">
        <f>(Table2[[#This Row],[6M Return vs Nifty]]-AVERAGE(Table2[6M Return vs Nifty]))/_xlfn.STDEV.P(Table2[6M Return vs Nifty])</f>
        <v>0.55714700687808505</v>
      </c>
      <c r="M383">
        <v>-1.4640773806021401</v>
      </c>
      <c r="N383">
        <f>(Table2[[#This Row],[1W Return vs Nifty]]-AVERAGE(Table2[1W Return vs Nifty]))/_xlfn.STDEV.P(Table2[1W Return vs Nifty])</f>
        <v>-0.48411396591728711</v>
      </c>
      <c r="O383">
        <v>344.49</v>
      </c>
      <c r="P383">
        <v>348.73779132288399</v>
      </c>
      <c r="Q383">
        <v>298.142884703986</v>
      </c>
      <c r="R383">
        <v>24.514834852235399</v>
      </c>
      <c r="S383" s="2">
        <f>(Table2[[#This Row],[Close Price]]-Table2[[#This Row],[20D EMA]])/Table2[[#This Row],[20D EMA]]</f>
        <v>-4.4384452378878982E-2</v>
      </c>
      <c r="T383" s="2">
        <f>(Table2[[#This Row],[Close Price]]-Table2[[#This Row],[50D EMA]])/Table2[[#This Row],[50D EMA]]</f>
        <v>-5.6024301951246386E-2</v>
      </c>
      <c r="U383" s="2">
        <f>(Table2[[#This Row],[Close Price]]-Table2[[#This Row],[200D EMA]])/Table2[[#This Row],[200D EMA]]</f>
        <v>0.10416856108053474</v>
      </c>
      <c r="V383">
        <v>0.82806093076429699</v>
      </c>
      <c r="W383">
        <v>329.55</v>
      </c>
      <c r="X383">
        <v>336.65</v>
      </c>
      <c r="Y383">
        <v>326</v>
      </c>
      <c r="Z383">
        <v>343</v>
      </c>
      <c r="AA383">
        <v>326</v>
      </c>
      <c r="AB383">
        <v>358.4</v>
      </c>
      <c r="AC383" s="2">
        <f>(Table2[[#This Row],[Close Price]]/Table2[[#This Row],[Day Low]])-1</f>
        <v>-1.0620543164922003E-3</v>
      </c>
      <c r="AD383" s="2">
        <f>(Table2[[#This Row],[Day High]]/Table2[[#This Row],[Close Price]])-1</f>
        <v>2.2630619684082642E-2</v>
      </c>
      <c r="AE383" s="2">
        <f>(Table2[[#This Row],[Close Price]]/Table2[[#This Row],[Current Week Low]])-1</f>
        <v>9.8159509202453421E-3</v>
      </c>
      <c r="AF383" s="2">
        <f>(Table2[[#This Row],[Current Week High]]/Table2[[#This Row],[Close Price]])-1</f>
        <v>4.1919805589307524E-2</v>
      </c>
      <c r="AG383" s="2">
        <f>(Table2[[#This Row],[Close Price]]/Table2[[#This Row],[Current Month Low]])-1</f>
        <v>9.8159509202453421E-3</v>
      </c>
      <c r="AH383" s="2">
        <f>(Table2[[#This Row],[Current Month High]]/Table2[[#This Row],[Close Price]])-1</f>
        <v>8.8699878493317064E-2</v>
      </c>
      <c r="AI383">
        <v>19.8967193195625</v>
      </c>
      <c r="AJ383">
        <v>62.327416173570001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-0.14000000000000001</v>
      </c>
      <c r="AM383" t="s">
        <v>10197</v>
      </c>
      <c r="AN383">
        <v>-5.48</v>
      </c>
      <c r="AO383" t="s">
        <v>10197</v>
      </c>
      <c r="AQ383">
        <f>(Table2[[#This Row],[Sharpe Ratio]]-AVERAGE(Table2[Sharpe Ratio]))/_xlfn.STDEV.P(Table2[Sharpe Ratio])</f>
        <v>-0.59700002519057449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456</v>
      </c>
      <c r="AT383">
        <f>_xlfn.RANK.AVG(Table2[[#This Row],[6M Return vs Nifty Z-Score]],Table2[6M Return vs Nifty Z-Score])</f>
        <v>179</v>
      </c>
      <c r="AU383">
        <f>_xlfn.RANK.AVG(Table2[[#This Row],[Sharpe Ratio Z-Score]],Table2[Sharpe Ratio Z-Score])</f>
        <v>517.5</v>
      </c>
      <c r="AV383">
        <f>(Table2[[#This Row],[Rank 1Y]]+Table2[[#This Row],[Rank 6M]]+Table2[[#This Row],[Rank Sharpe]])/3</f>
        <v>384.16666666666669</v>
      </c>
    </row>
    <row r="384" spans="1:48" x14ac:dyDescent="0.3">
      <c r="A384" t="s">
        <v>783</v>
      </c>
      <c r="B384" t="s">
        <v>784</v>
      </c>
      <c r="C384" t="s">
        <v>10152</v>
      </c>
      <c r="D384" t="s">
        <v>785</v>
      </c>
      <c r="E384">
        <v>20099.559462674999</v>
      </c>
      <c r="F384">
        <v>1433.85</v>
      </c>
      <c r="G384">
        <v>14.3514883573619</v>
      </c>
      <c r="H384">
        <f>(Table2[[#This Row],[1Y Return vs Nifty]]-AVERAGE(Table2[1Y Return vs Nifty]))/_xlfn.STDEV.P(Table2[1Y Return vs Nifty])</f>
        <v>-0.36287744978236514</v>
      </c>
      <c r="I384">
        <v>2.4951005253861198</v>
      </c>
      <c r="J384">
        <f>(Table2[[#This Row],[1M Return vs Nifty]]-AVERAGE(Table2[1M Return vs Nifty]))/_xlfn.STDEV.P(Table2[1M Return vs Nifty])</f>
        <v>0.25037146331847998</v>
      </c>
      <c r="K384">
        <v>3.2620492153075098</v>
      </c>
      <c r="L384">
        <f>(Table2[[#This Row],[6M Return vs Nifty]]-AVERAGE(Table2[6M Return vs Nifty]))/_xlfn.STDEV.P(Table2[6M Return vs Nifty])</f>
        <v>-0.11938040649471422</v>
      </c>
      <c r="M384">
        <v>1.6594396598107899</v>
      </c>
      <c r="N384">
        <f>(Table2[[#This Row],[1W Return vs Nifty]]-AVERAGE(Table2[1W Return vs Nifty]))/_xlfn.STDEV.P(Table2[1W Return vs Nifty])</f>
        <v>0.1824752882235004</v>
      </c>
      <c r="O384">
        <v>1371.72</v>
      </c>
      <c r="P384">
        <v>1295.9351964700199</v>
      </c>
      <c r="Q384">
        <v>1180.0940162192301</v>
      </c>
      <c r="R384">
        <v>69.213866775137106</v>
      </c>
      <c r="S384" s="2">
        <f>(Table2[[#This Row],[Close Price]]-Table2[[#This Row],[20D EMA]])/Table2[[#This Row],[20D EMA]]</f>
        <v>4.5293500131222027E-2</v>
      </c>
      <c r="T384" s="2">
        <f>(Table2[[#This Row],[Close Price]]-Table2[[#This Row],[50D EMA]])/Table2[[#This Row],[50D EMA]]</f>
        <v>0.10642106480759547</v>
      </c>
      <c r="U384" s="2">
        <f>(Table2[[#This Row],[Close Price]]-Table2[[#This Row],[200D EMA]])/Table2[[#This Row],[200D EMA]]</f>
        <v>0.21503031139311254</v>
      </c>
      <c r="V384">
        <v>0.67735791812628199</v>
      </c>
      <c r="W384">
        <v>1422.3</v>
      </c>
      <c r="X384">
        <v>1488.55</v>
      </c>
      <c r="Y384">
        <v>1324.05</v>
      </c>
      <c r="Z384">
        <v>1444.9</v>
      </c>
      <c r="AA384">
        <v>1312.35</v>
      </c>
      <c r="AB384">
        <v>1464.95</v>
      </c>
      <c r="AC384" s="2">
        <f>(Table2[[#This Row],[Close Price]]/Table2[[#This Row],[Day Low]])-1</f>
        <v>8.1206496519721227E-3</v>
      </c>
      <c r="AD384" s="2">
        <f>(Table2[[#This Row],[Day High]]/Table2[[#This Row],[Close Price]])-1</f>
        <v>3.8149039299787413E-2</v>
      </c>
      <c r="AE384" s="2">
        <f>(Table2[[#This Row],[Close Price]]/Table2[[#This Row],[Current Week Low]])-1</f>
        <v>8.2927381896453989E-2</v>
      </c>
      <c r="AF384" s="2">
        <f>(Table2[[#This Row],[Current Week High]]/Table2[[#This Row],[Close Price]])-1</f>
        <v>7.7065243923704063E-3</v>
      </c>
      <c r="AG384" s="2">
        <f>(Table2[[#This Row],[Close Price]]/Table2[[#This Row],[Current Month Low]])-1</f>
        <v>9.2582009372499829E-2</v>
      </c>
      <c r="AH384" s="2">
        <f>(Table2[[#This Row],[Current Month High]]/Table2[[#This Row],[Close Price]])-1</f>
        <v>2.1689855982146122E-2</v>
      </c>
      <c r="AI384">
        <v>2.16898559821461</v>
      </c>
      <c r="AJ384">
        <v>45.1044881849921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0.11</v>
      </c>
      <c r="AM384" t="s">
        <v>10198</v>
      </c>
      <c r="AN384">
        <v>4.78</v>
      </c>
      <c r="AO384" t="s">
        <v>10198</v>
      </c>
      <c r="AP384">
        <v>4.0805206953872998E-2</v>
      </c>
      <c r="AQ384">
        <f>(Table2[[#This Row],[Sharpe Ratio]]-AVERAGE(Table2[Sharpe Ratio]))/_xlfn.STDEV.P(Table2[Sharpe Ratio])</f>
        <v>-0.12663648760627821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-0.17604759234137718</v>
      </c>
      <c r="AS384">
        <f>_xlfn.RANK.AVG(Table2[[#This Row],[1Y Return vs Nifty Z-Score]],Table2[1Y Return vs Nifty Z-Score])</f>
        <v>420</v>
      </c>
      <c r="AT384">
        <f>_xlfn.RANK.AVG(Table2[[#This Row],[6M Return vs Nifty Z-Score]],Table2[6M Return vs Nifty Z-Score])</f>
        <v>362</v>
      </c>
      <c r="AU384">
        <f>_xlfn.RANK.AVG(Table2[[#This Row],[Sharpe Ratio Z-Score]],Table2[Sharpe Ratio Z-Score])</f>
        <v>371</v>
      </c>
      <c r="AV384">
        <f>(Table2[[#This Row],[Rank 1Y]]+Table2[[#This Row],[Rank 6M]]+Table2[[#This Row],[Rank Sharpe]])/3</f>
        <v>384.33333333333331</v>
      </c>
    </row>
    <row r="385" spans="1:48" x14ac:dyDescent="0.3">
      <c r="A385" t="s">
        <v>305</v>
      </c>
      <c r="B385" t="s">
        <v>306</v>
      </c>
      <c r="C385" t="s">
        <v>10153</v>
      </c>
      <c r="D385" t="s">
        <v>254</v>
      </c>
      <c r="E385">
        <v>86680.915395000004</v>
      </c>
      <c r="F385">
        <v>4058.5</v>
      </c>
      <c r="G385">
        <v>36.591328344190302</v>
      </c>
      <c r="H385">
        <f>(Table2[[#This Row],[1Y Return vs Nifty]]-AVERAGE(Table2[1Y Return vs Nifty]))/_xlfn.STDEV.P(Table2[1Y Return vs Nifty])</f>
        <v>-6.1263893314273482E-2</v>
      </c>
      <c r="I385">
        <v>-1.30678364838046</v>
      </c>
      <c r="J385">
        <f>(Table2[[#This Row],[1M Return vs Nifty]]-AVERAGE(Table2[1M Return vs Nifty]))/_xlfn.STDEV.P(Table2[1M Return vs Nifty])</f>
        <v>-0.13721828522653762</v>
      </c>
      <c r="K385">
        <v>4.0698377844109999</v>
      </c>
      <c r="L385">
        <f>(Table2[[#This Row],[6M Return vs Nifty]]-AVERAGE(Table2[6M Return vs Nifty]))/_xlfn.STDEV.P(Table2[6M Return vs Nifty])</f>
        <v>-9.1625700170014493E-2</v>
      </c>
      <c r="M385">
        <v>0.85814711537907795</v>
      </c>
      <c r="N385">
        <f>(Table2[[#This Row],[1W Return vs Nifty]]-AVERAGE(Table2[1W Return vs Nifty]))/_xlfn.STDEV.P(Table2[1W Return vs Nifty])</f>
        <v>1.1471579061505191E-2</v>
      </c>
      <c r="O385">
        <v>4075.98</v>
      </c>
      <c r="P385">
        <v>3987.65739916452</v>
      </c>
      <c r="Q385">
        <v>3522.5897037060099</v>
      </c>
      <c r="R385">
        <v>46.550763411991703</v>
      </c>
      <c r="S385" s="2">
        <f>(Table2[[#This Row],[Close Price]]-Table2[[#This Row],[20D EMA]])/Table2[[#This Row],[20D EMA]]</f>
        <v>-4.2885391979352247E-3</v>
      </c>
      <c r="T385" s="2">
        <f>(Table2[[#This Row],[Close Price]]-Table2[[#This Row],[50D EMA]])/Table2[[#This Row],[50D EMA]]</f>
        <v>1.7765468229623403E-2</v>
      </c>
      <c r="U385" s="2">
        <f>(Table2[[#This Row],[Close Price]]-Table2[[#This Row],[200D EMA]])/Table2[[#This Row],[200D EMA]]</f>
        <v>0.15213531559754889</v>
      </c>
      <c r="V385">
        <v>1.4705977900621701</v>
      </c>
      <c r="W385">
        <v>4050</v>
      </c>
      <c r="X385">
        <v>4154</v>
      </c>
      <c r="Y385">
        <v>3703.55</v>
      </c>
      <c r="Z385">
        <v>4144</v>
      </c>
      <c r="AA385">
        <v>3703.55</v>
      </c>
      <c r="AB385">
        <v>4296.3999999999996</v>
      </c>
      <c r="AC385" s="2">
        <f>(Table2[[#This Row],[Close Price]]/Table2[[#This Row],[Day Low]])-1</f>
        <v>2.0987654320987481E-3</v>
      </c>
      <c r="AD385" s="2">
        <f>(Table2[[#This Row],[Day High]]/Table2[[#This Row],[Close Price]])-1</f>
        <v>2.3530861155599325E-2</v>
      </c>
      <c r="AE385" s="2">
        <f>(Table2[[#This Row],[Close Price]]/Table2[[#This Row],[Current Week Low]])-1</f>
        <v>9.5840477379811162E-2</v>
      </c>
      <c r="AF385" s="2">
        <f>(Table2[[#This Row],[Current Week High]]/Table2[[#This Row],[Close Price]])-1</f>
        <v>2.1066896636688481E-2</v>
      </c>
      <c r="AG385" s="2">
        <f>(Table2[[#This Row],[Close Price]]/Table2[[#This Row],[Current Month Low]])-1</f>
        <v>9.5840477379811162E-2</v>
      </c>
      <c r="AH385" s="2">
        <f>(Table2[[#This Row],[Current Month High]]/Table2[[#This Row],[Close Price]])-1</f>
        <v>5.8617715904890844E-2</v>
      </c>
      <c r="AI385">
        <v>5.8617715904890799</v>
      </c>
      <c r="AJ385">
        <v>71.132803440787598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0.01</v>
      </c>
      <c r="AM385" t="s">
        <v>10198</v>
      </c>
      <c r="AN385">
        <v>-2.42</v>
      </c>
      <c r="AO385" t="s">
        <v>10197</v>
      </c>
      <c r="AP385">
        <v>3.4368368986749998E-3</v>
      </c>
      <c r="AQ385">
        <f>(Table2[[#This Row],[Sharpe Ratio]]-AVERAGE(Table2[Sharpe Ratio]))/_xlfn.STDEV.P(Table2[Sharpe Ratio])</f>
        <v>-0.55738344479708679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-0.83601974444640725</v>
      </c>
      <c r="AS385">
        <f>_xlfn.RANK.AVG(Table2[[#This Row],[1Y Return vs Nifty Z-Score]],Table2[1Y Return vs Nifty Z-Score])</f>
        <v>309</v>
      </c>
      <c r="AT385">
        <f>_xlfn.RANK.AVG(Table2[[#This Row],[6M Return vs Nifty Z-Score]],Table2[6M Return vs Nifty Z-Score])</f>
        <v>355</v>
      </c>
      <c r="AU385">
        <f>_xlfn.RANK.AVG(Table2[[#This Row],[Sharpe Ratio Z-Score]],Table2[Sharpe Ratio Z-Score])</f>
        <v>492</v>
      </c>
      <c r="AV385">
        <f>(Table2[[#This Row],[Rank 1Y]]+Table2[[#This Row],[Rank 6M]]+Table2[[#This Row],[Rank Sharpe]])/3</f>
        <v>385.33333333333331</v>
      </c>
    </row>
    <row r="386" spans="1:48" x14ac:dyDescent="0.3">
      <c r="A386" t="s">
        <v>1498</v>
      </c>
      <c r="B386" t="s">
        <v>1499</v>
      </c>
      <c r="C386" t="s">
        <v>10167</v>
      </c>
      <c r="D386" t="s">
        <v>373</v>
      </c>
      <c r="E386">
        <v>6588.6059931999998</v>
      </c>
      <c r="F386">
        <v>338.8</v>
      </c>
      <c r="G386">
        <v>33.8641615452457</v>
      </c>
      <c r="H386">
        <f>(Table2[[#This Row],[1Y Return vs Nifty]]-AVERAGE(Table2[1Y Return vs Nifty]))/_xlfn.STDEV.P(Table2[1Y Return vs Nifty])</f>
        <v>-9.8249342750894419E-2</v>
      </c>
      <c r="I386">
        <v>3.7579210264626299</v>
      </c>
      <c r="J386">
        <f>(Table2[[#This Row],[1M Return vs Nifty]]-AVERAGE(Table2[1M Return vs Nifty]))/_xlfn.STDEV.P(Table2[1M Return vs Nifty])</f>
        <v>0.37911191360548235</v>
      </c>
      <c r="K386">
        <v>17.2213728986878</v>
      </c>
      <c r="L386">
        <f>(Table2[[#This Row],[6M Return vs Nifty]]-AVERAGE(Table2[6M Return vs Nifty]))/_xlfn.STDEV.P(Table2[6M Return vs Nifty])</f>
        <v>0.36024624847718728</v>
      </c>
      <c r="M386">
        <v>-0.41952596915400397</v>
      </c>
      <c r="N386">
        <f>(Table2[[#This Row],[1W Return vs Nifty]]-AVERAGE(Table2[1W Return vs Nifty]))/_xlfn.STDEV.P(Table2[1W Return vs Nifty])</f>
        <v>-0.26119642224450773</v>
      </c>
      <c r="O386">
        <v>332.76</v>
      </c>
      <c r="P386">
        <v>313.57801007228198</v>
      </c>
      <c r="Q386">
        <v>271.49286826776802</v>
      </c>
      <c r="R386">
        <v>52.622159806898303</v>
      </c>
      <c r="S386" s="2">
        <f>(Table2[[#This Row],[Close Price]]-Table2[[#This Row],[20D EMA]])/Table2[[#This Row],[20D EMA]]</f>
        <v>1.8151220098569603E-2</v>
      </c>
      <c r="T386" s="2">
        <f>(Table2[[#This Row],[Close Price]]-Table2[[#This Row],[50D EMA]])/Table2[[#This Row],[50D EMA]]</f>
        <v>8.0432903831184399E-2</v>
      </c>
      <c r="U386" s="2">
        <f>(Table2[[#This Row],[Close Price]]-Table2[[#This Row],[200D EMA]])/Table2[[#This Row],[200D EMA]]</f>
        <v>0.24791491637212476</v>
      </c>
      <c r="V386">
        <v>1.2145764006019799</v>
      </c>
      <c r="W386">
        <v>335.5</v>
      </c>
      <c r="X386">
        <v>349.85</v>
      </c>
      <c r="Y386">
        <v>318.05</v>
      </c>
      <c r="Z386">
        <v>346.8</v>
      </c>
      <c r="AA386">
        <v>310.85000000000002</v>
      </c>
      <c r="AB386">
        <v>357.7</v>
      </c>
      <c r="AC386" s="2">
        <f>(Table2[[#This Row],[Close Price]]/Table2[[#This Row],[Day Low]])-1</f>
        <v>9.8360655737705915E-3</v>
      </c>
      <c r="AD386" s="2">
        <f>(Table2[[#This Row],[Day High]]/Table2[[#This Row],[Close Price]])-1</f>
        <v>3.2615112160566673E-2</v>
      </c>
      <c r="AE386" s="2">
        <f>(Table2[[#This Row],[Close Price]]/Table2[[#This Row],[Current Week Low]])-1</f>
        <v>6.5241314258764449E-2</v>
      </c>
      <c r="AF386" s="2">
        <f>(Table2[[#This Row],[Current Week High]]/Table2[[#This Row],[Close Price]])-1</f>
        <v>2.3612750885478206E-2</v>
      </c>
      <c r="AG386" s="2">
        <f>(Table2[[#This Row],[Close Price]]/Table2[[#This Row],[Current Month Low]])-1</f>
        <v>8.9914749879363098E-2</v>
      </c>
      <c r="AH386" s="2">
        <f>(Table2[[#This Row],[Current Month High]]/Table2[[#This Row],[Close Price]])-1</f>
        <v>5.5785123966942018E-2</v>
      </c>
      <c r="AI386">
        <v>5.5785123966942001</v>
      </c>
      <c r="AJ386">
        <v>65.187713310580193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0.17</v>
      </c>
      <c r="AM386" t="s">
        <v>10198</v>
      </c>
      <c r="AN386">
        <v>1.01</v>
      </c>
      <c r="AO386" t="s">
        <v>10198</v>
      </c>
      <c r="AP386">
        <v>-3.7000891318958999E-2</v>
      </c>
      <c r="AQ386">
        <f>(Table2[[#This Row],[Sharpe Ratio]]-AVERAGE(Table2[Sharpe Ratio]))/_xlfn.STDEV.P(Table2[Sharpe Ratio])</f>
        <v>-1.0235110377246197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-0.64359864063735217</v>
      </c>
      <c r="AS386">
        <f>_xlfn.RANK.AVG(Table2[[#This Row],[1Y Return vs Nifty Z-Score]],Table2[1Y Return vs Nifty Z-Score])</f>
        <v>319</v>
      </c>
      <c r="AT386">
        <f>_xlfn.RANK.AVG(Table2[[#This Row],[6M Return vs Nifty Z-Score]],Table2[6M Return vs Nifty Z-Score])</f>
        <v>221</v>
      </c>
      <c r="AU386">
        <f>_xlfn.RANK.AVG(Table2[[#This Row],[Sharpe Ratio Z-Score]],Table2[Sharpe Ratio Z-Score])</f>
        <v>619</v>
      </c>
      <c r="AV386">
        <f>(Table2[[#This Row],[Rank 1Y]]+Table2[[#This Row],[Rank 6M]]+Table2[[#This Row],[Rank Sharpe]])/3</f>
        <v>386.33333333333331</v>
      </c>
    </row>
    <row r="387" spans="1:48" x14ac:dyDescent="0.3">
      <c r="A387" t="s">
        <v>1254</v>
      </c>
      <c r="B387" t="s">
        <v>1255</v>
      </c>
      <c r="C387" t="s">
        <v>10163</v>
      </c>
      <c r="D387" t="s">
        <v>158</v>
      </c>
      <c r="E387">
        <v>9011.9907000000003</v>
      </c>
      <c r="F387">
        <v>481.05</v>
      </c>
      <c r="G387">
        <v>30.617781790037402</v>
      </c>
      <c r="H387">
        <f>(Table2[[#This Row],[1Y Return vs Nifty]]-AVERAGE(Table2[1Y Return vs Nifty]))/_xlfn.STDEV.P(Table2[1Y Return vs Nifty])</f>
        <v>-0.14227628468007616</v>
      </c>
      <c r="I387">
        <v>3.6146575361104598</v>
      </c>
      <c r="J387">
        <f>(Table2[[#This Row],[1M Return vs Nifty]]-AVERAGE(Table2[1M Return vs Nifty]))/_xlfn.STDEV.P(Table2[1M Return vs Nifty])</f>
        <v>0.36450666587478486</v>
      </c>
      <c r="K387">
        <v>-18.2056798553985</v>
      </c>
      <c r="L387">
        <f>(Table2[[#This Row],[6M Return vs Nifty]]-AVERAGE(Table2[6M Return vs Nifty]))/_xlfn.STDEV.P(Table2[6M Return vs Nifty])</f>
        <v>-0.85698742224753233</v>
      </c>
      <c r="M387">
        <v>-0.93307315780477496</v>
      </c>
      <c r="N387">
        <f>(Table2[[#This Row],[1W Return vs Nifty]]-AVERAGE(Table2[1W Return vs Nifty]))/_xlfn.STDEV.P(Table2[1W Return vs Nifty])</f>
        <v>-0.37079244269828449</v>
      </c>
      <c r="O387">
        <v>487.76</v>
      </c>
      <c r="P387">
        <v>468.92388471155402</v>
      </c>
      <c r="Q387">
        <v>420.34278130850203</v>
      </c>
      <c r="R387">
        <v>42.916004938318601</v>
      </c>
      <c r="S387" s="2">
        <f>(Table2[[#This Row],[Close Price]]-Table2[[#This Row],[20D EMA]])/Table2[[#This Row],[20D EMA]]</f>
        <v>-1.3756765622437222E-2</v>
      </c>
      <c r="T387" s="2">
        <f>(Table2[[#This Row],[Close Price]]-Table2[[#This Row],[50D EMA]])/Table2[[#This Row],[50D EMA]]</f>
        <v>2.5859453279725862E-2</v>
      </c>
      <c r="U387" s="2">
        <f>(Table2[[#This Row],[Close Price]]-Table2[[#This Row],[200D EMA]])/Table2[[#This Row],[200D EMA]]</f>
        <v>0.14442312653144662</v>
      </c>
      <c r="V387">
        <v>0.84585468324104995</v>
      </c>
      <c r="W387">
        <v>482</v>
      </c>
      <c r="X387">
        <v>502</v>
      </c>
      <c r="Y387">
        <v>452.2</v>
      </c>
      <c r="Z387">
        <v>498.4</v>
      </c>
      <c r="AA387">
        <v>452.2</v>
      </c>
      <c r="AB387">
        <v>541</v>
      </c>
      <c r="AC387" s="2">
        <f>(Table2[[#This Row],[Close Price]]/Table2[[#This Row],[Day Low]])-1</f>
        <v>-1.970954356846466E-3</v>
      </c>
      <c r="AD387" s="2">
        <f>(Table2[[#This Row],[Day High]]/Table2[[#This Row],[Close Price]])-1</f>
        <v>4.3550566469181984E-2</v>
      </c>
      <c r="AE387" s="2">
        <f>(Table2[[#This Row],[Close Price]]/Table2[[#This Row],[Current Week Low]])-1</f>
        <v>6.3799203892083156E-2</v>
      </c>
      <c r="AF387" s="2">
        <f>(Table2[[#This Row],[Current Week High]]/Table2[[#This Row],[Close Price]])-1</f>
        <v>3.6066936908845104E-2</v>
      </c>
      <c r="AG387" s="2">
        <f>(Table2[[#This Row],[Close Price]]/Table2[[#This Row],[Current Month Low]])-1</f>
        <v>6.3799203892083156E-2</v>
      </c>
      <c r="AH387" s="2">
        <f>(Table2[[#This Row],[Current Month High]]/Table2[[#This Row],[Close Price]])-1</f>
        <v>0.124623220039497</v>
      </c>
      <c r="AI387">
        <v>13.8135328967882</v>
      </c>
      <c r="AJ387">
        <v>57.000652741514301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0.13</v>
      </c>
      <c r="AM387" t="s">
        <v>10198</v>
      </c>
      <c r="AN387">
        <v>-8.5399999999999991</v>
      </c>
      <c r="AO387" t="s">
        <v>10197</v>
      </c>
      <c r="AP387">
        <v>8.7037962305531E-2</v>
      </c>
      <c r="AQ387">
        <f>(Table2[[#This Row],[Sharpe Ratio]]-AVERAGE(Table2[Sharpe Ratio]))/_xlfn.STDEV.P(Table2[Sharpe Ratio])</f>
        <v>0.40629065534529402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-0.59925882840581413</v>
      </c>
      <c r="AS387">
        <f>_xlfn.RANK.AVG(Table2[[#This Row],[1Y Return vs Nifty Z-Score]],Table2[1Y Return vs Nifty Z-Score])</f>
        <v>334</v>
      </c>
      <c r="AT387">
        <f>_xlfn.RANK.AVG(Table2[[#This Row],[6M Return vs Nifty Z-Score]],Table2[6M Return vs Nifty Z-Score])</f>
        <v>597</v>
      </c>
      <c r="AU387">
        <f>_xlfn.RANK.AVG(Table2[[#This Row],[Sharpe Ratio Z-Score]],Table2[Sharpe Ratio Z-Score])</f>
        <v>229</v>
      </c>
      <c r="AV387">
        <f>(Table2[[#This Row],[Rank 1Y]]+Table2[[#This Row],[Rank 6M]]+Table2[[#This Row],[Rank Sharpe]])/3</f>
        <v>386.66666666666669</v>
      </c>
    </row>
    <row r="388" spans="1:48" x14ac:dyDescent="0.3">
      <c r="A388" t="s">
        <v>325</v>
      </c>
      <c r="B388" t="s">
        <v>326</v>
      </c>
      <c r="C388" t="s">
        <v>10161</v>
      </c>
      <c r="D388" t="s">
        <v>143</v>
      </c>
      <c r="E388">
        <v>77532</v>
      </c>
      <c r="F388">
        <v>969.15</v>
      </c>
      <c r="G388">
        <v>32.442350400960997</v>
      </c>
      <c r="H388">
        <f>(Table2[[#This Row],[1Y Return vs Nifty]]-AVERAGE(Table2[1Y Return vs Nifty]))/_xlfn.STDEV.P(Table2[1Y Return vs Nifty])</f>
        <v>-0.11753174388811737</v>
      </c>
      <c r="I388">
        <v>-7.1282684700751098</v>
      </c>
      <c r="J388">
        <f>(Table2[[#This Row],[1M Return vs Nifty]]-AVERAGE(Table2[1M Return vs Nifty]))/_xlfn.STDEV.P(Table2[1M Return vs Nifty])</f>
        <v>-0.73069976311276963</v>
      </c>
      <c r="K388">
        <v>-14.4188862770937</v>
      </c>
      <c r="L388">
        <f>(Table2[[#This Row],[6M Return vs Nifty]]-AVERAGE(Table2[6M Return vs Nifty]))/_xlfn.STDEV.P(Table2[6M Return vs Nifty])</f>
        <v>-0.72687745573147533</v>
      </c>
      <c r="M388">
        <v>-3.1786041625181398</v>
      </c>
      <c r="N388">
        <f>(Table2[[#This Row],[1W Return vs Nifty]]-AVERAGE(Table2[1W Return vs Nifty]))/_xlfn.STDEV.P(Table2[1W Return vs Nifty])</f>
        <v>-0.85001084241094027</v>
      </c>
      <c r="O388">
        <v>1004.63</v>
      </c>
      <c r="P388">
        <v>1009.0387738632199</v>
      </c>
      <c r="Q388">
        <v>921.25428497696396</v>
      </c>
      <c r="R388">
        <v>30.912590414539601</v>
      </c>
      <c r="S388" s="2">
        <f>(Table2[[#This Row],[Close Price]]-Table2[[#This Row],[20D EMA]])/Table2[[#This Row],[20D EMA]]</f>
        <v>-3.5316484675950367E-2</v>
      </c>
      <c r="T388" s="2">
        <f>(Table2[[#This Row],[Close Price]]-Table2[[#This Row],[50D EMA]])/Table2[[#This Row],[50D EMA]]</f>
        <v>-3.9531457954287773E-2</v>
      </c>
      <c r="U388" s="2">
        <f>(Table2[[#This Row],[Close Price]]-Table2[[#This Row],[200D EMA]])/Table2[[#This Row],[200D EMA]]</f>
        <v>5.1989679509858298E-2</v>
      </c>
      <c r="V388">
        <v>0.87254991792015801</v>
      </c>
      <c r="W388">
        <v>972.9</v>
      </c>
      <c r="X388">
        <v>991.35</v>
      </c>
      <c r="Y388">
        <v>940.05</v>
      </c>
      <c r="Z388">
        <v>1015.7</v>
      </c>
      <c r="AA388">
        <v>940.05</v>
      </c>
      <c r="AB388">
        <v>1059.45</v>
      </c>
      <c r="AC388" s="2">
        <f>(Table2[[#This Row],[Close Price]]/Table2[[#This Row],[Day Low]])-1</f>
        <v>-3.8544557508479738E-3</v>
      </c>
      <c r="AD388" s="2">
        <f>(Table2[[#This Row],[Day High]]/Table2[[#This Row],[Close Price]])-1</f>
        <v>2.2906670793994888E-2</v>
      </c>
      <c r="AE388" s="2">
        <f>(Table2[[#This Row],[Close Price]]/Table2[[#This Row],[Current Week Low]])-1</f>
        <v>3.0955800223392504E-2</v>
      </c>
      <c r="AF388" s="2">
        <f>(Table2[[#This Row],[Current Week High]]/Table2[[#This Row],[Close Price]])-1</f>
        <v>4.8031780426146753E-2</v>
      </c>
      <c r="AG388" s="2">
        <f>(Table2[[#This Row],[Close Price]]/Table2[[#This Row],[Current Month Low]])-1</f>
        <v>3.0955800223392504E-2</v>
      </c>
      <c r="AH388" s="2">
        <f>(Table2[[#This Row],[Current Month High]]/Table2[[#This Row],[Close Price]])-1</f>
        <v>9.3174431202600383E-2</v>
      </c>
      <c r="AI388">
        <v>17.515348501264</v>
      </c>
      <c r="AJ388">
        <v>57.431773879142199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-0.11</v>
      </c>
      <c r="AM388" t="s">
        <v>10197</v>
      </c>
      <c r="AN388">
        <v>-7.31</v>
      </c>
      <c r="AO388" t="s">
        <v>10197</v>
      </c>
      <c r="AP388">
        <v>6.8712798518113002E-2</v>
      </c>
      <c r="AQ388">
        <f>(Table2[[#This Row],[Sharpe Ratio]]-AVERAGE(Table2[Sharpe Ratio]))/_xlfn.STDEV.P(Table2[Sharpe Ratio])</f>
        <v>0.19505563145225974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324</v>
      </c>
      <c r="AT388">
        <f>_xlfn.RANK.AVG(Table2[[#This Row],[6M Return vs Nifty Z-Score]],Table2[6M Return vs Nifty Z-Score])</f>
        <v>562</v>
      </c>
      <c r="AU388">
        <f>_xlfn.RANK.AVG(Table2[[#This Row],[Sharpe Ratio Z-Score]],Table2[Sharpe Ratio Z-Score])</f>
        <v>275</v>
      </c>
      <c r="AV388">
        <f>(Table2[[#This Row],[Rank 1Y]]+Table2[[#This Row],[Rank 6M]]+Table2[[#This Row],[Rank Sharpe]])/3</f>
        <v>387</v>
      </c>
    </row>
    <row r="389" spans="1:48" x14ac:dyDescent="0.3">
      <c r="A389" t="s">
        <v>1119</v>
      </c>
      <c r="B389" t="s">
        <v>1120</v>
      </c>
      <c r="C389" t="s">
        <v>10167</v>
      </c>
      <c r="D389" t="s">
        <v>290</v>
      </c>
      <c r="E389">
        <v>10874.6976212399</v>
      </c>
      <c r="F389">
        <v>288.10000000000002</v>
      </c>
      <c r="G389">
        <v>58.677694383618302</v>
      </c>
      <c r="H389">
        <f>(Table2[[#This Row],[1Y Return vs Nifty]]-AVERAGE(Table2[1Y Return vs Nifty]))/_xlfn.STDEV.P(Table2[1Y Return vs Nifty])</f>
        <v>0.23826827124056491</v>
      </c>
      <c r="I389">
        <v>2.72197242325</v>
      </c>
      <c r="J389">
        <f>(Table2[[#This Row],[1M Return vs Nifty]]-AVERAGE(Table2[1M Return vs Nifty]))/_xlfn.STDEV.P(Table2[1M Return vs Nifty])</f>
        <v>0.27350031675692532</v>
      </c>
      <c r="K389">
        <v>-24.9115980033882</v>
      </c>
      <c r="L389">
        <f>(Table2[[#This Row],[6M Return vs Nifty]]-AVERAGE(Table2[6M Return vs Nifty]))/_xlfn.STDEV.P(Table2[6M Return vs Nifty])</f>
        <v>-1.087395224429595</v>
      </c>
      <c r="M389">
        <v>1.0633902922212199</v>
      </c>
      <c r="N389">
        <f>(Table2[[#This Row],[1W Return vs Nifty]]-AVERAGE(Table2[1W Return vs Nifty]))/_xlfn.STDEV.P(Table2[1W Return vs Nifty])</f>
        <v>5.5272491430019909E-2</v>
      </c>
      <c r="O389">
        <v>274.33</v>
      </c>
      <c r="P389">
        <v>266.07966621343598</v>
      </c>
      <c r="Q389">
        <v>248.26889713532501</v>
      </c>
      <c r="R389">
        <v>61.095241159575103</v>
      </c>
      <c r="S389" s="2">
        <f>(Table2[[#This Row],[Close Price]]-Table2[[#This Row],[20D EMA]])/Table2[[#This Row],[20D EMA]]</f>
        <v>5.019502059563314E-2</v>
      </c>
      <c r="T389" s="2">
        <f>(Table2[[#This Row],[Close Price]]-Table2[[#This Row],[50D EMA]])/Table2[[#This Row],[50D EMA]]</f>
        <v>8.2758423820707944E-2</v>
      </c>
      <c r="U389" s="2">
        <f>(Table2[[#This Row],[Close Price]]-Table2[[#This Row],[200D EMA]])/Table2[[#This Row],[200D EMA]]</f>
        <v>0.16043533170795898</v>
      </c>
      <c r="V389">
        <v>2.0979926013674701</v>
      </c>
      <c r="W389">
        <v>287.3</v>
      </c>
      <c r="X389">
        <v>299</v>
      </c>
      <c r="Y389">
        <v>258.95</v>
      </c>
      <c r="Z389">
        <v>294</v>
      </c>
      <c r="AA389">
        <v>252</v>
      </c>
      <c r="AB389">
        <v>297.5</v>
      </c>
      <c r="AC389" s="2">
        <f>(Table2[[#This Row],[Close Price]]/Table2[[#This Row],[Day Low]])-1</f>
        <v>2.7845457709712029E-3</v>
      </c>
      <c r="AD389" s="2">
        <f>(Table2[[#This Row],[Day High]]/Table2[[#This Row],[Close Price]])-1</f>
        <v>3.7834085387018268E-2</v>
      </c>
      <c r="AE389" s="2">
        <f>(Table2[[#This Row],[Close Price]]/Table2[[#This Row],[Current Week Low]])-1</f>
        <v>0.11256999420737612</v>
      </c>
      <c r="AF389" s="2">
        <f>(Table2[[#This Row],[Current Week High]]/Table2[[#This Row],[Close Price]])-1</f>
        <v>2.0479000347101595E-2</v>
      </c>
      <c r="AG389" s="2">
        <f>(Table2[[#This Row],[Close Price]]/Table2[[#This Row],[Current Month Low]])-1</f>
        <v>0.14325396825396841</v>
      </c>
      <c r="AH389" s="2">
        <f>(Table2[[#This Row],[Current Month High]]/Table2[[#This Row],[Close Price]])-1</f>
        <v>3.2627559875043399E-2</v>
      </c>
      <c r="AI389">
        <v>19.2294342242276</v>
      </c>
      <c r="AJ389">
        <v>90.479338842975196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0.04</v>
      </c>
      <c r="AM389" t="s">
        <v>10198</v>
      </c>
      <c r="AN389">
        <v>6.57</v>
      </c>
      <c r="AO389" t="s">
        <v>10198</v>
      </c>
      <c r="AP389">
        <v>6.5453851520636E-2</v>
      </c>
      <c r="AQ389">
        <f>(Table2[[#This Row],[Sharpe Ratio]]-AVERAGE(Table2[Sharpe Ratio]))/_xlfn.STDEV.P(Table2[Sharpe Ratio])</f>
        <v>0.15748959630714182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-0.36286454869494311</v>
      </c>
      <c r="AS389">
        <f>_xlfn.RANK.AVG(Table2[[#This Row],[1Y Return vs Nifty Z-Score]],Table2[1Y Return vs Nifty Z-Score])</f>
        <v>223</v>
      </c>
      <c r="AT389">
        <f>_xlfn.RANK.AVG(Table2[[#This Row],[6M Return vs Nifty Z-Score]],Table2[6M Return vs Nifty Z-Score])</f>
        <v>652</v>
      </c>
      <c r="AU389">
        <f>_xlfn.RANK.AVG(Table2[[#This Row],[Sharpe Ratio Z-Score]],Table2[Sharpe Ratio Z-Score])</f>
        <v>286</v>
      </c>
      <c r="AV389">
        <f>(Table2[[#This Row],[Rank 1Y]]+Table2[[#This Row],[Rank 6M]]+Table2[[#This Row],[Rank Sharpe]])/3</f>
        <v>387</v>
      </c>
    </row>
    <row r="390" spans="1:48" x14ac:dyDescent="0.3">
      <c r="A390" t="s">
        <v>482</v>
      </c>
      <c r="B390" t="s">
        <v>483</v>
      </c>
      <c r="C390" t="s">
        <v>10158</v>
      </c>
      <c r="D390" t="s">
        <v>484</v>
      </c>
      <c r="E390">
        <v>43322.62260155</v>
      </c>
      <c r="F390">
        <v>361.85</v>
      </c>
      <c r="G390">
        <v>23.2621423225368</v>
      </c>
      <c r="H390">
        <f>(Table2[[#This Row],[1Y Return vs Nifty]]-AVERAGE(Table2[1Y Return vs Nifty]))/_xlfn.STDEV.P(Table2[1Y Return vs Nifty])</f>
        <v>-0.24203242416686493</v>
      </c>
      <c r="I390">
        <v>-1.5177920020158699</v>
      </c>
      <c r="J390">
        <f>(Table2[[#This Row],[1M Return vs Nifty]]-AVERAGE(Table2[1M Return vs Nifty]))/_xlfn.STDEV.P(Table2[1M Return vs Nifty])</f>
        <v>-0.15872990183252736</v>
      </c>
      <c r="K390">
        <v>25.572072886923301</v>
      </c>
      <c r="L390">
        <f>(Table2[[#This Row],[6M Return vs Nifty]]-AVERAGE(Table2[6M Return vs Nifty]))/_xlfn.STDEV.P(Table2[6M Return vs Nifty])</f>
        <v>0.6471669040100787</v>
      </c>
      <c r="M390">
        <v>0.51152013608970404</v>
      </c>
      <c r="N390">
        <f>(Table2[[#This Row],[1W Return vs Nifty]]-AVERAGE(Table2[1W Return vs Nifty]))/_xlfn.STDEV.P(Table2[1W Return vs Nifty])</f>
        <v>-6.2502027165093801E-2</v>
      </c>
      <c r="O390">
        <v>348.37</v>
      </c>
      <c r="P390">
        <v>335.37450417320503</v>
      </c>
      <c r="Q390">
        <v>294.73002214825902</v>
      </c>
      <c r="R390">
        <v>64.359757754681695</v>
      </c>
      <c r="S390" s="2">
        <f>(Table2[[#This Row],[Close Price]]-Table2[[#This Row],[20D EMA]])/Table2[[#This Row],[20D EMA]]</f>
        <v>3.8694491488934231E-2</v>
      </c>
      <c r="T390" s="2">
        <f>(Table2[[#This Row],[Close Price]]-Table2[[#This Row],[50D EMA]])/Table2[[#This Row],[50D EMA]]</f>
        <v>7.8943078550543777E-2</v>
      </c>
      <c r="U390" s="2">
        <f>(Table2[[#This Row],[Close Price]]-Table2[[#This Row],[200D EMA]])/Table2[[#This Row],[200D EMA]]</f>
        <v>0.22773376584614585</v>
      </c>
      <c r="V390">
        <v>0.44976898657339498</v>
      </c>
      <c r="W390">
        <v>363.35</v>
      </c>
      <c r="X390">
        <v>376.8</v>
      </c>
      <c r="Y390">
        <v>320.39999999999998</v>
      </c>
      <c r="Z390">
        <v>363.9</v>
      </c>
      <c r="AA390">
        <v>320.39999999999998</v>
      </c>
      <c r="AB390">
        <v>373.85</v>
      </c>
      <c r="AC390" s="2">
        <f>(Table2[[#This Row],[Close Price]]/Table2[[#This Row],[Day Low]])-1</f>
        <v>-4.1282509976606763E-3</v>
      </c>
      <c r="AD390" s="2">
        <f>(Table2[[#This Row],[Day High]]/Table2[[#This Row],[Close Price]])-1</f>
        <v>4.1315462208097342E-2</v>
      </c>
      <c r="AE390" s="2">
        <f>(Table2[[#This Row],[Close Price]]/Table2[[#This Row],[Current Week Low]])-1</f>
        <v>0.12936953807740337</v>
      </c>
      <c r="AF390" s="2">
        <f>(Table2[[#This Row],[Current Week High]]/Table2[[#This Row],[Close Price]])-1</f>
        <v>5.6653309382339589E-3</v>
      </c>
      <c r="AG390" s="2">
        <f>(Table2[[#This Row],[Close Price]]/Table2[[#This Row],[Current Month Low]])-1</f>
        <v>0.12936953807740337</v>
      </c>
      <c r="AH390" s="2">
        <f>(Table2[[#This Row],[Current Month High]]/Table2[[#This Row],[Close Price]])-1</f>
        <v>3.3162912809175049E-2</v>
      </c>
      <c r="AI390">
        <v>3.3162912809175</v>
      </c>
      <c r="AJ390">
        <v>66.367816091953998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</v>
      </c>
      <c r="AM390" t="s">
        <v>10198</v>
      </c>
      <c r="AN390">
        <v>-1.31</v>
      </c>
      <c r="AO390" t="s">
        <v>10197</v>
      </c>
      <c r="AP390">
        <v>-5.3350872654160997E-2</v>
      </c>
      <c r="AQ390">
        <f>(Table2[[#This Row],[Sharpe Ratio]]-AVERAGE(Table2[Sharpe Ratio]))/_xlfn.STDEV.P(Table2[Sharpe Ratio])</f>
        <v>-1.2119780406969669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-1.0280754898513744</v>
      </c>
      <c r="AS390">
        <f>_xlfn.RANK.AVG(Table2[[#This Row],[1Y Return vs Nifty Z-Score]],Table2[1Y Return vs Nifty Z-Score])</f>
        <v>367</v>
      </c>
      <c r="AT390">
        <f>_xlfn.RANK.AVG(Table2[[#This Row],[6M Return vs Nifty Z-Score]],Table2[6M Return vs Nifty Z-Score])</f>
        <v>156</v>
      </c>
      <c r="AU390">
        <f>_xlfn.RANK.AVG(Table2[[#This Row],[Sharpe Ratio Z-Score]],Table2[Sharpe Ratio Z-Score])</f>
        <v>642</v>
      </c>
      <c r="AV390">
        <f>(Table2[[#This Row],[Rank 1Y]]+Table2[[#This Row],[Rank 6M]]+Table2[[#This Row],[Rank Sharpe]])/3</f>
        <v>388.33333333333331</v>
      </c>
    </row>
    <row r="391" spans="1:48" x14ac:dyDescent="0.3">
      <c r="A391" t="s">
        <v>937</v>
      </c>
      <c r="B391" t="s">
        <v>938</v>
      </c>
      <c r="C391" t="s">
        <v>10153</v>
      </c>
      <c r="D391" t="s">
        <v>939</v>
      </c>
      <c r="E391">
        <v>15659.294954249999</v>
      </c>
      <c r="F391">
        <v>176.1</v>
      </c>
      <c r="G391">
        <v>18.6956901061656</v>
      </c>
      <c r="H391">
        <f>(Table2[[#This Row],[1Y Return vs Nifty]]-AVERAGE(Table2[1Y Return vs Nifty]))/_xlfn.STDEV.P(Table2[1Y Return vs Nifty])</f>
        <v>-0.30396200163851173</v>
      </c>
      <c r="I391">
        <v>-7.5178028318399903</v>
      </c>
      <c r="J391">
        <f>(Table2[[#This Row],[1M Return vs Nifty]]-AVERAGE(Table2[1M Return vs Nifty]))/_xlfn.STDEV.P(Table2[1M Return vs Nifty])</f>
        <v>-0.77041152665566481</v>
      </c>
      <c r="K391">
        <v>15.4711886687688</v>
      </c>
      <c r="L391">
        <f>(Table2[[#This Row],[6M Return vs Nifty]]-AVERAGE(Table2[6M Return vs Nifty]))/_xlfn.STDEV.P(Table2[6M Return vs Nifty])</f>
        <v>0.30011188761412921</v>
      </c>
      <c r="M391">
        <v>0.251181579886185</v>
      </c>
      <c r="N391">
        <f>(Table2[[#This Row],[1W Return vs Nifty]]-AVERAGE(Table2[1W Return vs Nifty]))/_xlfn.STDEV.P(Table2[1W Return vs Nifty])</f>
        <v>-0.11806083531580948</v>
      </c>
      <c r="O391">
        <v>175.62</v>
      </c>
      <c r="P391">
        <v>170.56924478235501</v>
      </c>
      <c r="Q391">
        <v>155.07298476751299</v>
      </c>
      <c r="R391">
        <v>51.894667554775701</v>
      </c>
      <c r="S391" s="2">
        <f>(Table2[[#This Row],[Close Price]]-Table2[[#This Row],[20D EMA]])/Table2[[#This Row],[20D EMA]]</f>
        <v>2.7331738981892142E-3</v>
      </c>
      <c r="T391" s="2">
        <f>(Table2[[#This Row],[Close Price]]-Table2[[#This Row],[50D EMA]])/Table2[[#This Row],[50D EMA]]</f>
        <v>3.242527821883822E-2</v>
      </c>
      <c r="U391" s="2">
        <f>(Table2[[#This Row],[Close Price]]-Table2[[#This Row],[200D EMA]])/Table2[[#This Row],[200D EMA]]</f>
        <v>0.13559431556702747</v>
      </c>
      <c r="V391">
        <v>0.68257117716394999</v>
      </c>
      <c r="W391">
        <v>175.61</v>
      </c>
      <c r="X391">
        <v>177.95</v>
      </c>
      <c r="Y391">
        <v>159.35</v>
      </c>
      <c r="Z391">
        <v>178.64</v>
      </c>
      <c r="AA391">
        <v>159.35</v>
      </c>
      <c r="AB391">
        <v>191.2</v>
      </c>
      <c r="AC391" s="2">
        <f>(Table2[[#This Row],[Close Price]]/Table2[[#This Row],[Day Low]])-1</f>
        <v>2.7902739023972778E-3</v>
      </c>
      <c r="AD391" s="2">
        <f>(Table2[[#This Row],[Day High]]/Table2[[#This Row],[Close Price]])-1</f>
        <v>1.0505394662123857E-2</v>
      </c>
      <c r="AE391" s="2">
        <f>(Table2[[#This Row],[Close Price]]/Table2[[#This Row],[Current Week Low]])-1</f>
        <v>0.10511452776906172</v>
      </c>
      <c r="AF391" s="2">
        <f>(Table2[[#This Row],[Current Week High]]/Table2[[#This Row],[Close Price]])-1</f>
        <v>1.442362294151045E-2</v>
      </c>
      <c r="AG391" s="2">
        <f>(Table2[[#This Row],[Close Price]]/Table2[[#This Row],[Current Month Low]])-1</f>
        <v>0.10511452776906172</v>
      </c>
      <c r="AH391" s="2">
        <f>(Table2[[#This Row],[Current Month High]]/Table2[[#This Row],[Close Price]])-1</f>
        <v>8.5746734809767133E-2</v>
      </c>
      <c r="AI391">
        <v>8.5746734809767098</v>
      </c>
      <c r="AJ391">
        <v>47.983193277310903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0.08</v>
      </c>
      <c r="AM391" t="s">
        <v>10198</v>
      </c>
      <c r="AN391">
        <v>-3.06</v>
      </c>
      <c r="AO391" t="s">
        <v>10197</v>
      </c>
      <c r="AP391">
        <v>-3.5601442353500002E-4</v>
      </c>
      <c r="AQ391">
        <f>(Table2[[#This Row],[Sharpe Ratio]]-AVERAGE(Table2[Sharpe Ratio]))/_xlfn.STDEV.P(Table2[Sharpe Ratio])</f>
        <v>-0.60110382017620589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-1.4934262961720626</v>
      </c>
      <c r="AS391">
        <f>_xlfn.RANK.AVG(Table2[[#This Row],[1Y Return vs Nifty Z-Score]],Table2[1Y Return vs Nifty Z-Score])</f>
        <v>393</v>
      </c>
      <c r="AT391">
        <f>_xlfn.RANK.AVG(Table2[[#This Row],[6M Return vs Nifty Z-Score]],Table2[6M Return vs Nifty Z-Score])</f>
        <v>237</v>
      </c>
      <c r="AU391">
        <f>_xlfn.RANK.AVG(Table2[[#This Row],[Sharpe Ratio Z-Score]],Table2[Sharpe Ratio Z-Score])</f>
        <v>540</v>
      </c>
      <c r="AV391">
        <f>(Table2[[#This Row],[Rank 1Y]]+Table2[[#This Row],[Rank 6M]]+Table2[[#This Row],[Rank Sharpe]])/3</f>
        <v>390</v>
      </c>
    </row>
    <row r="392" spans="1:48" x14ac:dyDescent="0.3">
      <c r="A392" t="s">
        <v>1974</v>
      </c>
      <c r="B392" t="s">
        <v>1975</v>
      </c>
      <c r="C392" t="s">
        <v>10153</v>
      </c>
      <c r="D392" t="s">
        <v>541</v>
      </c>
      <c r="E392">
        <v>3280.75968792</v>
      </c>
      <c r="F392">
        <v>57.2</v>
      </c>
      <c r="G392">
        <v>18.454798474097</v>
      </c>
      <c r="H392">
        <f>(Table2[[#This Row],[1Y Return vs Nifty]]-AVERAGE(Table2[1Y Return vs Nifty]))/_xlfn.STDEV.P(Table2[1Y Return vs Nifty])</f>
        <v>-0.30722893979609933</v>
      </c>
      <c r="I392">
        <v>16.607433415425099</v>
      </c>
      <c r="J392">
        <f>(Table2[[#This Row],[1M Return vs Nifty]]-AVERAGE(Table2[1M Return vs Nifty]))/_xlfn.STDEV.P(Table2[1M Return vs Nifty])</f>
        <v>1.6890779851993889</v>
      </c>
      <c r="K392">
        <v>35.830867364053503</v>
      </c>
      <c r="L392">
        <f>(Table2[[#This Row],[6M Return vs Nifty]]-AVERAGE(Table2[6M Return vs Nifty]))/_xlfn.STDEV.P(Table2[6M Return vs Nifty])</f>
        <v>0.99964753922654714</v>
      </c>
      <c r="M392">
        <v>-0.66019724636042199</v>
      </c>
      <c r="N392">
        <f>(Table2[[#This Row],[1W Return vs Nifty]]-AVERAGE(Table2[1W Return vs Nifty]))/_xlfn.STDEV.P(Table2[1W Return vs Nifty])</f>
        <v>-0.31255803964260848</v>
      </c>
      <c r="O392">
        <v>55.21</v>
      </c>
      <c r="P392">
        <v>51.705357582777999</v>
      </c>
      <c r="Q392">
        <v>45.570855736599199</v>
      </c>
      <c r="R392">
        <v>54.641344765240198</v>
      </c>
      <c r="S392" s="2">
        <f>(Table2[[#This Row],[Close Price]]-Table2[[#This Row],[20D EMA]])/Table2[[#This Row],[20D EMA]]</f>
        <v>3.6044194892229701E-2</v>
      </c>
      <c r="T392" s="2">
        <f>(Table2[[#This Row],[Close Price]]-Table2[[#This Row],[50D EMA]])/Table2[[#This Row],[50D EMA]]</f>
        <v>0.10626833802329523</v>
      </c>
      <c r="U392" s="2">
        <f>(Table2[[#This Row],[Close Price]]-Table2[[#This Row],[200D EMA]])/Table2[[#This Row],[200D EMA]]</f>
        <v>0.25518819156299322</v>
      </c>
      <c r="V392">
        <v>1.2366650094551399</v>
      </c>
      <c r="W392">
        <v>57.44</v>
      </c>
      <c r="X392">
        <v>60.73</v>
      </c>
      <c r="Y392">
        <v>52.01</v>
      </c>
      <c r="Z392">
        <v>60.95</v>
      </c>
      <c r="AA392">
        <v>49.8</v>
      </c>
      <c r="AB392">
        <v>62.26</v>
      </c>
      <c r="AC392" s="2">
        <f>(Table2[[#This Row],[Close Price]]/Table2[[#This Row],[Day Low]])-1</f>
        <v>-4.1782729805013297E-3</v>
      </c>
      <c r="AD392" s="2">
        <f>(Table2[[#This Row],[Day High]]/Table2[[#This Row],[Close Price]])-1</f>
        <v>6.1713286713286575E-2</v>
      </c>
      <c r="AE392" s="2">
        <f>(Table2[[#This Row],[Close Price]]/Table2[[#This Row],[Current Week Low]])-1</f>
        <v>9.978850221111335E-2</v>
      </c>
      <c r="AF392" s="2">
        <f>(Table2[[#This Row],[Current Week High]]/Table2[[#This Row],[Close Price]])-1</f>
        <v>6.5559440559440629E-2</v>
      </c>
      <c r="AG392" s="2">
        <f>(Table2[[#This Row],[Close Price]]/Table2[[#This Row],[Current Month Low]])-1</f>
        <v>0.14859437751004023</v>
      </c>
      <c r="AH392" s="2">
        <f>(Table2[[#This Row],[Current Month High]]/Table2[[#This Row],[Close Price]])-1</f>
        <v>8.8461538461538369E-2</v>
      </c>
      <c r="AI392">
        <v>8.8461538461538307</v>
      </c>
      <c r="AJ392">
        <v>72.030075187969899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0.08</v>
      </c>
      <c r="AM392" t="s">
        <v>10198</v>
      </c>
      <c r="AN392">
        <v>4.08</v>
      </c>
      <c r="AO392" t="s">
        <v>10198</v>
      </c>
      <c r="AP392">
        <v>-6.6675705073809002E-2</v>
      </c>
      <c r="AQ392">
        <f>(Table2[[#This Row],[Sharpe Ratio]]-AVERAGE(Table2[Sharpe Ratio]))/_xlfn.STDEV.P(Table2[Sharpe Ratio])</f>
        <v>-1.3655740099983475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0.70336453498888063</v>
      </c>
      <c r="AS392">
        <f>_xlfn.RANK.AVG(Table2[[#This Row],[1Y Return vs Nifty Z-Score]],Table2[1Y Return vs Nifty Z-Score])</f>
        <v>397</v>
      </c>
      <c r="AT392">
        <f>_xlfn.RANK.AVG(Table2[[#This Row],[6M Return vs Nifty Z-Score]],Table2[6M Return vs Nifty Z-Score])</f>
        <v>105</v>
      </c>
      <c r="AU392">
        <f>_xlfn.RANK.AVG(Table2[[#This Row],[Sharpe Ratio Z-Score]],Table2[Sharpe Ratio Z-Score])</f>
        <v>670</v>
      </c>
      <c r="AV392">
        <f>(Table2[[#This Row],[Rank 1Y]]+Table2[[#This Row],[Rank 6M]]+Table2[[#This Row],[Rank Sharpe]])/3</f>
        <v>390.66666666666669</v>
      </c>
    </row>
    <row r="393" spans="1:48" x14ac:dyDescent="0.3">
      <c r="A393" t="s">
        <v>1224</v>
      </c>
      <c r="B393" t="s">
        <v>1225</v>
      </c>
      <c r="C393" t="s">
        <v>10166</v>
      </c>
      <c r="D393" t="s">
        <v>138</v>
      </c>
      <c r="E393">
        <v>9383.6406928500001</v>
      </c>
      <c r="F393">
        <v>605.25</v>
      </c>
      <c r="G393">
        <v>2.5309643469515599</v>
      </c>
      <c r="H393">
        <f>(Table2[[#This Row],[1Y Return vs Nifty]]-AVERAGE(Table2[1Y Return vs Nifty]))/_xlfn.STDEV.P(Table2[1Y Return vs Nifty])</f>
        <v>-0.52318572035480848</v>
      </c>
      <c r="I393">
        <v>-2.4697558127505999</v>
      </c>
      <c r="J393">
        <f>(Table2[[#This Row],[1M Return vs Nifty]]-AVERAGE(Table2[1M Return vs Nifty]))/_xlfn.STDEV.P(Table2[1M Return vs Nifty])</f>
        <v>-0.25577952174798246</v>
      </c>
      <c r="K393">
        <v>-5.4620278034067304</v>
      </c>
      <c r="L393">
        <f>(Table2[[#This Row],[6M Return vs Nifty]]-AVERAGE(Table2[6M Return vs Nifty]))/_xlfn.STDEV.P(Table2[6M Return vs Nifty])</f>
        <v>-0.41912987667749241</v>
      </c>
      <c r="M393">
        <v>3.7042404919941401</v>
      </c>
      <c r="N393">
        <f>(Table2[[#This Row],[1W Return vs Nifty]]-AVERAGE(Table2[1W Return vs Nifty]))/_xlfn.STDEV.P(Table2[1W Return vs Nifty])</f>
        <v>0.61885589507025107</v>
      </c>
      <c r="O393">
        <v>608.44000000000005</v>
      </c>
      <c r="P393">
        <v>606.35187131097302</v>
      </c>
      <c r="Q393">
        <v>572.50880037001298</v>
      </c>
      <c r="R393">
        <v>47.174584485918302</v>
      </c>
      <c r="S393" s="2">
        <f>(Table2[[#This Row],[Close Price]]-Table2[[#This Row],[20D EMA]])/Table2[[#This Row],[20D EMA]]</f>
        <v>-5.242916310564812E-3</v>
      </c>
      <c r="T393" s="2">
        <f>(Table2[[#This Row],[Close Price]]-Table2[[#This Row],[50D EMA]])/Table2[[#This Row],[50D EMA]]</f>
        <v>-1.8172143323161604E-3</v>
      </c>
      <c r="U393" s="2">
        <f>(Table2[[#This Row],[Close Price]]-Table2[[#This Row],[200D EMA]])/Table2[[#This Row],[200D EMA]]</f>
        <v>5.7188989250167604E-2</v>
      </c>
      <c r="V393">
        <v>1.2275165049350401</v>
      </c>
      <c r="W393">
        <v>601.54999999999995</v>
      </c>
      <c r="X393">
        <v>617.95000000000005</v>
      </c>
      <c r="Y393">
        <v>582.5</v>
      </c>
      <c r="Z393">
        <v>636.4</v>
      </c>
      <c r="AA393">
        <v>582.5</v>
      </c>
      <c r="AB393">
        <v>647</v>
      </c>
      <c r="AC393" s="2">
        <f>(Table2[[#This Row],[Close Price]]/Table2[[#This Row],[Day Low]])-1</f>
        <v>6.1507771590059157E-3</v>
      </c>
      <c r="AD393" s="2">
        <f>(Table2[[#This Row],[Day High]]/Table2[[#This Row],[Close Price]])-1</f>
        <v>2.0983064849235955E-2</v>
      </c>
      <c r="AE393" s="2">
        <f>(Table2[[#This Row],[Close Price]]/Table2[[#This Row],[Current Week Low]])-1</f>
        <v>3.9055793991416232E-2</v>
      </c>
      <c r="AF393" s="2">
        <f>(Table2[[#This Row],[Current Week High]]/Table2[[#This Row],[Close Price]])-1</f>
        <v>5.1466336224700537E-2</v>
      </c>
      <c r="AG393" s="2">
        <f>(Table2[[#This Row],[Close Price]]/Table2[[#This Row],[Current Month Low]])-1</f>
        <v>3.9055793991416232E-2</v>
      </c>
      <c r="AH393" s="2">
        <f>(Table2[[#This Row],[Current Month High]]/Table2[[#This Row],[Close Price]])-1</f>
        <v>6.8979760429574544E-2</v>
      </c>
      <c r="AI393">
        <v>12.152003304419599</v>
      </c>
      <c r="AJ393">
        <v>27.986889405793999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-0.1</v>
      </c>
      <c r="AM393" t="s">
        <v>10197</v>
      </c>
      <c r="AN393">
        <v>-1.23</v>
      </c>
      <c r="AO393" t="s">
        <v>10197</v>
      </c>
      <c r="AP393">
        <v>8.9223784619188007E-2</v>
      </c>
      <c r="AQ393">
        <f>(Table2[[#This Row],[Sharpe Ratio]]-AVERAGE(Table2[Sharpe Ratio]))/_xlfn.STDEV.P(Table2[Sharpe Ratio])</f>
        <v>0.4314867318446638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-0.14775249186536843</v>
      </c>
      <c r="AS393">
        <f>_xlfn.RANK.AVG(Table2[[#This Row],[1Y Return vs Nifty Z-Score]],Table2[1Y Return vs Nifty Z-Score])</f>
        <v>486</v>
      </c>
      <c r="AT393">
        <f>_xlfn.RANK.AVG(Table2[[#This Row],[6M Return vs Nifty Z-Score]],Table2[6M Return vs Nifty Z-Score])</f>
        <v>462</v>
      </c>
      <c r="AU393">
        <f>_xlfn.RANK.AVG(Table2[[#This Row],[Sharpe Ratio Z-Score]],Table2[Sharpe Ratio Z-Score])</f>
        <v>225</v>
      </c>
      <c r="AV393">
        <f>(Table2[[#This Row],[Rank 1Y]]+Table2[[#This Row],[Rank 6M]]+Table2[[#This Row],[Rank Sharpe]])/3</f>
        <v>391</v>
      </c>
    </row>
    <row r="394" spans="1:48" x14ac:dyDescent="0.3">
      <c r="A394" t="s">
        <v>1310</v>
      </c>
      <c r="B394" t="s">
        <v>1311</v>
      </c>
      <c r="C394" t="s">
        <v>10153</v>
      </c>
      <c r="D394" t="s">
        <v>541</v>
      </c>
      <c r="E394">
        <v>8435.0778726940007</v>
      </c>
      <c r="F394">
        <v>255.38</v>
      </c>
      <c r="G394">
        <v>28.9569995268279</v>
      </c>
      <c r="H394">
        <f>(Table2[[#This Row],[1Y Return vs Nifty]]-AVERAGE(Table2[1Y Return vs Nifty]))/_xlfn.STDEV.P(Table2[1Y Return vs Nifty])</f>
        <v>-0.16479957824794408</v>
      </c>
      <c r="I394">
        <v>1.1559742867959999</v>
      </c>
      <c r="J394">
        <f>(Table2[[#This Row],[1M Return vs Nifty]]-AVERAGE(Table2[1M Return vs Nifty]))/_xlfn.STDEV.P(Table2[1M Return vs Nifty])</f>
        <v>0.11385189082162298</v>
      </c>
      <c r="K394">
        <v>-2.2424460913344899</v>
      </c>
      <c r="L394">
        <f>(Table2[[#This Row],[6M Return vs Nifty]]-AVERAGE(Table2[6M Return vs Nifty]))/_xlfn.STDEV.P(Table2[6M Return vs Nifty])</f>
        <v>-0.30850867166822621</v>
      </c>
      <c r="M394">
        <v>3.78629629466842</v>
      </c>
      <c r="N394">
        <f>(Table2[[#This Row],[1W Return vs Nifty]]-AVERAGE(Table2[1W Return vs Nifty]))/_xlfn.STDEV.P(Table2[1W Return vs Nifty])</f>
        <v>0.6363674103252922</v>
      </c>
      <c r="O394">
        <v>241.71</v>
      </c>
      <c r="P394">
        <v>234.32580460248801</v>
      </c>
      <c r="Q394">
        <v>221.796939457977</v>
      </c>
      <c r="R394">
        <v>69.872713686410606</v>
      </c>
      <c r="S394" s="2">
        <f>(Table2[[#This Row],[Close Price]]-Table2[[#This Row],[20D EMA]])/Table2[[#This Row],[20D EMA]]</f>
        <v>5.6555376277357107E-2</v>
      </c>
      <c r="T394" s="2">
        <f>(Table2[[#This Row],[Close Price]]-Table2[[#This Row],[50D EMA]])/Table2[[#This Row],[50D EMA]]</f>
        <v>8.9850093263217343E-2</v>
      </c>
      <c r="U394" s="2">
        <f>(Table2[[#This Row],[Close Price]]-Table2[[#This Row],[200D EMA]])/Table2[[#This Row],[200D EMA]]</f>
        <v>0.15141354350557143</v>
      </c>
      <c r="V394">
        <v>1.2394424851330399</v>
      </c>
      <c r="W394">
        <v>253.62</v>
      </c>
      <c r="X394">
        <v>262.32</v>
      </c>
      <c r="Y394">
        <v>228</v>
      </c>
      <c r="Z394">
        <v>258</v>
      </c>
      <c r="AA394">
        <v>228</v>
      </c>
      <c r="AB394">
        <v>264.85000000000002</v>
      </c>
      <c r="AC394" s="2">
        <f>(Table2[[#This Row],[Close Price]]/Table2[[#This Row],[Day Low]])-1</f>
        <v>6.9395158110558963E-3</v>
      </c>
      <c r="AD394" s="2">
        <f>(Table2[[#This Row],[Day High]]/Table2[[#This Row],[Close Price]])-1</f>
        <v>2.7175189913070774E-2</v>
      </c>
      <c r="AE394" s="2">
        <f>(Table2[[#This Row],[Close Price]]/Table2[[#This Row],[Current Week Low]])-1</f>
        <v>0.12008771929824569</v>
      </c>
      <c r="AF394" s="2">
        <f>(Table2[[#This Row],[Current Week High]]/Table2[[#This Row],[Close Price]])-1</f>
        <v>1.0259221552196829E-2</v>
      </c>
      <c r="AG394" s="2">
        <f>(Table2[[#This Row],[Close Price]]/Table2[[#This Row],[Current Month Low]])-1</f>
        <v>0.12008771929824569</v>
      </c>
      <c r="AH394" s="2">
        <f>(Table2[[#This Row],[Current Month High]]/Table2[[#This Row],[Close Price]])-1</f>
        <v>3.7081995457749262E-2</v>
      </c>
      <c r="AI394">
        <v>9.8754796773435594</v>
      </c>
      <c r="AJ394">
        <v>56.434915773353701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</v>
      </c>
      <c r="AM394" t="s">
        <v>10198</v>
      </c>
      <c r="AN394">
        <v>5.31</v>
      </c>
      <c r="AO394" t="s">
        <v>10198</v>
      </c>
      <c r="AP394">
        <v>2.5433337628369999E-2</v>
      </c>
      <c r="AQ394">
        <f>(Table2[[#This Row],[Sharpe Ratio]]-AVERAGE(Table2[Sharpe Ratio]))/_xlfn.STDEV.P(Table2[Sharpe Ratio])</f>
        <v>-0.30382874749116173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-2.6917696260416846E-2</v>
      </c>
      <c r="AS394">
        <f>_xlfn.RANK.AVG(Table2[[#This Row],[1Y Return vs Nifty Z-Score]],Table2[1Y Return vs Nifty Z-Score])</f>
        <v>344</v>
      </c>
      <c r="AT394">
        <f>_xlfn.RANK.AVG(Table2[[#This Row],[6M Return vs Nifty Z-Score]],Table2[6M Return vs Nifty Z-Score])</f>
        <v>421</v>
      </c>
      <c r="AU394">
        <f>_xlfn.RANK.AVG(Table2[[#This Row],[Sharpe Ratio Z-Score]],Table2[Sharpe Ratio Z-Score])</f>
        <v>415</v>
      </c>
      <c r="AV394">
        <f>(Table2[[#This Row],[Rank 1Y]]+Table2[[#This Row],[Rank 6M]]+Table2[[#This Row],[Rank Sharpe]])/3</f>
        <v>393.33333333333331</v>
      </c>
    </row>
    <row r="395" spans="1:48" x14ac:dyDescent="0.3">
      <c r="A395" t="s">
        <v>909</v>
      </c>
      <c r="B395" t="s">
        <v>910</v>
      </c>
      <c r="C395" t="s">
        <v>10156</v>
      </c>
      <c r="D395" t="s">
        <v>46</v>
      </c>
      <c r="E395">
        <v>16419.244233149999</v>
      </c>
      <c r="F395">
        <v>1698.15</v>
      </c>
      <c r="G395">
        <v>11.4185051339757</v>
      </c>
      <c r="H395">
        <f>(Table2[[#This Row],[1Y Return vs Nifty]]-AVERAGE(Table2[1Y Return vs Nifty]))/_xlfn.STDEV.P(Table2[1Y Return vs Nifty])</f>
        <v>-0.40265415238412317</v>
      </c>
      <c r="I395">
        <v>-6.0375418912856098</v>
      </c>
      <c r="J395">
        <f>(Table2[[#This Row],[1M Return vs Nifty]]-AVERAGE(Table2[1M Return vs Nifty]))/_xlfn.STDEV.P(Table2[1M Return vs Nifty])</f>
        <v>-0.61950372949306021</v>
      </c>
      <c r="K395">
        <v>31.714251137126599</v>
      </c>
      <c r="L395">
        <f>(Table2[[#This Row],[6M Return vs Nifty]]-AVERAGE(Table2[6M Return vs Nifty]))/_xlfn.STDEV.P(Table2[6M Return vs Nifty])</f>
        <v>0.85820523761456213</v>
      </c>
      <c r="M395">
        <v>-3.2775495110830302</v>
      </c>
      <c r="N395">
        <f>(Table2[[#This Row],[1W Return vs Nifty]]-AVERAGE(Table2[1W Return vs Nifty]))/_xlfn.STDEV.P(Table2[1W Return vs Nifty])</f>
        <v>-0.87112675285651009</v>
      </c>
      <c r="O395">
        <v>1722.25</v>
      </c>
      <c r="P395">
        <v>1653.3581416208899</v>
      </c>
      <c r="Q395">
        <v>1415.3004184992999</v>
      </c>
      <c r="R395">
        <v>42.8706333810347</v>
      </c>
      <c r="S395" s="2">
        <f>(Table2[[#This Row],[Close Price]]-Table2[[#This Row],[20D EMA]])/Table2[[#This Row],[20D EMA]]</f>
        <v>-1.3993322688343683E-2</v>
      </c>
      <c r="T395" s="2">
        <f>(Table2[[#This Row],[Close Price]]-Table2[[#This Row],[50D EMA]])/Table2[[#This Row],[50D EMA]]</f>
        <v>2.7091443318625411E-2</v>
      </c>
      <c r="U395" s="2">
        <f>(Table2[[#This Row],[Close Price]]-Table2[[#This Row],[200D EMA]])/Table2[[#This Row],[200D EMA]]</f>
        <v>0.19985126677247578</v>
      </c>
      <c r="V395">
        <v>0.51019450735794702</v>
      </c>
      <c r="W395">
        <v>1684.55</v>
      </c>
      <c r="X395">
        <v>1720</v>
      </c>
      <c r="Y395">
        <v>1652</v>
      </c>
      <c r="Z395">
        <v>1759.6</v>
      </c>
      <c r="AA395">
        <v>1652</v>
      </c>
      <c r="AB395">
        <v>1844.85</v>
      </c>
      <c r="AC395" s="2">
        <f>(Table2[[#This Row],[Close Price]]/Table2[[#This Row],[Day Low]])-1</f>
        <v>8.0733727108130982E-3</v>
      </c>
      <c r="AD395" s="2">
        <f>(Table2[[#This Row],[Day High]]/Table2[[#This Row],[Close Price]])-1</f>
        <v>1.2866943438447631E-2</v>
      </c>
      <c r="AE395" s="2">
        <f>(Table2[[#This Row],[Close Price]]/Table2[[#This Row],[Current Week Low]])-1</f>
        <v>2.7935835351089677E-2</v>
      </c>
      <c r="AF395" s="2">
        <f>(Table2[[#This Row],[Current Week High]]/Table2[[#This Row],[Close Price]])-1</f>
        <v>3.6186438182728153E-2</v>
      </c>
      <c r="AG395" s="2">
        <f>(Table2[[#This Row],[Close Price]]/Table2[[#This Row],[Current Month Low]])-1</f>
        <v>2.7935835351089677E-2</v>
      </c>
      <c r="AH395" s="2">
        <f>(Table2[[#This Row],[Current Month High]]/Table2[[#This Row],[Close Price]])-1</f>
        <v>8.6388128257220975E-2</v>
      </c>
      <c r="AI395">
        <v>9.5309601625298104</v>
      </c>
      <c r="AJ395">
        <v>65.6812527440362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0.15</v>
      </c>
      <c r="AM395" t="s">
        <v>10198</v>
      </c>
      <c r="AN395">
        <v>-3.36</v>
      </c>
      <c r="AO395" t="s">
        <v>10197</v>
      </c>
      <c r="AP395">
        <v>-3.9832116005313001E-2</v>
      </c>
      <c r="AQ395">
        <f>(Table2[[#This Row],[Sharpe Ratio]]-AVERAGE(Table2[Sharpe Ratio]))/_xlfn.STDEV.P(Table2[Sharpe Ratio])</f>
        <v>-1.0561466976950455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-2.0912260948141768</v>
      </c>
      <c r="AS395">
        <f>_xlfn.RANK.AVG(Table2[[#This Row],[1Y Return vs Nifty Z-Score]],Table2[1Y Return vs Nifty Z-Score])</f>
        <v>441</v>
      </c>
      <c r="AT395">
        <f>_xlfn.RANK.AVG(Table2[[#This Row],[6M Return vs Nifty Z-Score]],Table2[6M Return vs Nifty Z-Score])</f>
        <v>118</v>
      </c>
      <c r="AU395">
        <f>_xlfn.RANK.AVG(Table2[[#This Row],[Sharpe Ratio Z-Score]],Table2[Sharpe Ratio Z-Score])</f>
        <v>623</v>
      </c>
      <c r="AV395">
        <f>(Table2[[#This Row],[Rank 1Y]]+Table2[[#This Row],[Rank 6M]]+Table2[[#This Row],[Rank Sharpe]])/3</f>
        <v>394</v>
      </c>
    </row>
    <row r="396" spans="1:48" x14ac:dyDescent="0.3">
      <c r="A396" t="s">
        <v>279</v>
      </c>
      <c r="B396" t="s">
        <v>280</v>
      </c>
      <c r="C396" t="s">
        <v>10153</v>
      </c>
      <c r="D396" t="s">
        <v>37</v>
      </c>
      <c r="E396">
        <v>96739.669145099993</v>
      </c>
      <c r="F396">
        <v>1960.5</v>
      </c>
      <c r="G396">
        <v>18.768158005524299</v>
      </c>
      <c r="H396">
        <f>(Table2[[#This Row],[1Y Return vs Nifty]]-AVERAGE(Table2[1Y Return vs Nifty]))/_xlfn.STDEV.P(Table2[1Y Return vs Nifty])</f>
        <v>-0.30297920226278358</v>
      </c>
      <c r="I396">
        <v>4.7839820118044702</v>
      </c>
      <c r="J396">
        <f>(Table2[[#This Row],[1M Return vs Nifty]]-AVERAGE(Table2[1M Return vs Nifty]))/_xlfn.STDEV.P(Table2[1M Return vs Nifty])</f>
        <v>0.4837154999126631</v>
      </c>
      <c r="K396">
        <v>17.969233012619501</v>
      </c>
      <c r="L396">
        <f>(Table2[[#This Row],[6M Return vs Nifty]]-AVERAGE(Table2[6M Return vs Nifty]))/_xlfn.STDEV.P(Table2[6M Return vs Nifty])</f>
        <v>0.38594188051264333</v>
      </c>
      <c r="M396">
        <v>3.2336848528909101</v>
      </c>
      <c r="N396">
        <f>(Table2[[#This Row],[1W Return vs Nifty]]-AVERAGE(Table2[1W Return vs Nifty]))/_xlfn.STDEV.P(Table2[1W Return vs Nifty])</f>
        <v>0.51843469408327114</v>
      </c>
      <c r="O396">
        <v>1859.35</v>
      </c>
      <c r="P396">
        <v>1784.4279889350501</v>
      </c>
      <c r="Q396">
        <v>1607.3596945393899</v>
      </c>
      <c r="R396">
        <v>75.593055717358297</v>
      </c>
      <c r="S396" s="2">
        <f>(Table2[[#This Row],[Close Price]]-Table2[[#This Row],[20D EMA]])/Table2[[#This Row],[20D EMA]]</f>
        <v>5.4400731438405944E-2</v>
      </c>
      <c r="T396" s="2">
        <f>(Table2[[#This Row],[Close Price]]-Table2[[#This Row],[50D EMA]])/Table2[[#This Row],[50D EMA]]</f>
        <v>9.8671401791915428E-2</v>
      </c>
      <c r="U396" s="2">
        <f>(Table2[[#This Row],[Close Price]]-Table2[[#This Row],[200D EMA]])/Table2[[#This Row],[200D EMA]]</f>
        <v>0.21970210318220471</v>
      </c>
      <c r="V396">
        <v>0.96291479308473904</v>
      </c>
      <c r="W396">
        <v>1952.2</v>
      </c>
      <c r="X396">
        <v>1980.05</v>
      </c>
      <c r="Y396">
        <v>1856.85</v>
      </c>
      <c r="Z396">
        <v>1965</v>
      </c>
      <c r="AA396">
        <v>1782.15</v>
      </c>
      <c r="AB396">
        <v>1965</v>
      </c>
      <c r="AC396" s="2">
        <f>(Table2[[#This Row],[Close Price]]/Table2[[#This Row],[Day Low]])-1</f>
        <v>4.2516135641839092E-3</v>
      </c>
      <c r="AD396" s="2">
        <f>(Table2[[#This Row],[Day High]]/Table2[[#This Row],[Close Price]])-1</f>
        <v>9.9719459321601089E-3</v>
      </c>
      <c r="AE396" s="2">
        <f>(Table2[[#This Row],[Close Price]]/Table2[[#This Row],[Current Week Low]])-1</f>
        <v>5.5820340899911169E-2</v>
      </c>
      <c r="AF396" s="2">
        <f>(Table2[[#This Row],[Current Week High]]/Table2[[#This Row],[Close Price]])-1</f>
        <v>2.2953328232593329E-3</v>
      </c>
      <c r="AG396" s="2">
        <f>(Table2[[#This Row],[Close Price]]/Table2[[#This Row],[Current Month Low]])-1</f>
        <v>0.10007575119939394</v>
      </c>
      <c r="AH396" s="2">
        <f>(Table2[[#This Row],[Current Month High]]/Table2[[#This Row],[Close Price]])-1</f>
        <v>2.2953328232593329E-3</v>
      </c>
      <c r="AI396">
        <v>0.22953328232593301</v>
      </c>
      <c r="AJ396">
        <v>54.857819905213198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0.09</v>
      </c>
      <c r="AM396" t="s">
        <v>10198</v>
      </c>
      <c r="AN396">
        <v>6.61</v>
      </c>
      <c r="AO396" t="s">
        <v>10198</v>
      </c>
      <c r="AP396">
        <v>-2.0839877009517001E-2</v>
      </c>
      <c r="AQ396">
        <f>(Table2[[#This Row],[Sharpe Ratio]]-AVERAGE(Table2[Sharpe Ratio]))/_xlfn.STDEV.P(Table2[Sharpe Ratio])</f>
        <v>-0.83722226653587128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0.24789060570992283</v>
      </c>
      <c r="AS396">
        <f>_xlfn.RANK.AVG(Table2[[#This Row],[1Y Return vs Nifty Z-Score]],Table2[1Y Return vs Nifty Z-Score])</f>
        <v>392</v>
      </c>
      <c r="AT396">
        <f>_xlfn.RANK.AVG(Table2[[#This Row],[6M Return vs Nifty Z-Score]],Table2[6M Return vs Nifty Z-Score])</f>
        <v>211</v>
      </c>
      <c r="AU396">
        <f>_xlfn.RANK.AVG(Table2[[#This Row],[Sharpe Ratio Z-Score]],Table2[Sharpe Ratio Z-Score])</f>
        <v>580</v>
      </c>
      <c r="AV396">
        <f>(Table2[[#This Row],[Rank 1Y]]+Table2[[#This Row],[Rank 6M]]+Table2[[#This Row],[Rank Sharpe]])/3</f>
        <v>394.33333333333331</v>
      </c>
    </row>
    <row r="397" spans="1:48" x14ac:dyDescent="0.3">
      <c r="A397" t="s">
        <v>577</v>
      </c>
      <c r="B397" t="s">
        <v>578</v>
      </c>
      <c r="C397" t="s">
        <v>10157</v>
      </c>
      <c r="D397" t="s">
        <v>527</v>
      </c>
      <c r="E397">
        <v>32800.199747507999</v>
      </c>
      <c r="F397">
        <v>74.19</v>
      </c>
      <c r="G397">
        <v>-4.1563507502373502</v>
      </c>
      <c r="H397">
        <f>(Table2[[#This Row],[1Y Return vs Nifty]]-AVERAGE(Table2[1Y Return vs Nifty]))/_xlfn.STDEV.P(Table2[1Y Return vs Nifty])</f>
        <v>-0.61387813949453585</v>
      </c>
      <c r="I397">
        <v>-7.4620203584715696</v>
      </c>
      <c r="J397">
        <f>(Table2[[#This Row],[1M Return vs Nifty]]-AVERAGE(Table2[1M Return vs Nifty]))/_xlfn.STDEV.P(Table2[1M Return vs Nifty])</f>
        <v>-0.76472468459580656</v>
      </c>
      <c r="K397">
        <v>7.4223573121414699</v>
      </c>
      <c r="L397">
        <f>(Table2[[#This Row],[6M Return vs Nifty]]-AVERAGE(Table2[6M Return vs Nifty]))/_xlfn.STDEV.P(Table2[6M Return vs Nifty])</f>
        <v>2.3563098605942582E-2</v>
      </c>
      <c r="M397">
        <v>-2.1657366350951399</v>
      </c>
      <c r="N397">
        <f>(Table2[[#This Row],[1W Return vs Nifty]]-AVERAGE(Table2[1W Return vs Nifty]))/_xlfn.STDEV.P(Table2[1W Return vs Nifty])</f>
        <v>-0.6338549511790923</v>
      </c>
      <c r="O397">
        <v>73.3</v>
      </c>
      <c r="P397">
        <v>72.016450626966602</v>
      </c>
      <c r="Q397">
        <v>67.172197159568</v>
      </c>
      <c r="R397">
        <v>56.424551613353401</v>
      </c>
      <c r="S397" s="2">
        <f>(Table2[[#This Row],[Close Price]]-Table2[[#This Row],[20D EMA]])/Table2[[#This Row],[20D EMA]]</f>
        <v>1.2141882673942709E-2</v>
      </c>
      <c r="T397" s="2">
        <f>(Table2[[#This Row],[Close Price]]-Table2[[#This Row],[50D EMA]])/Table2[[#This Row],[50D EMA]]</f>
        <v>3.0181289887390102E-2</v>
      </c>
      <c r="U397" s="2">
        <f>(Table2[[#This Row],[Close Price]]-Table2[[#This Row],[200D EMA]])/Table2[[#This Row],[200D EMA]]</f>
        <v>0.10447481453913381</v>
      </c>
      <c r="V397">
        <v>0.793625000646631</v>
      </c>
      <c r="W397">
        <v>72.81</v>
      </c>
      <c r="X397">
        <v>75.69</v>
      </c>
      <c r="Y397">
        <v>69.599999999999994</v>
      </c>
      <c r="Z397">
        <v>74.75</v>
      </c>
      <c r="AA397">
        <v>69.599999999999994</v>
      </c>
      <c r="AB397">
        <v>76.45</v>
      </c>
      <c r="AC397" s="2">
        <f>(Table2[[#This Row],[Close Price]]/Table2[[#This Row],[Day Low]])-1</f>
        <v>1.8953440461475068E-2</v>
      </c>
      <c r="AD397" s="2">
        <f>(Table2[[#This Row],[Day High]]/Table2[[#This Row],[Close Price]])-1</f>
        <v>2.0218358269308512E-2</v>
      </c>
      <c r="AE397" s="2">
        <f>(Table2[[#This Row],[Close Price]]/Table2[[#This Row],[Current Week Low]])-1</f>
        <v>6.5948275862069083E-2</v>
      </c>
      <c r="AF397" s="2">
        <f>(Table2[[#This Row],[Current Week High]]/Table2[[#This Row],[Close Price]])-1</f>
        <v>7.5481870872085022E-3</v>
      </c>
      <c r="AG397" s="2">
        <f>(Table2[[#This Row],[Close Price]]/Table2[[#This Row],[Current Month Low]])-1</f>
        <v>6.5948275862069083E-2</v>
      </c>
      <c r="AH397" s="2">
        <f>(Table2[[#This Row],[Current Month High]]/Table2[[#This Row],[Close Price]])-1</f>
        <v>3.0462326459091527E-2</v>
      </c>
      <c r="AI397">
        <v>7.8312441029788404</v>
      </c>
      <c r="AJ397">
        <v>28.8020833333333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7.0000000000000007E-2</v>
      </c>
      <c r="AM397" t="s">
        <v>10198</v>
      </c>
      <c r="AN397">
        <v>3.17</v>
      </c>
      <c r="AO397" t="s">
        <v>10198</v>
      </c>
      <c r="AP397">
        <v>5.4941892825102999E-2</v>
      </c>
      <c r="AQ397">
        <f>(Table2[[#This Row],[Sharpe Ratio]]-AVERAGE(Table2[Sharpe Ratio]))/_xlfn.STDEV.P(Table2[Sharpe Ratio])</f>
        <v>3.6317754572330843E-2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-1.9525769220911613</v>
      </c>
      <c r="AS397">
        <f>_xlfn.RANK.AVG(Table2[[#This Row],[1Y Return vs Nifty Z-Score]],Table2[1Y Return vs Nifty Z-Score])</f>
        <v>541</v>
      </c>
      <c r="AT397">
        <f>_xlfn.RANK.AVG(Table2[[#This Row],[6M Return vs Nifty Z-Score]],Table2[6M Return vs Nifty Z-Score])</f>
        <v>319</v>
      </c>
      <c r="AU397">
        <f>_xlfn.RANK.AVG(Table2[[#This Row],[Sharpe Ratio Z-Score]],Table2[Sharpe Ratio Z-Score])</f>
        <v>324</v>
      </c>
      <c r="AV397">
        <f>(Table2[[#This Row],[Rank 1Y]]+Table2[[#This Row],[Rank 6M]]+Table2[[#This Row],[Rank Sharpe]])/3</f>
        <v>394.66666666666669</v>
      </c>
    </row>
    <row r="398" spans="1:48" x14ac:dyDescent="0.3">
      <c r="A398" t="s">
        <v>671</v>
      </c>
      <c r="B398" t="s">
        <v>672</v>
      </c>
      <c r="C398" t="s">
        <v>10165</v>
      </c>
      <c r="D398" t="s">
        <v>370</v>
      </c>
      <c r="E398">
        <v>25843.157411849999</v>
      </c>
      <c r="F398">
        <v>2036.95</v>
      </c>
      <c r="G398">
        <v>16.835646718794901</v>
      </c>
      <c r="H398">
        <f>(Table2[[#This Row],[1Y Return vs Nifty]]-AVERAGE(Table2[1Y Return vs Nifty]))/_xlfn.STDEV.P(Table2[1Y Return vs Nifty])</f>
        <v>-0.32918764631860359</v>
      </c>
      <c r="I398">
        <v>6.4274956355558901</v>
      </c>
      <c r="J398">
        <f>(Table2[[#This Row],[1M Return vs Nifty]]-AVERAGE(Table2[1M Return vs Nifty]))/_xlfn.STDEV.P(Table2[1M Return vs Nifty])</f>
        <v>0.65126637812077792</v>
      </c>
      <c r="K398">
        <v>40.365541133477002</v>
      </c>
      <c r="L398">
        <f>(Table2[[#This Row],[6M Return vs Nifty]]-AVERAGE(Table2[6M Return vs Nifty]))/_xlfn.STDEV.P(Table2[6M Return vs Nifty])</f>
        <v>1.1554538276076147</v>
      </c>
      <c r="M398">
        <v>1.0862909859674501</v>
      </c>
      <c r="N398">
        <f>(Table2[[#This Row],[1W Return vs Nifty]]-AVERAGE(Table2[1W Return vs Nifty]))/_xlfn.STDEV.P(Table2[1W Return vs Nifty])</f>
        <v>6.0159724688586692E-2</v>
      </c>
      <c r="O398">
        <v>1979.28</v>
      </c>
      <c r="P398">
        <v>1817.1162326803001</v>
      </c>
      <c r="Q398">
        <v>1570.07844381625</v>
      </c>
      <c r="R398">
        <v>58.271794430259099</v>
      </c>
      <c r="S398" s="2">
        <f>(Table2[[#This Row],[Close Price]]-Table2[[#This Row],[20D EMA]])/Table2[[#This Row],[20D EMA]]</f>
        <v>2.9136857847298043E-2</v>
      </c>
      <c r="T398" s="2">
        <f>(Table2[[#This Row],[Close Price]]-Table2[[#This Row],[50D EMA]])/Table2[[#This Row],[50D EMA]]</f>
        <v>0.1209794747116637</v>
      </c>
      <c r="U398" s="2">
        <f>(Table2[[#This Row],[Close Price]]-Table2[[#This Row],[200D EMA]])/Table2[[#This Row],[200D EMA]]</f>
        <v>0.29735556081450737</v>
      </c>
      <c r="V398">
        <v>0.68317332131927</v>
      </c>
      <c r="W398">
        <v>2030.35</v>
      </c>
      <c r="X398">
        <v>2067</v>
      </c>
      <c r="Y398">
        <v>1956.5</v>
      </c>
      <c r="Z398">
        <v>2062.4499999999998</v>
      </c>
      <c r="AA398">
        <v>1921</v>
      </c>
      <c r="AB398">
        <v>2080</v>
      </c>
      <c r="AC398" s="2">
        <f>(Table2[[#This Row],[Close Price]]/Table2[[#This Row],[Day Low]])-1</f>
        <v>3.2506710665649585E-3</v>
      </c>
      <c r="AD398" s="2">
        <f>(Table2[[#This Row],[Day High]]/Table2[[#This Row],[Close Price]])-1</f>
        <v>1.475244851370916E-2</v>
      </c>
      <c r="AE398" s="2">
        <f>(Table2[[#This Row],[Close Price]]/Table2[[#This Row],[Current Week Low]])-1</f>
        <v>4.1119345770508575E-2</v>
      </c>
      <c r="AF398" s="2">
        <f>(Table2[[#This Row],[Current Week High]]/Table2[[#This Row],[Close Price]])-1</f>
        <v>1.2518716708804778E-2</v>
      </c>
      <c r="AG398" s="2">
        <f>(Table2[[#This Row],[Close Price]]/Table2[[#This Row],[Current Month Low]])-1</f>
        <v>6.0359187922956803E-2</v>
      </c>
      <c r="AH398" s="2">
        <f>(Table2[[#This Row],[Current Month High]]/Table2[[#This Row],[Close Price]])-1</f>
        <v>2.1134539384864537E-2</v>
      </c>
      <c r="AI398">
        <v>7.9555217359287003</v>
      </c>
      <c r="AJ398">
        <v>71.735098221060596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0.26</v>
      </c>
      <c r="AM398" t="s">
        <v>10198</v>
      </c>
      <c r="AN398">
        <v>1.8</v>
      </c>
      <c r="AO398" t="s">
        <v>10198</v>
      </c>
      <c r="AP398">
        <v>-7.7576461918136996E-2</v>
      </c>
      <c r="AQ398">
        <f>(Table2[[#This Row],[Sharpe Ratio]]-AVERAGE(Table2[Sharpe Ratio]))/_xlfn.STDEV.P(Table2[Sharpe Ratio])</f>
        <v>-1.4912275462600397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4.6464737838335969E-2</v>
      </c>
      <c r="AS398">
        <f>_xlfn.RANK.AVG(Table2[[#This Row],[1Y Return vs Nifty Z-Score]],Table2[1Y Return vs Nifty Z-Score])</f>
        <v>407</v>
      </c>
      <c r="AT398">
        <f>_xlfn.RANK.AVG(Table2[[#This Row],[6M Return vs Nifty Z-Score]],Table2[6M Return vs Nifty Z-Score])</f>
        <v>92</v>
      </c>
      <c r="AU398">
        <f>_xlfn.RANK.AVG(Table2[[#This Row],[Sharpe Ratio Z-Score]],Table2[Sharpe Ratio Z-Score])</f>
        <v>685</v>
      </c>
      <c r="AV398">
        <f>(Table2[[#This Row],[Rank 1Y]]+Table2[[#This Row],[Rank 6M]]+Table2[[#This Row],[Rank Sharpe]])/3</f>
        <v>394.66666666666669</v>
      </c>
    </row>
    <row r="399" spans="1:48" x14ac:dyDescent="0.3">
      <c r="A399" t="s">
        <v>737</v>
      </c>
      <c r="B399" t="s">
        <v>738</v>
      </c>
      <c r="C399" t="s">
        <v>10158</v>
      </c>
      <c r="D399" t="s">
        <v>60</v>
      </c>
      <c r="E399">
        <v>21943.019452159999</v>
      </c>
      <c r="F399">
        <v>166.3</v>
      </c>
      <c r="G399">
        <v>39.809620883143197</v>
      </c>
      <c r="H399">
        <f>(Table2[[#This Row],[1Y Return vs Nifty]]-AVERAGE(Table2[1Y Return vs Nifty]))/_xlfn.STDEV.P(Table2[1Y Return vs Nifty])</f>
        <v>-1.761786622940259E-2</v>
      </c>
      <c r="I399">
        <v>3.2703232301632501</v>
      </c>
      <c r="J399">
        <f>(Table2[[#This Row],[1M Return vs Nifty]]-AVERAGE(Table2[1M Return vs Nifty]))/_xlfn.STDEV.P(Table2[1M Return vs Nifty])</f>
        <v>0.32940290127869487</v>
      </c>
      <c r="K399">
        <v>2.1562164013062599</v>
      </c>
      <c r="L399">
        <f>(Table2[[#This Row],[6M Return vs Nifty]]-AVERAGE(Table2[6M Return vs Nifty]))/_xlfn.STDEV.P(Table2[6M Return vs Nifty])</f>
        <v>-0.15737557771988275</v>
      </c>
      <c r="M399">
        <v>9.9521217377420399</v>
      </c>
      <c r="N399">
        <f>(Table2[[#This Row],[1W Return vs Nifty]]-AVERAGE(Table2[1W Return vs Nifty]))/_xlfn.STDEV.P(Table2[1W Return vs Nifty])</f>
        <v>1.9522151966774941</v>
      </c>
      <c r="O399">
        <v>155.80000000000001</v>
      </c>
      <c r="P399">
        <v>152.61708280282801</v>
      </c>
      <c r="Q399">
        <v>136.59200955812099</v>
      </c>
      <c r="R399">
        <v>75.3882076694548</v>
      </c>
      <c r="S399" s="2">
        <f>(Table2[[#This Row],[Close Price]]-Table2[[#This Row],[20D EMA]])/Table2[[#This Row],[20D EMA]]</f>
        <v>6.739409499358151E-2</v>
      </c>
      <c r="T399" s="2">
        <f>(Table2[[#This Row],[Close Price]]-Table2[[#This Row],[50D EMA]])/Table2[[#This Row],[50D EMA]]</f>
        <v>8.9655213858657615E-2</v>
      </c>
      <c r="U399" s="2">
        <f>(Table2[[#This Row],[Close Price]]-Table2[[#This Row],[200D EMA]])/Table2[[#This Row],[200D EMA]]</f>
        <v>0.21749435078951695</v>
      </c>
      <c r="V399">
        <v>0.77317434468314905</v>
      </c>
      <c r="W399">
        <v>161.15</v>
      </c>
      <c r="X399">
        <v>172.25</v>
      </c>
      <c r="Y399">
        <v>145.25</v>
      </c>
      <c r="Z399">
        <v>169.7</v>
      </c>
      <c r="AA399">
        <v>145.25</v>
      </c>
      <c r="AB399">
        <v>169.7</v>
      </c>
      <c r="AC399" s="2">
        <f>(Table2[[#This Row],[Close Price]]/Table2[[#This Row],[Day Low]])-1</f>
        <v>3.1957803288861442E-2</v>
      </c>
      <c r="AD399" s="2">
        <f>(Table2[[#This Row],[Day High]]/Table2[[#This Row],[Close Price]])-1</f>
        <v>3.5778713168971743E-2</v>
      </c>
      <c r="AE399" s="2">
        <f>(Table2[[#This Row],[Close Price]]/Table2[[#This Row],[Current Week Low]])-1</f>
        <v>0.14492254733218601</v>
      </c>
      <c r="AF399" s="2">
        <f>(Table2[[#This Row],[Current Week High]]/Table2[[#This Row],[Close Price]])-1</f>
        <v>2.0444978953698012E-2</v>
      </c>
      <c r="AG399" s="2">
        <f>(Table2[[#This Row],[Close Price]]/Table2[[#This Row],[Current Month Low]])-1</f>
        <v>0.14492254733218601</v>
      </c>
      <c r="AH399" s="2">
        <f>(Table2[[#This Row],[Current Month High]]/Table2[[#This Row],[Close Price]])-1</f>
        <v>2.0444978953698012E-2</v>
      </c>
      <c r="AI399">
        <v>2.0444978953697999</v>
      </c>
      <c r="AJ399">
        <v>90.057142857142793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-0.01</v>
      </c>
      <c r="AM399" t="s">
        <v>10197</v>
      </c>
      <c r="AN399">
        <v>7.97</v>
      </c>
      <c r="AO399" t="s">
        <v>10198</v>
      </c>
      <c r="AQ399">
        <f>(Table2[[#This Row],[Sharpe Ratio]]-AVERAGE(Table2[Sharpe Ratio]))/_xlfn.STDEV.P(Table2[Sharpe Ratio])</f>
        <v>-0.59700002519057449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1.5096246288163291</v>
      </c>
      <c r="AS399">
        <f>_xlfn.RANK.AVG(Table2[[#This Row],[1Y Return vs Nifty Z-Score]],Table2[1Y Return vs Nifty Z-Score])</f>
        <v>291</v>
      </c>
      <c r="AT399">
        <f>_xlfn.RANK.AVG(Table2[[#This Row],[6M Return vs Nifty Z-Score]],Table2[6M Return vs Nifty Z-Score])</f>
        <v>376</v>
      </c>
      <c r="AU399">
        <f>_xlfn.RANK.AVG(Table2[[#This Row],[Sharpe Ratio Z-Score]],Table2[Sharpe Ratio Z-Score])</f>
        <v>517.5</v>
      </c>
      <c r="AV399">
        <f>(Table2[[#This Row],[Rank 1Y]]+Table2[[#This Row],[Rank 6M]]+Table2[[#This Row],[Rank Sharpe]])/3</f>
        <v>394.83333333333331</v>
      </c>
    </row>
    <row r="400" spans="1:48" x14ac:dyDescent="0.3">
      <c r="A400" t="s">
        <v>852</v>
      </c>
      <c r="B400" t="s">
        <v>853</v>
      </c>
      <c r="C400" t="s">
        <v>10155</v>
      </c>
      <c r="D400" t="s">
        <v>124</v>
      </c>
      <c r="E400">
        <v>17798.417265299999</v>
      </c>
      <c r="F400">
        <v>710.85</v>
      </c>
      <c r="G400">
        <v>21.7147523065121</v>
      </c>
      <c r="H400">
        <f>(Table2[[#This Row],[1Y Return vs Nifty]]-AVERAGE(Table2[1Y Return vs Nifty]))/_xlfn.STDEV.P(Table2[1Y Return vs Nifty])</f>
        <v>-0.2630179081565357</v>
      </c>
      <c r="I400">
        <v>-3.0041468728462402</v>
      </c>
      <c r="J400">
        <f>(Table2[[#This Row],[1M Return vs Nifty]]-AVERAGE(Table2[1M Return vs Nifty]))/_xlfn.STDEV.P(Table2[1M Return vs Nifty])</f>
        <v>-0.31025895540257836</v>
      </c>
      <c r="K400">
        <v>9.5842625587723997</v>
      </c>
      <c r="L400">
        <f>(Table2[[#This Row],[6M Return vs Nifty]]-AVERAGE(Table2[6M Return vs Nifty]))/_xlfn.STDEV.P(Table2[6M Return vs Nifty])</f>
        <v>9.7843730341871105E-2</v>
      </c>
      <c r="M400">
        <v>4.2800039024902796</v>
      </c>
      <c r="N400">
        <f>(Table2[[#This Row],[1W Return vs Nifty]]-AVERAGE(Table2[1W Return vs Nifty]))/_xlfn.STDEV.P(Table2[1W Return vs Nifty])</f>
        <v>0.74172946912107152</v>
      </c>
      <c r="O400">
        <v>704.6</v>
      </c>
      <c r="P400">
        <v>666.74136380264099</v>
      </c>
      <c r="Q400">
        <v>569.46896587751598</v>
      </c>
      <c r="R400">
        <v>52.2565789632812</v>
      </c>
      <c r="S400" s="2">
        <f>(Table2[[#This Row],[Close Price]]-Table2[[#This Row],[20D EMA]])/Table2[[#This Row],[20D EMA]]</f>
        <v>8.8702810105024121E-3</v>
      </c>
      <c r="T400" s="2">
        <f>(Table2[[#This Row],[Close Price]]-Table2[[#This Row],[50D EMA]])/Table2[[#This Row],[50D EMA]]</f>
        <v>6.6155541851780811E-2</v>
      </c>
      <c r="U400" s="2">
        <f>(Table2[[#This Row],[Close Price]]-Table2[[#This Row],[200D EMA]])/Table2[[#This Row],[200D EMA]]</f>
        <v>0.24826819825839802</v>
      </c>
      <c r="V400">
        <v>0.67269115532585699</v>
      </c>
      <c r="W400">
        <v>689.1</v>
      </c>
      <c r="X400">
        <v>720</v>
      </c>
      <c r="Y400">
        <v>688.1</v>
      </c>
      <c r="Z400">
        <v>732</v>
      </c>
      <c r="AA400">
        <v>685.25</v>
      </c>
      <c r="AB400">
        <v>739</v>
      </c>
      <c r="AC400" s="2">
        <f>(Table2[[#This Row],[Close Price]]/Table2[[#This Row],[Day Low]])-1</f>
        <v>3.1562908141053558E-2</v>
      </c>
      <c r="AD400" s="2">
        <f>(Table2[[#This Row],[Day High]]/Table2[[#This Row],[Close Price]])-1</f>
        <v>1.2871913905887267E-2</v>
      </c>
      <c r="AE400" s="2">
        <f>(Table2[[#This Row],[Close Price]]/Table2[[#This Row],[Current Week Low]])-1</f>
        <v>3.3062054933875817E-2</v>
      </c>
      <c r="AF400" s="2">
        <f>(Table2[[#This Row],[Current Week High]]/Table2[[#This Row],[Close Price]])-1</f>
        <v>2.9753112470985332E-2</v>
      </c>
      <c r="AG400" s="2">
        <f>(Table2[[#This Row],[Close Price]]/Table2[[#This Row],[Current Month Low]])-1</f>
        <v>3.7358628237869507E-2</v>
      </c>
      <c r="AH400" s="2">
        <f>(Table2[[#This Row],[Current Month High]]/Table2[[#This Row],[Close Price]])-1</f>
        <v>3.9600478300626074E-2</v>
      </c>
      <c r="AI400">
        <v>5.0854610677357899</v>
      </c>
      <c r="AJ400">
        <v>57.896490448689399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0.23</v>
      </c>
      <c r="AM400" t="s">
        <v>10198</v>
      </c>
      <c r="AN400">
        <v>2.11</v>
      </c>
      <c r="AO400" t="s">
        <v>10198</v>
      </c>
      <c r="AQ400">
        <f>(Table2[[#This Row],[Sharpe Ratio]]-AVERAGE(Table2[Sharpe Ratio]))/_xlfn.STDEV.P(Table2[Sharpe Ratio])</f>
        <v>-0.59700002519057449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-0.33070368928674598</v>
      </c>
      <c r="AS400">
        <f>_xlfn.RANK.AVG(Table2[[#This Row],[1Y Return vs Nifty Z-Score]],Table2[1Y Return vs Nifty Z-Score])</f>
        <v>379</v>
      </c>
      <c r="AT400">
        <f>_xlfn.RANK.AVG(Table2[[#This Row],[6M Return vs Nifty Z-Score]],Table2[6M Return vs Nifty Z-Score])</f>
        <v>291</v>
      </c>
      <c r="AU400">
        <f>_xlfn.RANK.AVG(Table2[[#This Row],[Sharpe Ratio Z-Score]],Table2[Sharpe Ratio Z-Score])</f>
        <v>517.5</v>
      </c>
      <c r="AV400">
        <f>(Table2[[#This Row],[Rank 1Y]]+Table2[[#This Row],[Rank 6M]]+Table2[[#This Row],[Rank Sharpe]])/3</f>
        <v>395.83333333333331</v>
      </c>
    </row>
    <row r="401" spans="1:48" x14ac:dyDescent="0.3">
      <c r="A401" t="s">
        <v>1107</v>
      </c>
      <c r="B401" t="s">
        <v>1108</v>
      </c>
      <c r="C401" t="s">
        <v>10163</v>
      </c>
      <c r="D401" t="s">
        <v>133</v>
      </c>
      <c r="E401">
        <v>11091.08545395</v>
      </c>
      <c r="F401">
        <v>363.95</v>
      </c>
      <c r="G401">
        <v>-16.007371256369002</v>
      </c>
      <c r="H401">
        <f>(Table2[[#This Row],[1Y Return vs Nifty]]-AVERAGE(Table2[1Y Return vs Nifty]))/_xlfn.STDEV.P(Table2[1Y Return vs Nifty])</f>
        <v>-0.77459999921778988</v>
      </c>
      <c r="I401">
        <v>-12.259116075177801</v>
      </c>
      <c r="J401">
        <f>(Table2[[#This Row],[1M Return vs Nifty]]-AVERAGE(Table2[1M Return vs Nifty]))/_xlfn.STDEV.P(Table2[1M Return vs Nifty])</f>
        <v>-1.2537730189490619</v>
      </c>
      <c r="K401">
        <v>-11.344213473613999</v>
      </c>
      <c r="L401">
        <f>(Table2[[#This Row],[6M Return vs Nifty]]-AVERAGE(Table2[6M Return vs Nifty]))/_xlfn.STDEV.P(Table2[6M Return vs Nifty])</f>
        <v>-0.62123515777245664</v>
      </c>
      <c r="M401">
        <v>-6.26819329402222</v>
      </c>
      <c r="N401">
        <f>(Table2[[#This Row],[1W Return vs Nifty]]-AVERAGE(Table2[1W Return vs Nifty]))/_xlfn.STDEV.P(Table2[1W Return vs Nifty])</f>
        <v>-1.5093595471321168</v>
      </c>
      <c r="O401">
        <v>379.97</v>
      </c>
      <c r="P401">
        <v>373.70596105184501</v>
      </c>
      <c r="Q401">
        <v>337.09785802379503</v>
      </c>
      <c r="R401">
        <v>29.019892709558398</v>
      </c>
      <c r="S401" s="2">
        <f>(Table2[[#This Row],[Close Price]]-Table2[[#This Row],[20D EMA]])/Table2[[#This Row],[20D EMA]]</f>
        <v>-4.2161223254467556E-2</v>
      </c>
      <c r="T401" s="2">
        <f>(Table2[[#This Row],[Close Price]]-Table2[[#This Row],[50D EMA]])/Table2[[#This Row],[50D EMA]]</f>
        <v>-2.6105981891178756E-2</v>
      </c>
      <c r="U401" s="2">
        <f>(Table2[[#This Row],[Close Price]]-Table2[[#This Row],[200D EMA]])/Table2[[#This Row],[200D EMA]]</f>
        <v>7.9656815779320447E-2</v>
      </c>
      <c r="V401">
        <v>0.61817664115201598</v>
      </c>
      <c r="W401">
        <v>358.4</v>
      </c>
      <c r="X401">
        <v>375.4</v>
      </c>
      <c r="Y401">
        <v>350.25</v>
      </c>
      <c r="Z401">
        <v>374.15</v>
      </c>
      <c r="AA401">
        <v>350.25</v>
      </c>
      <c r="AB401">
        <v>427.8</v>
      </c>
      <c r="AC401" s="2">
        <f>(Table2[[#This Row],[Close Price]]/Table2[[#This Row],[Day Low]])-1</f>
        <v>1.5485491071428603E-2</v>
      </c>
      <c r="AD401" s="2">
        <f>(Table2[[#This Row],[Day High]]/Table2[[#This Row],[Close Price]])-1</f>
        <v>3.1460365434812454E-2</v>
      </c>
      <c r="AE401" s="2">
        <f>(Table2[[#This Row],[Close Price]]/Table2[[#This Row],[Current Week Low]])-1</f>
        <v>3.9114917915774372E-2</v>
      </c>
      <c r="AF401" s="2">
        <f>(Table2[[#This Row],[Current Week High]]/Table2[[#This Row],[Close Price]])-1</f>
        <v>2.8025827723588304E-2</v>
      </c>
      <c r="AG401" s="2">
        <f>(Table2[[#This Row],[Close Price]]/Table2[[#This Row],[Current Month Low]])-1</f>
        <v>3.9114917915774372E-2</v>
      </c>
      <c r="AH401" s="2">
        <f>(Table2[[#This Row],[Current Month High]]/Table2[[#This Row],[Close Price]])-1</f>
        <v>0.17543618628932545</v>
      </c>
      <c r="AI401">
        <v>17.543618628932499</v>
      </c>
      <c r="AJ401">
        <v>43.9675632911392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-0.01</v>
      </c>
      <c r="AM401" t="s">
        <v>10197</v>
      </c>
      <c r="AN401">
        <v>-10.56</v>
      </c>
      <c r="AO401" t="s">
        <v>10197</v>
      </c>
      <c r="AP401">
        <v>0.17545549602375099</v>
      </c>
      <c r="AQ401">
        <f>(Table2[[#This Row],[Sharpe Ratio]]-AVERAGE(Table2[Sharpe Ratio]))/_xlfn.STDEV.P(Table2[Sharpe Ratio])</f>
        <v>1.4254837203674386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-2.7334840027039866</v>
      </c>
      <c r="AS401">
        <f>_xlfn.RANK.AVG(Table2[[#This Row],[1Y Return vs Nifty Z-Score]],Table2[1Y Return vs Nifty Z-Score])</f>
        <v>600</v>
      </c>
      <c r="AT401">
        <f>_xlfn.RANK.AVG(Table2[[#This Row],[6M Return vs Nifty Z-Score]],Table2[6M Return vs Nifty Z-Score])</f>
        <v>532</v>
      </c>
      <c r="AU401">
        <f>_xlfn.RANK.AVG(Table2[[#This Row],[Sharpe Ratio Z-Score]],Table2[Sharpe Ratio Z-Score])</f>
        <v>57</v>
      </c>
      <c r="AV401">
        <f>(Table2[[#This Row],[Rank 1Y]]+Table2[[#This Row],[Rank 6M]]+Table2[[#This Row],[Rank Sharpe]])/3</f>
        <v>396.33333333333331</v>
      </c>
    </row>
    <row r="402" spans="1:48" x14ac:dyDescent="0.3">
      <c r="A402" t="s">
        <v>560</v>
      </c>
      <c r="B402" t="s">
        <v>561</v>
      </c>
      <c r="C402" t="s">
        <v>10157</v>
      </c>
      <c r="D402" t="s">
        <v>395</v>
      </c>
      <c r="E402">
        <v>34104.920800200001</v>
      </c>
      <c r="F402">
        <v>537</v>
      </c>
      <c r="G402">
        <v>3.8157529761236599</v>
      </c>
      <c r="H402">
        <f>(Table2[[#This Row],[1Y Return vs Nifty]]-AVERAGE(Table2[1Y Return vs Nifty]))/_xlfn.STDEV.P(Table2[1Y Return vs Nifty])</f>
        <v>-0.50576159913883467</v>
      </c>
      <c r="I402">
        <v>4.8123641306945704</v>
      </c>
      <c r="J402">
        <f>(Table2[[#This Row],[1M Return vs Nifty]]-AVERAGE(Table2[1M Return vs Nifty]))/_xlfn.STDEV.P(Table2[1M Return vs Nifty])</f>
        <v>0.4866089647898138</v>
      </c>
      <c r="K402">
        <v>-10.552298225564501</v>
      </c>
      <c r="L402">
        <f>(Table2[[#This Row],[6M Return vs Nifty]]-AVERAGE(Table2[6M Return vs Nifty]))/_xlfn.STDEV.P(Table2[6M Return vs Nifty])</f>
        <v>-0.59402584089878641</v>
      </c>
      <c r="M402">
        <v>-0.37177855002383597</v>
      </c>
      <c r="N402">
        <f>(Table2[[#This Row],[1W Return vs Nifty]]-AVERAGE(Table2[1W Return vs Nifty]))/_xlfn.STDEV.P(Table2[1W Return vs Nifty])</f>
        <v>-0.25100665343795803</v>
      </c>
      <c r="O402">
        <v>526.88</v>
      </c>
      <c r="P402">
        <v>511.43031489168197</v>
      </c>
      <c r="Q402">
        <v>472.41299269216199</v>
      </c>
      <c r="R402">
        <v>55.510940199981398</v>
      </c>
      <c r="S402" s="2">
        <f>(Table2[[#This Row],[Close Price]]-Table2[[#This Row],[20D EMA]])/Table2[[#This Row],[20D EMA]]</f>
        <v>1.9207409656847869E-2</v>
      </c>
      <c r="T402" s="2">
        <f>(Table2[[#This Row],[Close Price]]-Table2[[#This Row],[50D EMA]])/Table2[[#This Row],[50D EMA]]</f>
        <v>4.9996420555816171E-2</v>
      </c>
      <c r="U402" s="2">
        <f>(Table2[[#This Row],[Close Price]]-Table2[[#This Row],[200D EMA]])/Table2[[#This Row],[200D EMA]]</f>
        <v>0.13671725440863303</v>
      </c>
      <c r="V402">
        <v>1.1982697404793301</v>
      </c>
      <c r="W402">
        <v>532.5</v>
      </c>
      <c r="X402">
        <v>558.5</v>
      </c>
      <c r="Y402">
        <v>500.5</v>
      </c>
      <c r="Z402">
        <v>541.5</v>
      </c>
      <c r="AA402">
        <v>500.5</v>
      </c>
      <c r="AB402">
        <v>555.15</v>
      </c>
      <c r="AC402" s="2">
        <f>(Table2[[#This Row],[Close Price]]/Table2[[#This Row],[Day Low]])-1</f>
        <v>8.4507042253521014E-3</v>
      </c>
      <c r="AD402" s="2">
        <f>(Table2[[#This Row],[Day High]]/Table2[[#This Row],[Close Price]])-1</f>
        <v>4.0037243947858459E-2</v>
      </c>
      <c r="AE402" s="2">
        <f>(Table2[[#This Row],[Close Price]]/Table2[[#This Row],[Current Week Low]])-1</f>
        <v>7.2927072927073011E-2</v>
      </c>
      <c r="AF402" s="2">
        <f>(Table2[[#This Row],[Current Week High]]/Table2[[#This Row],[Close Price]])-1</f>
        <v>8.379888268156499E-3</v>
      </c>
      <c r="AG402" s="2">
        <f>(Table2[[#This Row],[Close Price]]/Table2[[#This Row],[Current Month Low]])-1</f>
        <v>7.2927072927073011E-2</v>
      </c>
      <c r="AH402" s="2">
        <f>(Table2[[#This Row],[Current Month High]]/Table2[[#This Row],[Close Price]])-1</f>
        <v>3.379888268156428E-2</v>
      </c>
      <c r="AI402">
        <v>3.8919925512104201</v>
      </c>
      <c r="AJ402">
        <v>47.123287671232802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-0.03</v>
      </c>
      <c r="AM402" t="s">
        <v>10197</v>
      </c>
      <c r="AN402">
        <v>2.8</v>
      </c>
      <c r="AO402" t="s">
        <v>10198</v>
      </c>
      <c r="AP402">
        <v>0.10421093756675701</v>
      </c>
      <c r="AQ402">
        <f>(Table2[[#This Row],[Sharpe Ratio]]-AVERAGE(Table2[Sharpe Ratio]))/_xlfn.STDEV.P(Table2[Sharpe Ratio])</f>
        <v>0.60424434796714199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-0.25994078071862337</v>
      </c>
      <c r="AS402">
        <f>_xlfn.RANK.AVG(Table2[[#This Row],[1Y Return vs Nifty Z-Score]],Table2[1Y Return vs Nifty Z-Score])</f>
        <v>477</v>
      </c>
      <c r="AT402">
        <f>_xlfn.RANK.AVG(Table2[[#This Row],[6M Return vs Nifty Z-Score]],Table2[6M Return vs Nifty Z-Score])</f>
        <v>525</v>
      </c>
      <c r="AU402">
        <f>_xlfn.RANK.AVG(Table2[[#This Row],[Sharpe Ratio Z-Score]],Table2[Sharpe Ratio Z-Score])</f>
        <v>196</v>
      </c>
      <c r="AV402">
        <f>(Table2[[#This Row],[Rank 1Y]]+Table2[[#This Row],[Rank 6M]]+Table2[[#This Row],[Rank Sharpe]])/3</f>
        <v>399.33333333333331</v>
      </c>
    </row>
    <row r="403" spans="1:48" x14ac:dyDescent="0.3">
      <c r="A403" t="s">
        <v>604</v>
      </c>
      <c r="B403" t="s">
        <v>605</v>
      </c>
      <c r="C403" t="s">
        <v>10158</v>
      </c>
      <c r="D403" t="s">
        <v>60</v>
      </c>
      <c r="E403">
        <v>29958.70366599</v>
      </c>
      <c r="F403">
        <v>2398.85</v>
      </c>
      <c r="G403">
        <v>34.669382406806797</v>
      </c>
      <c r="H403">
        <f>(Table2[[#This Row],[1Y Return vs Nifty]]-AVERAGE(Table2[1Y Return vs Nifty]))/_xlfn.STDEV.P(Table2[1Y Return vs Nifty])</f>
        <v>-8.7329051600347429E-2</v>
      </c>
      <c r="I403">
        <v>-0.97660054952235797</v>
      </c>
      <c r="J403">
        <f>(Table2[[#This Row],[1M Return vs Nifty]]-AVERAGE(Table2[1M Return vs Nifty]))/_xlfn.STDEV.P(Table2[1M Return vs Nifty])</f>
        <v>-0.10355719025071693</v>
      </c>
      <c r="K403">
        <v>-4.5156931121387203</v>
      </c>
      <c r="L403">
        <f>(Table2[[#This Row],[6M Return vs Nifty]]-AVERAGE(Table2[6M Return vs Nifty]))/_xlfn.STDEV.P(Table2[6M Return vs Nifty])</f>
        <v>-0.38661488148491496</v>
      </c>
      <c r="M403">
        <v>8.53129679765531</v>
      </c>
      <c r="N403">
        <f>(Table2[[#This Row],[1W Return vs Nifty]]-AVERAGE(Table2[1W Return vs Nifty]))/_xlfn.STDEV.P(Table2[1W Return vs Nifty])</f>
        <v>1.648997181592859</v>
      </c>
      <c r="O403">
        <v>2302.36</v>
      </c>
      <c r="P403">
        <v>2299.85210661562</v>
      </c>
      <c r="Q403">
        <v>2113.29410926435</v>
      </c>
      <c r="R403">
        <v>75.103127917828999</v>
      </c>
      <c r="S403" s="2">
        <f>(Table2[[#This Row],[Close Price]]-Table2[[#This Row],[20D EMA]])/Table2[[#This Row],[20D EMA]]</f>
        <v>4.190917145885082E-2</v>
      </c>
      <c r="T403" s="2">
        <f>(Table2[[#This Row],[Close Price]]-Table2[[#This Row],[50D EMA]])/Table2[[#This Row],[50D EMA]]</f>
        <v>4.3045330219107746E-2</v>
      </c>
      <c r="U403" s="2">
        <f>(Table2[[#This Row],[Close Price]]-Table2[[#This Row],[200D EMA]])/Table2[[#This Row],[200D EMA]]</f>
        <v>0.13512359187669035</v>
      </c>
      <c r="V403">
        <v>0.87365124982688602</v>
      </c>
      <c r="W403">
        <v>2366.65</v>
      </c>
      <c r="X403">
        <v>2409</v>
      </c>
      <c r="Y403">
        <v>2236.1</v>
      </c>
      <c r="Z403">
        <v>2409.25</v>
      </c>
      <c r="AA403">
        <v>2160.15</v>
      </c>
      <c r="AB403">
        <v>2409.25</v>
      </c>
      <c r="AC403" s="2">
        <f>(Table2[[#This Row],[Close Price]]/Table2[[#This Row],[Day Low]])-1</f>
        <v>1.3605729617814033E-2</v>
      </c>
      <c r="AD403" s="2">
        <f>(Table2[[#This Row],[Day High]]/Table2[[#This Row],[Close Price]])-1</f>
        <v>4.2311941138462039E-3</v>
      </c>
      <c r="AE403" s="2">
        <f>(Table2[[#This Row],[Close Price]]/Table2[[#This Row],[Current Week Low]])-1</f>
        <v>7.2782970350163234E-2</v>
      </c>
      <c r="AF403" s="2">
        <f>(Table2[[#This Row],[Current Week High]]/Table2[[#This Row],[Close Price]])-1</f>
        <v>4.3354107176356571E-3</v>
      </c>
      <c r="AG403" s="2">
        <f>(Table2[[#This Row],[Close Price]]/Table2[[#This Row],[Current Month Low]])-1</f>
        <v>0.11050158553804135</v>
      </c>
      <c r="AH403" s="2">
        <f>(Table2[[#This Row],[Current Month High]]/Table2[[#This Row],[Close Price]])-1</f>
        <v>4.3354107176356571E-3</v>
      </c>
      <c r="AI403">
        <v>5.8840694499447697</v>
      </c>
      <c r="AJ403">
        <v>68.879580414657298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-0.11</v>
      </c>
      <c r="AM403" t="s">
        <v>10197</v>
      </c>
      <c r="AN403">
        <v>4.82</v>
      </c>
      <c r="AO403" t="s">
        <v>10198</v>
      </c>
      <c r="AP403">
        <v>1.7910956300637999E-2</v>
      </c>
      <c r="AQ403">
        <f>(Table2[[#This Row],[Sharpe Ratio]]-AVERAGE(Table2[Sharpe Ratio]))/_xlfn.STDEV.P(Table2[Sharpe Ratio])</f>
        <v>-0.39053959045710457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0.68095646779977514</v>
      </c>
      <c r="AS403">
        <f>_xlfn.RANK.AVG(Table2[[#This Row],[1Y Return vs Nifty Z-Score]],Table2[1Y Return vs Nifty Z-Score])</f>
        <v>317</v>
      </c>
      <c r="AT403">
        <f>_xlfn.RANK.AVG(Table2[[#This Row],[6M Return vs Nifty Z-Score]],Table2[6M Return vs Nifty Z-Score])</f>
        <v>445</v>
      </c>
      <c r="AU403">
        <f>_xlfn.RANK.AVG(Table2[[#This Row],[Sharpe Ratio Z-Score]],Table2[Sharpe Ratio Z-Score])</f>
        <v>438</v>
      </c>
      <c r="AV403">
        <f>(Table2[[#This Row],[Rank 1Y]]+Table2[[#This Row],[Rank 6M]]+Table2[[#This Row],[Rank Sharpe]])/3</f>
        <v>400</v>
      </c>
    </row>
    <row r="404" spans="1:48" x14ac:dyDescent="0.3">
      <c r="A404" t="s">
        <v>1351</v>
      </c>
      <c r="B404" t="s">
        <v>1352</v>
      </c>
      <c r="C404" t="s">
        <v>10153</v>
      </c>
      <c r="D404" t="s">
        <v>21</v>
      </c>
      <c r="E404">
        <v>7943.4723195839997</v>
      </c>
      <c r="F404">
        <v>28.68</v>
      </c>
      <c r="G404">
        <v>68.472266525949607</v>
      </c>
      <c r="H404">
        <f>(Table2[[#This Row],[1Y Return vs Nifty]]-AVERAGE(Table2[1Y Return vs Nifty]))/_xlfn.STDEV.P(Table2[1Y Return vs Nifty])</f>
        <v>0.37110086984205926</v>
      </c>
      <c r="I404">
        <v>-12.709120757720701</v>
      </c>
      <c r="J404">
        <f>(Table2[[#This Row],[1M Return vs Nifty]]-AVERAGE(Table2[1M Return vs Nifty]))/_xlfn.STDEV.P(Table2[1M Return vs Nifty])</f>
        <v>-1.2996495353759381</v>
      </c>
      <c r="K404">
        <v>-15.7436652008191</v>
      </c>
      <c r="L404">
        <f>(Table2[[#This Row],[6M Return vs Nifty]]-AVERAGE(Table2[6M Return vs Nifty]))/_xlfn.STDEV.P(Table2[6M Return vs Nifty])</f>
        <v>-0.77239536893239813</v>
      </c>
      <c r="M404">
        <v>-1.62117208817973</v>
      </c>
      <c r="N404">
        <f>(Table2[[#This Row],[1W Return vs Nifty]]-AVERAGE(Table2[1W Return vs Nifty]))/_xlfn.STDEV.P(Table2[1W Return vs Nifty])</f>
        <v>-0.51763952143651271</v>
      </c>
      <c r="O404">
        <v>29.66</v>
      </c>
      <c r="P404">
        <v>30.701551957901</v>
      </c>
      <c r="Q404">
        <v>28.662111106161898</v>
      </c>
      <c r="R404">
        <v>34.372482081258497</v>
      </c>
      <c r="S404" s="2">
        <f>(Table2[[#This Row],[Close Price]]-Table2[[#This Row],[20D EMA]])/Table2[[#This Row],[20D EMA]]</f>
        <v>-3.3041132838840206E-2</v>
      </c>
      <c r="T404" s="2">
        <f>(Table2[[#This Row],[Close Price]]-Table2[[#This Row],[50D EMA]])/Table2[[#This Row],[50D EMA]]</f>
        <v>-6.5845269342508159E-2</v>
      </c>
      <c r="U404" s="2">
        <f>(Table2[[#This Row],[Close Price]]-Table2[[#This Row],[200D EMA]])/Table2[[#This Row],[200D EMA]]</f>
        <v>6.2413036401410117E-4</v>
      </c>
      <c r="V404">
        <v>0.59847617626486305</v>
      </c>
      <c r="W404">
        <v>28.7</v>
      </c>
      <c r="X404">
        <v>32.28</v>
      </c>
      <c r="Y404">
        <v>27.52</v>
      </c>
      <c r="Z404">
        <v>29.58</v>
      </c>
      <c r="AA404">
        <v>27.52</v>
      </c>
      <c r="AB404">
        <v>31.8</v>
      </c>
      <c r="AC404" s="2">
        <f>(Table2[[#This Row],[Close Price]]/Table2[[#This Row],[Day Low]])-1</f>
        <v>-6.9686411149827432E-4</v>
      </c>
      <c r="AD404" s="2">
        <f>(Table2[[#This Row],[Day High]]/Table2[[#This Row],[Close Price]])-1</f>
        <v>0.12552301255230125</v>
      </c>
      <c r="AE404" s="2">
        <f>(Table2[[#This Row],[Close Price]]/Table2[[#This Row],[Current Week Low]])-1</f>
        <v>4.2151162790697638E-2</v>
      </c>
      <c r="AF404" s="2">
        <f>(Table2[[#This Row],[Current Week High]]/Table2[[#This Row],[Close Price]])-1</f>
        <v>3.1380753138075201E-2</v>
      </c>
      <c r="AG404" s="2">
        <f>(Table2[[#This Row],[Close Price]]/Table2[[#This Row],[Current Month Low]])-1</f>
        <v>4.2151162790697638E-2</v>
      </c>
      <c r="AH404" s="2">
        <f>(Table2[[#This Row],[Current Month High]]/Table2[[#This Row],[Close Price]])-1</f>
        <v>0.10878661087866104</v>
      </c>
      <c r="AI404">
        <v>48.186889818688996</v>
      </c>
      <c r="AJ404">
        <v>109.34306569343001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-0.26</v>
      </c>
      <c r="AM404" t="s">
        <v>10197</v>
      </c>
      <c r="AN404">
        <v>-3.86</v>
      </c>
      <c r="AO404" t="s">
        <v>10197</v>
      </c>
      <c r="AP404">
        <v>1.6546529792590001E-2</v>
      </c>
      <c r="AQ404">
        <f>(Table2[[#This Row],[Sharpe Ratio]]-AVERAGE(Table2[Sharpe Ratio]))/_xlfn.STDEV.P(Table2[Sharpe Ratio])</f>
        <v>-0.40626739891607694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184</v>
      </c>
      <c r="AT404">
        <f>_xlfn.RANK.AVG(Table2[[#This Row],[6M Return vs Nifty Z-Score]],Table2[6M Return vs Nifty Z-Score])</f>
        <v>573</v>
      </c>
      <c r="AU404">
        <f>_xlfn.RANK.AVG(Table2[[#This Row],[Sharpe Ratio Z-Score]],Table2[Sharpe Ratio Z-Score])</f>
        <v>443</v>
      </c>
      <c r="AV404">
        <f>(Table2[[#This Row],[Rank 1Y]]+Table2[[#This Row],[Rank 6M]]+Table2[[#This Row],[Rank Sharpe]])/3</f>
        <v>400</v>
      </c>
    </row>
    <row r="405" spans="1:48" x14ac:dyDescent="0.3">
      <c r="A405" t="s">
        <v>1734</v>
      </c>
      <c r="B405" t="s">
        <v>1735</v>
      </c>
      <c r="C405" t="s">
        <v>10157</v>
      </c>
      <c r="D405" t="s">
        <v>271</v>
      </c>
      <c r="E405">
        <v>4425.5458455999997</v>
      </c>
      <c r="F405">
        <v>1409.75</v>
      </c>
      <c r="G405">
        <v>-4.92914559971363</v>
      </c>
      <c r="H405">
        <f>(Table2[[#This Row],[1Y Return vs Nifty]]-AVERAGE(Table2[1Y Return vs Nifty]))/_xlfn.STDEV.P(Table2[1Y Return vs Nifty])</f>
        <v>-0.62435867366694042</v>
      </c>
      <c r="I405">
        <v>8.2842786869089409</v>
      </c>
      <c r="J405">
        <f>(Table2[[#This Row],[1M Return vs Nifty]]-AVERAGE(Table2[1M Return vs Nifty]))/_xlfn.STDEV.P(Table2[1M Return vs Nifty])</f>
        <v>0.84055938208507086</v>
      </c>
      <c r="K405">
        <v>-5.0724578135080902</v>
      </c>
      <c r="L405">
        <f>(Table2[[#This Row],[6M Return vs Nifty]]-AVERAGE(Table2[6M Return vs Nifty]))/_xlfn.STDEV.P(Table2[6M Return vs Nifty])</f>
        <v>-0.40574469016197517</v>
      </c>
      <c r="M405">
        <v>-2.91651740386872</v>
      </c>
      <c r="N405">
        <f>(Table2[[#This Row],[1W Return vs Nifty]]-AVERAGE(Table2[1W Return vs Nifty]))/_xlfn.STDEV.P(Table2[1W Return vs Nifty])</f>
        <v>-0.79407895066585876</v>
      </c>
      <c r="O405">
        <v>1408.56</v>
      </c>
      <c r="P405">
        <v>1354.3123610286</v>
      </c>
      <c r="Q405">
        <v>1226.8546363026801</v>
      </c>
      <c r="R405">
        <v>44.258834419607197</v>
      </c>
      <c r="S405" s="2">
        <f>(Table2[[#This Row],[Close Price]]-Table2[[#This Row],[20D EMA]])/Table2[[#This Row],[20D EMA]]</f>
        <v>8.4483444084742902E-4</v>
      </c>
      <c r="T405" s="2">
        <f>(Table2[[#This Row],[Close Price]]-Table2[[#This Row],[50D EMA]])/Table2[[#This Row],[50D EMA]]</f>
        <v>4.0934160070203555E-2</v>
      </c>
      <c r="U405" s="2">
        <f>(Table2[[#This Row],[Close Price]]-Table2[[#This Row],[200D EMA]])/Table2[[#This Row],[200D EMA]]</f>
        <v>0.1490766373500482</v>
      </c>
      <c r="V405">
        <v>0.82521396678627001</v>
      </c>
      <c r="W405">
        <v>1406.7</v>
      </c>
      <c r="X405">
        <v>1460.95</v>
      </c>
      <c r="Y405">
        <v>1355</v>
      </c>
      <c r="Z405">
        <v>1435</v>
      </c>
      <c r="AA405">
        <v>1355</v>
      </c>
      <c r="AB405">
        <v>1526.6</v>
      </c>
      <c r="AC405" s="2">
        <f>(Table2[[#This Row],[Close Price]]/Table2[[#This Row],[Day Low]])-1</f>
        <v>2.1681950664675931E-3</v>
      </c>
      <c r="AD405" s="2">
        <f>(Table2[[#This Row],[Day High]]/Table2[[#This Row],[Close Price]])-1</f>
        <v>3.6318496187267346E-2</v>
      </c>
      <c r="AE405" s="2">
        <f>(Table2[[#This Row],[Close Price]]/Table2[[#This Row],[Current Week Low]])-1</f>
        <v>4.0405904059040543E-2</v>
      </c>
      <c r="AF405" s="2">
        <f>(Table2[[#This Row],[Current Week High]]/Table2[[#This Row],[Close Price]])-1</f>
        <v>1.7910977123603455E-2</v>
      </c>
      <c r="AG405" s="2">
        <f>(Table2[[#This Row],[Close Price]]/Table2[[#This Row],[Current Month Low]])-1</f>
        <v>4.0405904059040543E-2</v>
      </c>
      <c r="AH405" s="2">
        <f>(Table2[[#This Row],[Current Month High]]/Table2[[#This Row],[Close Price]])-1</f>
        <v>8.2887036708636286E-2</v>
      </c>
      <c r="AI405">
        <v>8.2887036708636295</v>
      </c>
      <c r="AJ405">
        <v>46.254798215582497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-0.05</v>
      </c>
      <c r="AM405" t="s">
        <v>10197</v>
      </c>
      <c r="AN405">
        <v>-1.24</v>
      </c>
      <c r="AO405" t="s">
        <v>10197</v>
      </c>
      <c r="AP405">
        <v>0.102705010159715</v>
      </c>
      <c r="AQ405">
        <f>(Table2[[#This Row],[Sharpe Ratio]]-AVERAGE(Table2[Sharpe Ratio]))/_xlfn.STDEV.P(Table2[Sharpe Ratio])</f>
        <v>0.58688545199775899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-0.39673748041194451</v>
      </c>
      <c r="AS405">
        <f>_xlfn.RANK.AVG(Table2[[#This Row],[1Y Return vs Nifty Z-Score]],Table2[1Y Return vs Nifty Z-Score])</f>
        <v>544</v>
      </c>
      <c r="AT405">
        <f>_xlfn.RANK.AVG(Table2[[#This Row],[6M Return vs Nifty Z-Score]],Table2[6M Return vs Nifty Z-Score])</f>
        <v>458</v>
      </c>
      <c r="AU405">
        <f>_xlfn.RANK.AVG(Table2[[#This Row],[Sharpe Ratio Z-Score]],Table2[Sharpe Ratio Z-Score])</f>
        <v>198</v>
      </c>
      <c r="AV405">
        <f>(Table2[[#This Row],[Rank 1Y]]+Table2[[#This Row],[Rank 6M]]+Table2[[#This Row],[Rank Sharpe]])/3</f>
        <v>400</v>
      </c>
    </row>
    <row r="406" spans="1:48" x14ac:dyDescent="0.3">
      <c r="A406" t="s">
        <v>28</v>
      </c>
      <c r="B406" t="s">
        <v>29</v>
      </c>
      <c r="C406" t="s">
        <v>10153</v>
      </c>
      <c r="D406" t="s">
        <v>24</v>
      </c>
      <c r="E406">
        <v>843122.95739396999</v>
      </c>
      <c r="F406">
        <v>1197.9000000000001</v>
      </c>
      <c r="G406">
        <v>-3.58268512046092</v>
      </c>
      <c r="H406">
        <f>(Table2[[#This Row],[1Y Return vs Nifty]]-AVERAGE(Table2[1Y Return vs Nifty]))/_xlfn.STDEV.P(Table2[1Y Return vs Nifty])</f>
        <v>-0.60609816756475354</v>
      </c>
      <c r="I406">
        <v>1.46467887639871</v>
      </c>
      <c r="J406">
        <f>(Table2[[#This Row],[1M Return vs Nifty]]-AVERAGE(Table2[1M Return vs Nifty]))/_xlfn.STDEV.P(Table2[1M Return vs Nifty])</f>
        <v>0.14532332150970403</v>
      </c>
      <c r="K406">
        <v>4.3094659381624396</v>
      </c>
      <c r="L406">
        <f>(Table2[[#This Row],[6M Return vs Nifty]]-AVERAGE(Table2[6M Return vs Nifty]))/_xlfn.STDEV.P(Table2[6M Return vs Nifty])</f>
        <v>-8.3392346432560049E-2</v>
      </c>
      <c r="M406">
        <v>0.53189451038831004</v>
      </c>
      <c r="N406">
        <f>(Table2[[#This Row],[1W Return vs Nifty]]-AVERAGE(Table2[1W Return vs Nifty]))/_xlfn.STDEV.P(Table2[1W Return vs Nifty])</f>
        <v>-5.8153935321324776E-2</v>
      </c>
      <c r="O406">
        <v>1217.74</v>
      </c>
      <c r="P406">
        <v>1181.2041330248401</v>
      </c>
      <c r="Q406">
        <v>1080.33028304408</v>
      </c>
      <c r="R406">
        <v>30.748586876092801</v>
      </c>
      <c r="S406" s="2">
        <f>(Table2[[#This Row],[Close Price]]-Table2[[#This Row],[20D EMA]])/Table2[[#This Row],[20D EMA]]</f>
        <v>-1.6292476226452215E-2</v>
      </c>
      <c r="T406" s="2">
        <f>(Table2[[#This Row],[Close Price]]-Table2[[#This Row],[50D EMA]])/Table2[[#This Row],[50D EMA]]</f>
        <v>1.4134616116187354E-2</v>
      </c>
      <c r="U406" s="2">
        <f>(Table2[[#This Row],[Close Price]]-Table2[[#This Row],[200D EMA]])/Table2[[#This Row],[200D EMA]]</f>
        <v>0.10882756764407292</v>
      </c>
      <c r="V406">
        <v>0.78188096230465198</v>
      </c>
      <c r="W406">
        <v>1185.95</v>
      </c>
      <c r="X406">
        <v>1220</v>
      </c>
      <c r="Y406">
        <v>1190.5999999999999</v>
      </c>
      <c r="Z406">
        <v>1248.6500000000001</v>
      </c>
      <c r="AA406">
        <v>1179.45</v>
      </c>
      <c r="AB406">
        <v>1257.8</v>
      </c>
      <c r="AC406" s="2">
        <f>(Table2[[#This Row],[Close Price]]/Table2[[#This Row],[Day Low]])-1</f>
        <v>1.0076310131118538E-2</v>
      </c>
      <c r="AD406" s="2">
        <f>(Table2[[#This Row],[Day High]]/Table2[[#This Row],[Close Price]])-1</f>
        <v>1.8448952333249835E-2</v>
      </c>
      <c r="AE406" s="2">
        <f>(Table2[[#This Row],[Close Price]]/Table2[[#This Row],[Current Week Low]])-1</f>
        <v>6.1313623383170146E-3</v>
      </c>
      <c r="AF406" s="2">
        <f>(Table2[[#This Row],[Current Week High]]/Table2[[#This Row],[Close Price]])-1</f>
        <v>4.2365806828616792E-2</v>
      </c>
      <c r="AG406" s="2">
        <f>(Table2[[#This Row],[Close Price]]/Table2[[#This Row],[Current Month Low]])-1</f>
        <v>1.5642884395268952E-2</v>
      </c>
      <c r="AH406" s="2">
        <f>(Table2[[#This Row],[Current Month High]]/Table2[[#This Row],[Close Price]])-1</f>
        <v>5.0004173971115895E-2</v>
      </c>
      <c r="AI406">
        <v>5.0004173971115797</v>
      </c>
      <c r="AJ406">
        <v>33.248053392658498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</v>
      </c>
      <c r="AM406" t="s">
        <v>10199</v>
      </c>
      <c r="AN406">
        <v>-3.01</v>
      </c>
      <c r="AO406" t="s">
        <v>10197</v>
      </c>
      <c r="AP406">
        <v>5.8031718452098001E-2</v>
      </c>
      <c r="AQ406">
        <f>(Table2[[#This Row],[Sharpe Ratio]]-AVERAGE(Table2[Sharpe Ratio]))/_xlfn.STDEV.P(Table2[Sharpe Ratio])</f>
        <v>7.1934319734587485E-2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-0.53038680807434679</v>
      </c>
      <c r="AS406">
        <f>_xlfn.RANK.AVG(Table2[[#This Row],[1Y Return vs Nifty Z-Score]],Table2[1Y Return vs Nifty Z-Score])</f>
        <v>538</v>
      </c>
      <c r="AT406">
        <f>_xlfn.RANK.AVG(Table2[[#This Row],[6M Return vs Nifty Z-Score]],Table2[6M Return vs Nifty Z-Score])</f>
        <v>351</v>
      </c>
      <c r="AU406">
        <f>_xlfn.RANK.AVG(Table2[[#This Row],[Sharpe Ratio Z-Score]],Table2[Sharpe Ratio Z-Score])</f>
        <v>313</v>
      </c>
      <c r="AV406">
        <f>(Table2[[#This Row],[Rank 1Y]]+Table2[[#This Row],[Rank 6M]]+Table2[[#This Row],[Rank Sharpe]])/3</f>
        <v>400.66666666666669</v>
      </c>
    </row>
    <row r="407" spans="1:48" x14ac:dyDescent="0.3">
      <c r="A407" t="s">
        <v>1053</v>
      </c>
      <c r="B407" t="s">
        <v>1054</v>
      </c>
      <c r="C407" t="s">
        <v>10153</v>
      </c>
      <c r="D407" t="s">
        <v>24</v>
      </c>
      <c r="E407">
        <v>11879.556410843999</v>
      </c>
      <c r="F407">
        <v>107.88</v>
      </c>
      <c r="G407">
        <v>34.986834290412197</v>
      </c>
      <c r="H407">
        <f>(Table2[[#This Row],[1Y Return vs Nifty]]-AVERAGE(Table2[1Y Return vs Nifty]))/_xlfn.STDEV.P(Table2[1Y Return vs Nifty])</f>
        <v>-8.3023814167055357E-2</v>
      </c>
      <c r="I407">
        <v>-12.710089283010999</v>
      </c>
      <c r="J407">
        <f>(Table2[[#This Row],[1M Return vs Nifty]]-AVERAGE(Table2[1M Return vs Nifty]))/_xlfn.STDEV.P(Table2[1M Return vs Nifty])</f>
        <v>-1.2997482733849277</v>
      </c>
      <c r="K407">
        <v>-31.665360486821601</v>
      </c>
      <c r="L407">
        <f>(Table2[[#This Row],[6M Return vs Nifty]]-AVERAGE(Table2[6M Return vs Nifty]))/_xlfn.STDEV.P(Table2[6M Return vs Nifty])</f>
        <v>-1.3194469041438861</v>
      </c>
      <c r="M407">
        <v>-4.3273511559040498</v>
      </c>
      <c r="N407">
        <f>(Table2[[#This Row],[1W Return vs Nifty]]-AVERAGE(Table2[1W Return vs Nifty]))/_xlfn.STDEV.P(Table2[1W Return vs Nifty])</f>
        <v>-1.0951647479636228</v>
      </c>
      <c r="O407">
        <v>111.74</v>
      </c>
      <c r="P407">
        <v>117.664108339313</v>
      </c>
      <c r="Q407">
        <v>117.01922999346699</v>
      </c>
      <c r="R407">
        <v>37.142357158421802</v>
      </c>
      <c r="S407" s="2">
        <f>(Table2[[#This Row],[Close Price]]-Table2[[#This Row],[20D EMA]])/Table2[[#This Row],[20D EMA]]</f>
        <v>-3.454447825308752E-2</v>
      </c>
      <c r="T407" s="2">
        <f>(Table2[[#This Row],[Close Price]]-Table2[[#This Row],[50D EMA]])/Table2[[#This Row],[50D EMA]]</f>
        <v>-8.3152870296676687E-2</v>
      </c>
      <c r="U407" s="2">
        <f>(Table2[[#This Row],[Close Price]]-Table2[[#This Row],[200D EMA]])/Table2[[#This Row],[200D EMA]]</f>
        <v>-7.8100240396191525E-2</v>
      </c>
      <c r="V407">
        <v>0.87365895868667098</v>
      </c>
      <c r="W407">
        <v>107.08</v>
      </c>
      <c r="X407">
        <v>109.35</v>
      </c>
      <c r="Y407">
        <v>104.45</v>
      </c>
      <c r="Z407">
        <v>111.86</v>
      </c>
      <c r="AA407">
        <v>104.45</v>
      </c>
      <c r="AB407">
        <v>118.7</v>
      </c>
      <c r="AC407" s="2">
        <f>(Table2[[#This Row],[Close Price]]/Table2[[#This Row],[Day Low]])-1</f>
        <v>7.4710496824803574E-3</v>
      </c>
      <c r="AD407" s="2">
        <f>(Table2[[#This Row],[Day High]]/Table2[[#This Row],[Close Price]])-1</f>
        <v>1.3626251390433719E-2</v>
      </c>
      <c r="AE407" s="2">
        <f>(Table2[[#This Row],[Close Price]]/Table2[[#This Row],[Current Week Low]])-1</f>
        <v>3.2838678793681186E-2</v>
      </c>
      <c r="AF407" s="2">
        <f>(Table2[[#This Row],[Current Week High]]/Table2[[#This Row],[Close Price]])-1</f>
        <v>3.6892843900630412E-2</v>
      </c>
      <c r="AG407" s="2">
        <f>(Table2[[#This Row],[Close Price]]/Table2[[#This Row],[Current Month Low]])-1</f>
        <v>3.2838678793681186E-2</v>
      </c>
      <c r="AH407" s="2">
        <f>(Table2[[#This Row],[Current Month High]]/Table2[[#This Row],[Close Price]])-1</f>
        <v>0.10029662588060817</v>
      </c>
      <c r="AI407">
        <v>41.360771227289497</v>
      </c>
      <c r="AJ407">
        <v>63.454545454545404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-0.21</v>
      </c>
      <c r="AM407" t="s">
        <v>10197</v>
      </c>
      <c r="AN407">
        <v>1.6</v>
      </c>
      <c r="AO407" t="s">
        <v>10198</v>
      </c>
      <c r="AP407">
        <v>0.10129677596044501</v>
      </c>
      <c r="AQ407">
        <f>(Table2[[#This Row],[Sharpe Ratio]]-AVERAGE(Table2[Sharpe Ratio]))/_xlfn.STDEV.P(Table2[Sharpe Ratio])</f>
        <v>0.57065267022398702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315</v>
      </c>
      <c r="AT407">
        <f>_xlfn.RANK.AVG(Table2[[#This Row],[6M Return vs Nifty Z-Score]],Table2[6M Return vs Nifty Z-Score])</f>
        <v>692</v>
      </c>
      <c r="AU407">
        <f>_xlfn.RANK.AVG(Table2[[#This Row],[Sharpe Ratio Z-Score]],Table2[Sharpe Ratio Z-Score])</f>
        <v>200</v>
      </c>
      <c r="AV407">
        <f>(Table2[[#This Row],[Rank 1Y]]+Table2[[#This Row],[Rank 6M]]+Table2[[#This Row],[Rank Sharpe]])/3</f>
        <v>402.33333333333331</v>
      </c>
    </row>
    <row r="408" spans="1:48" x14ac:dyDescent="0.3">
      <c r="A408" t="s">
        <v>1530</v>
      </c>
      <c r="B408" t="s">
        <v>1531</v>
      </c>
      <c r="C408" t="s">
        <v>10161</v>
      </c>
      <c r="D408" t="s">
        <v>622</v>
      </c>
      <c r="E408">
        <v>6333.0663159449996</v>
      </c>
      <c r="F408">
        <v>475.45</v>
      </c>
      <c r="G408">
        <v>18.1903311269032</v>
      </c>
      <c r="H408">
        <f>(Table2[[#This Row],[1Y Return vs Nifty]]-AVERAGE(Table2[1Y Return vs Nifty]))/_xlfn.STDEV.P(Table2[1Y Return vs Nifty])</f>
        <v>-0.31081560845936518</v>
      </c>
      <c r="I408">
        <v>-8.8040742159000303</v>
      </c>
      <c r="J408">
        <f>(Table2[[#This Row],[1M Return vs Nifty]]-AVERAGE(Table2[1M Return vs Nifty]))/_xlfn.STDEV.P(Table2[1M Return vs Nifty])</f>
        <v>-0.90154271832859945</v>
      </c>
      <c r="K408">
        <v>-13.994459058751101</v>
      </c>
      <c r="L408">
        <f>(Table2[[#This Row],[6M Return vs Nifty]]-AVERAGE(Table2[6M Return vs Nifty]))/_xlfn.STDEV.P(Table2[6M Return vs Nifty])</f>
        <v>-0.71229461406737293</v>
      </c>
      <c r="M408">
        <v>-2.4515275005138499</v>
      </c>
      <c r="N408">
        <f>(Table2[[#This Row],[1W Return vs Nifty]]-AVERAGE(Table2[1W Return vs Nifty]))/_xlfn.STDEV.P(Table2[1W Return vs Nifty])</f>
        <v>-0.69484553242289526</v>
      </c>
      <c r="O408">
        <v>497.39</v>
      </c>
      <c r="P408">
        <v>489.98033645856299</v>
      </c>
      <c r="Q408">
        <v>444.45539453490102</v>
      </c>
      <c r="R408">
        <v>30.890248342559101</v>
      </c>
      <c r="S408" s="2">
        <f>(Table2[[#This Row],[Close Price]]-Table2[[#This Row],[20D EMA]])/Table2[[#This Row],[20D EMA]]</f>
        <v>-4.4110255533886887E-2</v>
      </c>
      <c r="T408" s="2">
        <f>(Table2[[#This Row],[Close Price]]-Table2[[#This Row],[50D EMA]])/Table2[[#This Row],[50D EMA]]</f>
        <v>-2.9654937917680726E-2</v>
      </c>
      <c r="U408" s="2">
        <f>(Table2[[#This Row],[Close Price]]-Table2[[#This Row],[200D EMA]])/Table2[[#This Row],[200D EMA]]</f>
        <v>6.9736144158027785E-2</v>
      </c>
      <c r="V408">
        <v>0.81377870266849195</v>
      </c>
      <c r="W408">
        <v>478.6</v>
      </c>
      <c r="X408">
        <v>498.7</v>
      </c>
      <c r="Y408">
        <v>454.9</v>
      </c>
      <c r="Z408">
        <v>493.55</v>
      </c>
      <c r="AA408">
        <v>454.9</v>
      </c>
      <c r="AB408">
        <v>541.29999999999995</v>
      </c>
      <c r="AC408" s="2">
        <f>(Table2[[#This Row],[Close Price]]/Table2[[#This Row],[Day Low]])-1</f>
        <v>-6.5816966151275302E-3</v>
      </c>
      <c r="AD408" s="2">
        <f>(Table2[[#This Row],[Day High]]/Table2[[#This Row],[Close Price]])-1</f>
        <v>4.8901041118939892E-2</v>
      </c>
      <c r="AE408" s="2">
        <f>(Table2[[#This Row],[Close Price]]/Table2[[#This Row],[Current Week Low]])-1</f>
        <v>4.5174763684326269E-2</v>
      </c>
      <c r="AF408" s="2">
        <f>(Table2[[#This Row],[Current Week High]]/Table2[[#This Row],[Close Price]])-1</f>
        <v>3.8069197602271565E-2</v>
      </c>
      <c r="AG408" s="2">
        <f>(Table2[[#This Row],[Close Price]]/Table2[[#This Row],[Current Month Low]])-1</f>
        <v>4.5174763684326269E-2</v>
      </c>
      <c r="AH408" s="2">
        <f>(Table2[[#This Row],[Current Month High]]/Table2[[#This Row],[Close Price]])-1</f>
        <v>0.13850036807235244</v>
      </c>
      <c r="AI408">
        <v>17.741087390892801</v>
      </c>
      <c r="AJ408">
        <v>59.654130288784401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-0.06</v>
      </c>
      <c r="AM408" t="s">
        <v>10197</v>
      </c>
      <c r="AN408">
        <v>-9.33</v>
      </c>
      <c r="AO408" t="s">
        <v>10197</v>
      </c>
      <c r="AP408">
        <v>7.5343947272395004E-2</v>
      </c>
      <c r="AQ408">
        <f>(Table2[[#This Row],[Sharpe Ratio]]-AVERAGE(Table2[Sharpe Ratio]))/_xlfn.STDEV.P(Table2[Sharpe Ratio])</f>
        <v>0.27149319467397354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-2.3480052786042593</v>
      </c>
      <c r="AS408">
        <f>_xlfn.RANK.AVG(Table2[[#This Row],[1Y Return vs Nifty Z-Score]],Table2[1Y Return vs Nifty Z-Score])</f>
        <v>399</v>
      </c>
      <c r="AT408">
        <f>_xlfn.RANK.AVG(Table2[[#This Row],[6M Return vs Nifty Z-Score]],Table2[6M Return vs Nifty Z-Score])</f>
        <v>556</v>
      </c>
      <c r="AU408">
        <f>_xlfn.RANK.AVG(Table2[[#This Row],[Sharpe Ratio Z-Score]],Table2[Sharpe Ratio Z-Score])</f>
        <v>257</v>
      </c>
      <c r="AV408">
        <f>(Table2[[#This Row],[Rank 1Y]]+Table2[[#This Row],[Rank 6M]]+Table2[[#This Row],[Rank Sharpe]])/3</f>
        <v>404</v>
      </c>
    </row>
    <row r="409" spans="1:48" x14ac:dyDescent="0.3">
      <c r="A409" t="s">
        <v>1033</v>
      </c>
      <c r="B409" t="s">
        <v>1034</v>
      </c>
      <c r="C409" t="s">
        <v>10157</v>
      </c>
      <c r="D409" t="s">
        <v>271</v>
      </c>
      <c r="E409">
        <v>12422.914125165</v>
      </c>
      <c r="F409">
        <v>5207.55</v>
      </c>
      <c r="G409">
        <v>-11.2214031804908</v>
      </c>
      <c r="H409">
        <f>(Table2[[#This Row],[1Y Return vs Nifty]]-AVERAGE(Table2[1Y Return vs Nifty]))/_xlfn.STDEV.P(Table2[1Y Return vs Nifty])</f>
        <v>-0.70969337878512051</v>
      </c>
      <c r="I409">
        <v>4.5274764072484297</v>
      </c>
      <c r="J409">
        <f>(Table2[[#This Row],[1M Return vs Nifty]]-AVERAGE(Table2[1M Return vs Nifty]))/_xlfn.STDEV.P(Table2[1M Return vs Nifty])</f>
        <v>0.45756558628397731</v>
      </c>
      <c r="K409">
        <v>-4.6446492386957798</v>
      </c>
      <c r="L409">
        <f>(Table2[[#This Row],[6M Return vs Nifty]]-AVERAGE(Table2[6M Return vs Nifty]))/_xlfn.STDEV.P(Table2[6M Return vs Nifty])</f>
        <v>-0.39104566889421716</v>
      </c>
      <c r="M409">
        <v>0.49804566144870499</v>
      </c>
      <c r="N409">
        <f>(Table2[[#This Row],[1W Return vs Nifty]]-AVERAGE(Table2[1W Return vs Nifty]))/_xlfn.STDEV.P(Table2[1W Return vs Nifty])</f>
        <v>-6.5377612565996585E-2</v>
      </c>
      <c r="O409">
        <v>5248.09</v>
      </c>
      <c r="P409">
        <v>4992.7864818957496</v>
      </c>
      <c r="Q409">
        <v>4600.7838630939896</v>
      </c>
      <c r="R409">
        <v>44.298645470076401</v>
      </c>
      <c r="S409" s="2">
        <f>(Table2[[#This Row],[Close Price]]-Table2[[#This Row],[20D EMA]])/Table2[[#This Row],[20D EMA]]</f>
        <v>-7.7247150868220557E-3</v>
      </c>
      <c r="T409" s="2">
        <f>(Table2[[#This Row],[Close Price]]-Table2[[#This Row],[50D EMA]])/Table2[[#This Row],[50D EMA]]</f>
        <v>4.3014761172543749E-2</v>
      </c>
      <c r="U409" s="2">
        <f>(Table2[[#This Row],[Close Price]]-Table2[[#This Row],[200D EMA]])/Table2[[#This Row],[200D EMA]]</f>
        <v>0.13188320837527137</v>
      </c>
      <c r="V409">
        <v>0.45238067080197703</v>
      </c>
      <c r="W409">
        <v>5170</v>
      </c>
      <c r="X409">
        <v>5340</v>
      </c>
      <c r="Y409">
        <v>4997.95</v>
      </c>
      <c r="Z409">
        <v>5355</v>
      </c>
      <c r="AA409">
        <v>4997.95</v>
      </c>
      <c r="AB409">
        <v>5840</v>
      </c>
      <c r="AC409" s="2">
        <f>(Table2[[#This Row],[Close Price]]/Table2[[#This Row],[Day Low]])-1</f>
        <v>7.2630560928432786E-3</v>
      </c>
      <c r="AD409" s="2">
        <f>(Table2[[#This Row],[Day High]]/Table2[[#This Row],[Close Price]])-1</f>
        <v>2.543422530748618E-2</v>
      </c>
      <c r="AE409" s="2">
        <f>(Table2[[#This Row],[Close Price]]/Table2[[#This Row],[Current Week Low]])-1</f>
        <v>4.1937194249642484E-2</v>
      </c>
      <c r="AF409" s="2">
        <f>(Table2[[#This Row],[Current Week High]]/Table2[[#This Row],[Close Price]])-1</f>
        <v>2.83146585246421E-2</v>
      </c>
      <c r="AG409" s="2">
        <f>(Table2[[#This Row],[Close Price]]/Table2[[#This Row],[Current Month Low]])-1</f>
        <v>4.1937194249642484E-2</v>
      </c>
      <c r="AH409" s="2">
        <f>(Table2[[#This Row],[Current Month High]]/Table2[[#This Row],[Close Price]])-1</f>
        <v>0.12144866587934811</v>
      </c>
      <c r="AI409">
        <v>12.1448665879348</v>
      </c>
      <c r="AJ409">
        <v>37.691199217355603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0.04</v>
      </c>
      <c r="AM409" t="s">
        <v>10198</v>
      </c>
      <c r="AN409">
        <v>-5.81</v>
      </c>
      <c r="AO409" t="s">
        <v>10197</v>
      </c>
      <c r="AP409">
        <v>0.104584450689232</v>
      </c>
      <c r="AQ409">
        <f>(Table2[[#This Row],[Sharpe Ratio]]-AVERAGE(Table2[Sharpe Ratio]))/_xlfn.STDEV.P(Table2[Sharpe Ratio])</f>
        <v>0.60854985127754291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-0.10000122268381403</v>
      </c>
      <c r="AS409">
        <f>_xlfn.RANK.AVG(Table2[[#This Row],[1Y Return vs Nifty Z-Score]],Table2[1Y Return vs Nifty Z-Score])</f>
        <v>575</v>
      </c>
      <c r="AT409">
        <f>_xlfn.RANK.AVG(Table2[[#This Row],[6M Return vs Nifty Z-Score]],Table2[6M Return vs Nifty Z-Score])</f>
        <v>449</v>
      </c>
      <c r="AU409">
        <f>_xlfn.RANK.AVG(Table2[[#This Row],[Sharpe Ratio Z-Score]],Table2[Sharpe Ratio Z-Score])</f>
        <v>195</v>
      </c>
      <c r="AV409">
        <f>(Table2[[#This Row],[Rank 1Y]]+Table2[[#This Row],[Rank 6M]]+Table2[[#This Row],[Rank Sharpe]])/3</f>
        <v>406.33333333333331</v>
      </c>
    </row>
    <row r="410" spans="1:48" x14ac:dyDescent="0.3">
      <c r="A410" t="s">
        <v>154</v>
      </c>
      <c r="B410" t="s">
        <v>155</v>
      </c>
      <c r="C410" t="s">
        <v>10153</v>
      </c>
      <c r="D410" t="s">
        <v>37</v>
      </c>
      <c r="E410">
        <v>169807.3399967</v>
      </c>
      <c r="F410">
        <v>1695.4</v>
      </c>
      <c r="G410">
        <v>6.2941714809206104</v>
      </c>
      <c r="H410">
        <f>(Table2[[#This Row],[1Y Return vs Nifty]]-AVERAGE(Table2[1Y Return vs Nifty]))/_xlfn.STDEV.P(Table2[1Y Return vs Nifty])</f>
        <v>-0.47214963879690497</v>
      </c>
      <c r="I410">
        <v>9.2971221553627696</v>
      </c>
      <c r="J410">
        <f>(Table2[[#This Row],[1M Return vs Nifty]]-AVERAGE(Table2[1M Return vs Nifty]))/_xlfn.STDEV.P(Table2[1M Return vs Nifty])</f>
        <v>0.943815485456721</v>
      </c>
      <c r="K410">
        <v>8.4746355786665397</v>
      </c>
      <c r="L410">
        <f>(Table2[[#This Row],[6M Return vs Nifty]]-AVERAGE(Table2[6M Return vs Nifty]))/_xlfn.STDEV.P(Table2[6M Return vs Nifty])</f>
        <v>5.9718195838478101E-2</v>
      </c>
      <c r="M410">
        <v>2.4408641000514399</v>
      </c>
      <c r="N410">
        <f>(Table2[[#This Row],[1W Return vs Nifty]]-AVERAGE(Table2[1W Return vs Nifty]))/_xlfn.STDEV.P(Table2[1W Return vs Nifty])</f>
        <v>0.34923894856150695</v>
      </c>
      <c r="O410">
        <v>1577.13</v>
      </c>
      <c r="P410">
        <v>1517.93088453053</v>
      </c>
      <c r="Q410">
        <v>1439.9391368956799</v>
      </c>
      <c r="R410">
        <v>76.133763336044694</v>
      </c>
      <c r="S410" s="2">
        <f>(Table2[[#This Row],[Close Price]]-Table2[[#This Row],[20D EMA]])/Table2[[#This Row],[20D EMA]]</f>
        <v>7.4990647568684871E-2</v>
      </c>
      <c r="T410" s="2">
        <f>(Table2[[#This Row],[Close Price]]-Table2[[#This Row],[50D EMA]])/Table2[[#This Row],[50D EMA]]</f>
        <v>0.11691514895578285</v>
      </c>
      <c r="U410" s="2">
        <f>(Table2[[#This Row],[Close Price]]-Table2[[#This Row],[200D EMA]])/Table2[[#This Row],[200D EMA]]</f>
        <v>0.17741087561177088</v>
      </c>
      <c r="V410">
        <v>1.18052629096343</v>
      </c>
      <c r="W410">
        <v>1686.25</v>
      </c>
      <c r="X410">
        <v>1777.7</v>
      </c>
      <c r="Y410">
        <v>1578.05</v>
      </c>
      <c r="Z410">
        <v>1701.35</v>
      </c>
      <c r="AA410">
        <v>1468.1</v>
      </c>
      <c r="AB410">
        <v>1701.35</v>
      </c>
      <c r="AC410" s="2">
        <f>(Table2[[#This Row],[Close Price]]/Table2[[#This Row],[Day Low]])-1</f>
        <v>5.4262416604893282E-3</v>
      </c>
      <c r="AD410" s="2">
        <f>(Table2[[#This Row],[Day High]]/Table2[[#This Row],[Close Price]])-1</f>
        <v>4.8543116668632758E-2</v>
      </c>
      <c r="AE410" s="2">
        <f>(Table2[[#This Row],[Close Price]]/Table2[[#This Row],[Current Week Low]])-1</f>
        <v>7.4363930166978287E-2</v>
      </c>
      <c r="AF410" s="2">
        <f>(Table2[[#This Row],[Current Week High]]/Table2[[#This Row],[Close Price]])-1</f>
        <v>3.5094962840627186E-3</v>
      </c>
      <c r="AG410" s="2">
        <f>(Table2[[#This Row],[Close Price]]/Table2[[#This Row],[Current Month Low]])-1</f>
        <v>0.15482596553368322</v>
      </c>
      <c r="AH410" s="2">
        <f>(Table2[[#This Row],[Current Month High]]/Table2[[#This Row],[Close Price]])-1</f>
        <v>3.5094962840627186E-3</v>
      </c>
      <c r="AI410">
        <v>0.35094962840627097</v>
      </c>
      <c r="AJ410">
        <v>35.453201773658698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0.09</v>
      </c>
      <c r="AM410" t="s">
        <v>10198</v>
      </c>
      <c r="AN410">
        <v>11.91</v>
      </c>
      <c r="AO410" t="s">
        <v>10198</v>
      </c>
      <c r="AP410">
        <v>1.3575711072410001E-2</v>
      </c>
      <c r="AQ410">
        <f>(Table2[[#This Row],[Sharpe Ratio]]-AVERAGE(Table2[Sharpe Ratio]))/_xlfn.STDEV.P(Table2[Sharpe Ratio])</f>
        <v>-0.44051216587253739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0.44011082518726369</v>
      </c>
      <c r="AS410">
        <f>_xlfn.RANK.AVG(Table2[[#This Row],[1Y Return vs Nifty Z-Score]],Table2[1Y Return vs Nifty Z-Score])</f>
        <v>467</v>
      </c>
      <c r="AT410">
        <f>_xlfn.RANK.AVG(Table2[[#This Row],[6M Return vs Nifty Z-Score]],Table2[6M Return vs Nifty Z-Score])</f>
        <v>303</v>
      </c>
      <c r="AU410">
        <f>_xlfn.RANK.AVG(Table2[[#This Row],[Sharpe Ratio Z-Score]],Table2[Sharpe Ratio Z-Score])</f>
        <v>451</v>
      </c>
      <c r="AV410">
        <f>(Table2[[#This Row],[Rank 1Y]]+Table2[[#This Row],[Rank 6M]]+Table2[[#This Row],[Rank Sharpe]])/3</f>
        <v>407</v>
      </c>
    </row>
    <row r="411" spans="1:48" x14ac:dyDescent="0.3">
      <c r="A411" t="s">
        <v>1914</v>
      </c>
      <c r="B411" t="s">
        <v>1915</v>
      </c>
      <c r="C411" t="s">
        <v>10158</v>
      </c>
      <c r="D411" t="s">
        <v>60</v>
      </c>
      <c r="E411">
        <v>3562.8597881800001</v>
      </c>
      <c r="F411">
        <v>355.3</v>
      </c>
      <c r="G411">
        <v>26.062962684075199</v>
      </c>
      <c r="H411">
        <f>(Table2[[#This Row],[1Y Return vs Nifty]]-AVERAGE(Table2[1Y Return vs Nifty]))/_xlfn.STDEV.P(Table2[1Y Return vs Nifty])</f>
        <v>-0.20404809555783909</v>
      </c>
      <c r="I411">
        <v>-4.2400935669216002</v>
      </c>
      <c r="J411">
        <f>(Table2[[#This Row],[1M Return vs Nifty]]-AVERAGE(Table2[1M Return vs Nifty]))/_xlfn.STDEV.P(Table2[1M Return vs Nifty])</f>
        <v>-0.4362597083127131</v>
      </c>
      <c r="K411">
        <v>-12.349146719551801</v>
      </c>
      <c r="L411">
        <f>(Table2[[#This Row],[6M Return vs Nifty]]-AVERAGE(Table2[6M Return vs Nifty]))/_xlfn.STDEV.P(Table2[6M Return vs Nifty])</f>
        <v>-0.65576353336941007</v>
      </c>
      <c r="M411">
        <v>1.52101792682658</v>
      </c>
      <c r="N411">
        <f>(Table2[[#This Row],[1W Return vs Nifty]]-AVERAGE(Table2[1W Return vs Nifty]))/_xlfn.STDEV.P(Table2[1W Return vs Nifty])</f>
        <v>0.15293472911881195</v>
      </c>
      <c r="O411">
        <v>351.39</v>
      </c>
      <c r="P411">
        <v>344.90070957886599</v>
      </c>
      <c r="Q411">
        <v>316.33192599661299</v>
      </c>
      <c r="R411">
        <v>55.053382041185799</v>
      </c>
      <c r="S411" s="2">
        <f>(Table2[[#This Row],[Close Price]]-Table2[[#This Row],[20D EMA]])/Table2[[#This Row],[20D EMA]]</f>
        <v>1.1127237542331954E-2</v>
      </c>
      <c r="T411" s="2">
        <f>(Table2[[#This Row],[Close Price]]-Table2[[#This Row],[50D EMA]])/Table2[[#This Row],[50D EMA]]</f>
        <v>3.0151548350920671E-2</v>
      </c>
      <c r="U411" s="2">
        <f>(Table2[[#This Row],[Close Price]]-Table2[[#This Row],[200D EMA]])/Table2[[#This Row],[200D EMA]]</f>
        <v>0.12318729410765909</v>
      </c>
      <c r="V411">
        <v>0.53972422317507096</v>
      </c>
      <c r="W411">
        <v>346.95</v>
      </c>
      <c r="X411">
        <v>359.7</v>
      </c>
      <c r="Y411">
        <v>324.7</v>
      </c>
      <c r="Z411">
        <v>362.05</v>
      </c>
      <c r="AA411">
        <v>324.7</v>
      </c>
      <c r="AB411">
        <v>379.05</v>
      </c>
      <c r="AC411" s="2">
        <f>(Table2[[#This Row],[Close Price]]/Table2[[#This Row],[Day Low]])-1</f>
        <v>2.4066868424845067E-2</v>
      </c>
      <c r="AD411" s="2">
        <f>(Table2[[#This Row],[Day High]]/Table2[[#This Row],[Close Price]])-1</f>
        <v>1.2383900928792491E-2</v>
      </c>
      <c r="AE411" s="2">
        <f>(Table2[[#This Row],[Close Price]]/Table2[[#This Row],[Current Week Low]])-1</f>
        <v>9.4240837696335067E-2</v>
      </c>
      <c r="AF411" s="2">
        <f>(Table2[[#This Row],[Current Week High]]/Table2[[#This Row],[Close Price]])-1</f>
        <v>1.8998029833943164E-2</v>
      </c>
      <c r="AG411" s="2">
        <f>(Table2[[#This Row],[Close Price]]/Table2[[#This Row],[Current Month Low]])-1</f>
        <v>9.4240837696335067E-2</v>
      </c>
      <c r="AH411" s="2">
        <f>(Table2[[#This Row],[Current Month High]]/Table2[[#This Row],[Close Price]])-1</f>
        <v>6.6844919786096302E-2</v>
      </c>
      <c r="AI411">
        <v>8.9079650999155593</v>
      </c>
      <c r="AJ411">
        <v>50.998725031874102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</v>
      </c>
      <c r="AM411" t="s">
        <v>10199</v>
      </c>
      <c r="AN411">
        <v>-1.86</v>
      </c>
      <c r="AO411" t="s">
        <v>10197</v>
      </c>
      <c r="AP411">
        <v>5.4502935443483003E-2</v>
      </c>
      <c r="AQ411">
        <f>(Table2[[#This Row],[Sharpe Ratio]]-AVERAGE(Table2[Sharpe Ratio]))/_xlfn.STDEV.P(Table2[Sharpe Ratio])</f>
        <v>3.1257872212196787E-2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-1.1118787359089535</v>
      </c>
      <c r="AS411">
        <f>_xlfn.RANK.AVG(Table2[[#This Row],[1Y Return vs Nifty Z-Score]],Table2[1Y Return vs Nifty Z-Score])</f>
        <v>356</v>
      </c>
      <c r="AT411">
        <f>_xlfn.RANK.AVG(Table2[[#This Row],[6M Return vs Nifty Z-Score]],Table2[6M Return vs Nifty Z-Score])</f>
        <v>539</v>
      </c>
      <c r="AU411">
        <f>_xlfn.RANK.AVG(Table2[[#This Row],[Sharpe Ratio Z-Score]],Table2[Sharpe Ratio Z-Score])</f>
        <v>327</v>
      </c>
      <c r="AV411">
        <f>(Table2[[#This Row],[Rank 1Y]]+Table2[[#This Row],[Rank 6M]]+Table2[[#This Row],[Rank Sharpe]])/3</f>
        <v>407.33333333333331</v>
      </c>
    </row>
    <row r="412" spans="1:48" x14ac:dyDescent="0.3">
      <c r="A412" t="s">
        <v>1555</v>
      </c>
      <c r="B412" t="s">
        <v>1556</v>
      </c>
      <c r="C412" t="s">
        <v>10163</v>
      </c>
      <c r="D412" t="s">
        <v>271</v>
      </c>
      <c r="E412">
        <v>6117.2778747399998</v>
      </c>
      <c r="F412">
        <v>771.35</v>
      </c>
      <c r="G412">
        <v>37.123367171854397</v>
      </c>
      <c r="H412">
        <f>(Table2[[#This Row],[1Y Return vs Nifty]]-AVERAGE(Table2[1Y Return vs Nifty]))/_xlfn.STDEV.P(Table2[1Y Return vs Nifty])</f>
        <v>-5.4048458172387528E-2</v>
      </c>
      <c r="I412">
        <v>0.34517070531400301</v>
      </c>
      <c r="J412">
        <f>(Table2[[#This Row],[1M Return vs Nifty]]-AVERAGE(Table2[1M Return vs Nifty]))/_xlfn.STDEV.P(Table2[1M Return vs Nifty])</f>
        <v>3.1193097996099865E-2</v>
      </c>
      <c r="K412">
        <v>-0.77472048886668698</v>
      </c>
      <c r="L412">
        <f>(Table2[[#This Row],[6M Return vs Nifty]]-AVERAGE(Table2[6M Return vs Nifty]))/_xlfn.STDEV.P(Table2[6M Return vs Nifty])</f>
        <v>-0.25807927142683962</v>
      </c>
      <c r="M412">
        <v>0.60934851435541704</v>
      </c>
      <c r="N412">
        <f>(Table2[[#This Row],[1W Return vs Nifty]]-AVERAGE(Table2[1W Return vs Nifty]))/_xlfn.STDEV.P(Table2[1W Return vs Nifty])</f>
        <v>-4.1624489166029927E-2</v>
      </c>
      <c r="O412">
        <v>758.8</v>
      </c>
      <c r="P412">
        <v>732.57307904343497</v>
      </c>
      <c r="Q412">
        <v>682.44949463130001</v>
      </c>
      <c r="R412">
        <v>53.302952377721198</v>
      </c>
      <c r="S412" s="2">
        <f>(Table2[[#This Row],[Close Price]]-Table2[[#This Row],[20D EMA]])/Table2[[#This Row],[20D EMA]]</f>
        <v>1.6539272535582589E-2</v>
      </c>
      <c r="T412" s="2">
        <f>(Table2[[#This Row],[Close Price]]-Table2[[#This Row],[50D EMA]])/Table2[[#This Row],[50D EMA]]</f>
        <v>5.2932495154201439E-2</v>
      </c>
      <c r="U412" s="2">
        <f>(Table2[[#This Row],[Close Price]]-Table2[[#This Row],[200D EMA]])/Table2[[#This Row],[200D EMA]]</f>
        <v>0.13026679053624235</v>
      </c>
      <c r="V412">
        <v>1.3699619666177101</v>
      </c>
      <c r="W412">
        <v>768.25</v>
      </c>
      <c r="X412">
        <v>784</v>
      </c>
      <c r="Y412">
        <v>726</v>
      </c>
      <c r="Z412">
        <v>787.8</v>
      </c>
      <c r="AA412">
        <v>726</v>
      </c>
      <c r="AB412">
        <v>799</v>
      </c>
      <c r="AC412" s="2">
        <f>(Table2[[#This Row],[Close Price]]/Table2[[#This Row],[Day Low]])-1</f>
        <v>4.0351448096322962E-3</v>
      </c>
      <c r="AD412" s="2">
        <f>(Table2[[#This Row],[Day High]]/Table2[[#This Row],[Close Price]])-1</f>
        <v>1.639981850003247E-2</v>
      </c>
      <c r="AE412" s="2">
        <f>(Table2[[#This Row],[Close Price]]/Table2[[#This Row],[Current Week Low]])-1</f>
        <v>6.2465564738292123E-2</v>
      </c>
      <c r="AF412" s="2">
        <f>(Table2[[#This Row],[Current Week High]]/Table2[[#This Row],[Close Price]])-1</f>
        <v>2.1326246191741616E-2</v>
      </c>
      <c r="AG412" s="2">
        <f>(Table2[[#This Row],[Close Price]]/Table2[[#This Row],[Current Month Low]])-1</f>
        <v>6.2465564738292123E-2</v>
      </c>
      <c r="AH412" s="2">
        <f>(Table2[[#This Row],[Current Month High]]/Table2[[#This Row],[Close Price]])-1</f>
        <v>3.5846243598885108E-2</v>
      </c>
      <c r="AI412">
        <v>14.578336682439801</v>
      </c>
      <c r="AJ412">
        <v>65.507992704645403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0.05</v>
      </c>
      <c r="AM412" t="s">
        <v>10198</v>
      </c>
      <c r="AN412">
        <v>-0.13</v>
      </c>
      <c r="AO412" t="s">
        <v>10197</v>
      </c>
      <c r="AQ412">
        <f>(Table2[[#This Row],[Sharpe Ratio]]-AVERAGE(Table2[Sharpe Ratio]))/_xlfn.STDEV.P(Table2[Sharpe Ratio])</f>
        <v>-0.59700002519057449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-0.91955914595973176</v>
      </c>
      <c r="AS412">
        <f>_xlfn.RANK.AVG(Table2[[#This Row],[1Y Return vs Nifty Z-Score]],Table2[1Y Return vs Nifty Z-Score])</f>
        <v>305</v>
      </c>
      <c r="AT412">
        <f>_xlfn.RANK.AVG(Table2[[#This Row],[6M Return vs Nifty Z-Score]],Table2[6M Return vs Nifty Z-Score])</f>
        <v>403</v>
      </c>
      <c r="AU412">
        <f>_xlfn.RANK.AVG(Table2[[#This Row],[Sharpe Ratio Z-Score]],Table2[Sharpe Ratio Z-Score])</f>
        <v>517.5</v>
      </c>
      <c r="AV412">
        <f>(Table2[[#This Row],[Rank 1Y]]+Table2[[#This Row],[Rank 6M]]+Table2[[#This Row],[Rank Sharpe]])/3</f>
        <v>408.5</v>
      </c>
    </row>
    <row r="413" spans="1:48" x14ac:dyDescent="0.3">
      <c r="A413" t="s">
        <v>646</v>
      </c>
      <c r="B413" t="s">
        <v>647</v>
      </c>
      <c r="C413" t="s">
        <v>10163</v>
      </c>
      <c r="D413" t="s">
        <v>271</v>
      </c>
      <c r="E413">
        <v>27795.753127304899</v>
      </c>
      <c r="F413">
        <v>5622.35</v>
      </c>
      <c r="G413">
        <v>-16.955278801430602</v>
      </c>
      <c r="H413">
        <f>(Table2[[#This Row],[1Y Return vs Nifty]]-AVERAGE(Table2[1Y Return vs Nifty]))/_xlfn.STDEV.P(Table2[1Y Return vs Nifty])</f>
        <v>-0.78745538693812844</v>
      </c>
      <c r="I413">
        <v>-19.3338021785266</v>
      </c>
      <c r="J413">
        <f>(Table2[[#This Row],[1M Return vs Nifty]]-AVERAGE(Table2[1M Return vs Nifty]))/_xlfn.STDEV.P(Table2[1M Return vs Nifty])</f>
        <v>-1.975014298931371</v>
      </c>
      <c r="K413">
        <v>7.99375653329417</v>
      </c>
      <c r="L413">
        <f>(Table2[[#This Row],[6M Return vs Nifty]]-AVERAGE(Table2[6M Return vs Nifty]))/_xlfn.STDEV.P(Table2[6M Return vs Nifty])</f>
        <v>4.3195732916250042E-2</v>
      </c>
      <c r="M413">
        <v>-2.1159062782761899</v>
      </c>
      <c r="N413">
        <f>(Table2[[#This Row],[1W Return vs Nifty]]-AVERAGE(Table2[1W Return vs Nifty]))/_xlfn.STDEV.P(Table2[1W Return vs Nifty])</f>
        <v>-0.62322066298544698</v>
      </c>
      <c r="O413">
        <v>5941.83</v>
      </c>
      <c r="P413">
        <v>5900.7629164446098</v>
      </c>
      <c r="Q413">
        <v>5229.9042519492996</v>
      </c>
      <c r="R413">
        <v>21.357465718844999</v>
      </c>
      <c r="S413" s="2">
        <f>(Table2[[#This Row],[Close Price]]-Table2[[#This Row],[20D EMA]])/Table2[[#This Row],[20D EMA]]</f>
        <v>-5.3767946911978226E-2</v>
      </c>
      <c r="T413" s="2">
        <f>(Table2[[#This Row],[Close Price]]-Table2[[#This Row],[50D EMA]])/Table2[[#This Row],[50D EMA]]</f>
        <v>-4.718252883346849E-2</v>
      </c>
      <c r="U413" s="2">
        <f>(Table2[[#This Row],[Close Price]]-Table2[[#This Row],[200D EMA]])/Table2[[#This Row],[200D EMA]]</f>
        <v>7.5038801695925444E-2</v>
      </c>
      <c r="V413">
        <v>0.55530500204927102</v>
      </c>
      <c r="W413">
        <v>5570</v>
      </c>
      <c r="X413">
        <v>5768.9</v>
      </c>
      <c r="Y413">
        <v>5500.05</v>
      </c>
      <c r="Z413">
        <v>5697</v>
      </c>
      <c r="AA413">
        <v>5023.5</v>
      </c>
      <c r="AB413">
        <v>6750</v>
      </c>
      <c r="AC413" s="2">
        <f>(Table2[[#This Row],[Close Price]]/Table2[[#This Row],[Day Low]])-1</f>
        <v>9.3985637342908213E-3</v>
      </c>
      <c r="AD413" s="2">
        <f>(Table2[[#This Row],[Day High]]/Table2[[#This Row],[Close Price]])-1</f>
        <v>2.6065613133298138E-2</v>
      </c>
      <c r="AE413" s="2">
        <f>(Table2[[#This Row],[Close Price]]/Table2[[#This Row],[Current Week Low]])-1</f>
        <v>2.2236161489441075E-2</v>
      </c>
      <c r="AF413" s="2">
        <f>(Table2[[#This Row],[Current Week High]]/Table2[[#This Row],[Close Price]])-1</f>
        <v>1.3277366225866283E-2</v>
      </c>
      <c r="AG413" s="2">
        <f>(Table2[[#This Row],[Close Price]]/Table2[[#This Row],[Current Month Low]])-1</f>
        <v>0.11920971434258987</v>
      </c>
      <c r="AH413" s="2">
        <f>(Table2[[#This Row],[Current Month High]]/Table2[[#This Row],[Close Price]])-1</f>
        <v>0.2005655997936806</v>
      </c>
      <c r="AI413">
        <v>30.7282541997563</v>
      </c>
      <c r="AJ413">
        <v>39.703068704186798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0.05</v>
      </c>
      <c r="AM413" t="s">
        <v>10198</v>
      </c>
      <c r="AN413">
        <v>-10.9</v>
      </c>
      <c r="AO413" t="s">
        <v>10197</v>
      </c>
      <c r="AP413">
        <v>5.8072418764243003E-2</v>
      </c>
      <c r="AQ413">
        <f>(Table2[[#This Row],[Sharpe Ratio]]-AVERAGE(Table2[Sharpe Ratio]))/_xlfn.STDEV.P(Table2[Sharpe Ratio])</f>
        <v>7.2403474144781974E-2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-3.2700911417939142</v>
      </c>
      <c r="AS413">
        <f>_xlfn.RANK.AVG(Table2[[#This Row],[1Y Return vs Nifty Z-Score]],Table2[1Y Return vs Nifty Z-Score])</f>
        <v>605</v>
      </c>
      <c r="AT413">
        <f>_xlfn.RANK.AVG(Table2[[#This Row],[6M Return vs Nifty Z-Score]],Table2[6M Return vs Nifty Z-Score])</f>
        <v>309</v>
      </c>
      <c r="AU413">
        <f>_xlfn.RANK.AVG(Table2[[#This Row],[Sharpe Ratio Z-Score]],Table2[Sharpe Ratio Z-Score])</f>
        <v>312</v>
      </c>
      <c r="AV413">
        <f>(Table2[[#This Row],[Rank 1Y]]+Table2[[#This Row],[Rank 6M]]+Table2[[#This Row],[Rank Sharpe]])/3</f>
        <v>408.66666666666669</v>
      </c>
    </row>
    <row r="414" spans="1:48" x14ac:dyDescent="0.3">
      <c r="A414" t="s">
        <v>1626</v>
      </c>
      <c r="B414" t="s">
        <v>1627</v>
      </c>
      <c r="C414" t="s">
        <v>10158</v>
      </c>
      <c r="D414" t="s">
        <v>211</v>
      </c>
      <c r="E414">
        <v>5313.4028490399996</v>
      </c>
      <c r="F414">
        <v>586.29999999999995</v>
      </c>
      <c r="G414">
        <v>47.221521684953501</v>
      </c>
      <c r="H414">
        <f>(Table2[[#This Row],[1Y Return vs Nifty]]-AVERAGE(Table2[1Y Return vs Nifty]))/_xlfn.STDEV.P(Table2[1Y Return vs Nifty])</f>
        <v>8.2901281495882495E-2</v>
      </c>
      <c r="I414">
        <v>-10.378062588176499</v>
      </c>
      <c r="J414">
        <f>(Table2[[#This Row],[1M Return vs Nifty]]-AVERAGE(Table2[1M Return vs Nifty]))/_xlfn.STDEV.P(Table2[1M Return vs Nifty])</f>
        <v>-1.0620057228653794</v>
      </c>
      <c r="K414">
        <v>-4.4549329764776404</v>
      </c>
      <c r="L414">
        <f>(Table2[[#This Row],[6M Return vs Nifty]]-AVERAGE(Table2[6M Return vs Nifty]))/_xlfn.STDEV.P(Table2[6M Return vs Nifty])</f>
        <v>-0.38452723158985175</v>
      </c>
      <c r="M414">
        <v>-4.3351499508499396</v>
      </c>
      <c r="N414">
        <f>(Table2[[#This Row],[1W Return vs Nifty]]-AVERAGE(Table2[1W Return vs Nifty]))/_xlfn.STDEV.P(Table2[1W Return vs Nifty])</f>
        <v>-1.0968290875010471</v>
      </c>
      <c r="O414">
        <v>601.20000000000005</v>
      </c>
      <c r="P414">
        <v>590.37049392813299</v>
      </c>
      <c r="Q414">
        <v>511.88900273352499</v>
      </c>
      <c r="R414">
        <v>41.408544391594802</v>
      </c>
      <c r="S414" s="2">
        <f>(Table2[[#This Row],[Close Price]]-Table2[[#This Row],[20D EMA]])/Table2[[#This Row],[20D EMA]]</f>
        <v>-2.4783765801730022E-2</v>
      </c>
      <c r="T414" s="2">
        <f>(Table2[[#This Row],[Close Price]]-Table2[[#This Row],[50D EMA]])/Table2[[#This Row],[50D EMA]]</f>
        <v>-6.8948126134307491E-3</v>
      </c>
      <c r="U414" s="2">
        <f>(Table2[[#This Row],[Close Price]]-Table2[[#This Row],[200D EMA]])/Table2[[#This Row],[200D EMA]]</f>
        <v>0.14536549304461466</v>
      </c>
      <c r="V414">
        <v>0.42123528807411897</v>
      </c>
      <c r="W414">
        <v>583.65</v>
      </c>
      <c r="X414">
        <v>606.70000000000005</v>
      </c>
      <c r="Y414">
        <v>551.04999999999995</v>
      </c>
      <c r="Z414">
        <v>589.5</v>
      </c>
      <c r="AA414">
        <v>551.04999999999995</v>
      </c>
      <c r="AB414">
        <v>662.8</v>
      </c>
      <c r="AC414" s="2">
        <f>(Table2[[#This Row],[Close Price]]/Table2[[#This Row],[Day Low]])-1</f>
        <v>4.5403923584339534E-3</v>
      </c>
      <c r="AD414" s="2">
        <f>(Table2[[#This Row],[Day High]]/Table2[[#This Row],[Close Price]])-1</f>
        <v>3.4794473818864136E-2</v>
      </c>
      <c r="AE414" s="2">
        <f>(Table2[[#This Row],[Close Price]]/Table2[[#This Row],[Current Week Low]])-1</f>
        <v>6.3968786861446247E-2</v>
      </c>
      <c r="AF414" s="2">
        <f>(Table2[[#This Row],[Current Week High]]/Table2[[#This Row],[Close Price]])-1</f>
        <v>5.4579566774688448E-3</v>
      </c>
      <c r="AG414" s="2">
        <f>(Table2[[#This Row],[Close Price]]/Table2[[#This Row],[Current Month Low]])-1</f>
        <v>6.3968786861446247E-2</v>
      </c>
      <c r="AH414" s="2">
        <f>(Table2[[#This Row],[Current Month High]]/Table2[[#This Row],[Close Price]])-1</f>
        <v>0.13047927682074034</v>
      </c>
      <c r="AI414">
        <v>13.047927682074</v>
      </c>
      <c r="AJ414">
        <v>77.639751552795005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0.02</v>
      </c>
      <c r="AM414" t="s">
        <v>10198</v>
      </c>
      <c r="AN414">
        <v>-6.68</v>
      </c>
      <c r="AO414" t="s">
        <v>10197</v>
      </c>
      <c r="AQ414">
        <f>(Table2[[#This Row],[Sharpe Ratio]]-AVERAGE(Table2[Sharpe Ratio]))/_xlfn.STDEV.P(Table2[Sharpe Ratio])</f>
        <v>-0.59700002519057449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-3.0574607856509703</v>
      </c>
      <c r="AS414">
        <f>_xlfn.RANK.AVG(Table2[[#This Row],[1Y Return vs Nifty Z-Score]],Table2[1Y Return vs Nifty Z-Score])</f>
        <v>267</v>
      </c>
      <c r="AT414">
        <f>_xlfn.RANK.AVG(Table2[[#This Row],[6M Return vs Nifty Z-Score]],Table2[6M Return vs Nifty Z-Score])</f>
        <v>443</v>
      </c>
      <c r="AU414">
        <f>_xlfn.RANK.AVG(Table2[[#This Row],[Sharpe Ratio Z-Score]],Table2[Sharpe Ratio Z-Score])</f>
        <v>517.5</v>
      </c>
      <c r="AV414">
        <f>(Table2[[#This Row],[Rank 1Y]]+Table2[[#This Row],[Rank 6M]]+Table2[[#This Row],[Rank Sharpe]])/3</f>
        <v>409.16666666666669</v>
      </c>
    </row>
    <row r="415" spans="1:48" x14ac:dyDescent="0.3">
      <c r="A415" t="s">
        <v>823</v>
      </c>
      <c r="B415" t="s">
        <v>824</v>
      </c>
      <c r="C415" t="s">
        <v>10163</v>
      </c>
      <c r="D415" t="s">
        <v>133</v>
      </c>
      <c r="E415">
        <v>19038.690875324999</v>
      </c>
      <c r="F415">
        <v>684.75</v>
      </c>
      <c r="G415">
        <v>47.283604148876698</v>
      </c>
      <c r="H415">
        <f>(Table2[[#This Row],[1Y Return vs Nifty]]-AVERAGE(Table2[1Y Return vs Nifty]))/_xlfn.STDEV.P(Table2[1Y Return vs Nifty])</f>
        <v>8.3743235068806904E-2</v>
      </c>
      <c r="I415">
        <v>1.8912741927276799</v>
      </c>
      <c r="J415">
        <f>(Table2[[#This Row],[1M Return vs Nifty]]-AVERAGE(Table2[1M Return vs Nifty]))/_xlfn.STDEV.P(Table2[1M Return vs Nifty])</f>
        <v>0.1888133290505227</v>
      </c>
      <c r="K415">
        <v>-13.1780152016945</v>
      </c>
      <c r="L415">
        <f>(Table2[[#This Row],[6M Return vs Nifty]]-AVERAGE(Table2[6M Return vs Nifty]))/_xlfn.STDEV.P(Table2[6M Return vs Nifty])</f>
        <v>-0.68424252178738443</v>
      </c>
      <c r="M415">
        <v>0.76031688642433604</v>
      </c>
      <c r="N415">
        <f>(Table2[[#This Row],[1W Return vs Nifty]]-AVERAGE(Table2[1W Return vs Nifty]))/_xlfn.STDEV.P(Table2[1W Return vs Nifty])</f>
        <v>-9.4063538927977464E-3</v>
      </c>
      <c r="O415">
        <v>682.83</v>
      </c>
      <c r="P415">
        <v>663.82886614510096</v>
      </c>
      <c r="Q415">
        <v>591.13052639441196</v>
      </c>
      <c r="R415">
        <v>49.645559478877999</v>
      </c>
      <c r="S415" s="2">
        <f>(Table2[[#This Row],[Close Price]]-Table2[[#This Row],[20D EMA]])/Table2[[#This Row],[20D EMA]]</f>
        <v>2.8118272483633687E-3</v>
      </c>
      <c r="T415" s="2">
        <f>(Table2[[#This Row],[Close Price]]-Table2[[#This Row],[50D EMA]])/Table2[[#This Row],[50D EMA]]</f>
        <v>3.1515854344191865E-2</v>
      </c>
      <c r="U415" s="2">
        <f>(Table2[[#This Row],[Close Price]]-Table2[[#This Row],[200D EMA]])/Table2[[#This Row],[200D EMA]]</f>
        <v>0.15837360688614413</v>
      </c>
      <c r="V415">
        <v>0.61484329578629004</v>
      </c>
      <c r="W415">
        <v>683</v>
      </c>
      <c r="X415">
        <v>699.9</v>
      </c>
      <c r="Y415">
        <v>646.70000000000005</v>
      </c>
      <c r="Z415">
        <v>695</v>
      </c>
      <c r="AA415">
        <v>646.70000000000005</v>
      </c>
      <c r="AB415">
        <v>745.3</v>
      </c>
      <c r="AC415" s="2">
        <f>(Table2[[#This Row],[Close Price]]/Table2[[#This Row],[Day Low]])-1</f>
        <v>2.5622254758419505E-3</v>
      </c>
      <c r="AD415" s="2">
        <f>(Table2[[#This Row],[Day High]]/Table2[[#This Row],[Close Price]])-1</f>
        <v>2.2124863088718527E-2</v>
      </c>
      <c r="AE415" s="2">
        <f>(Table2[[#This Row],[Close Price]]/Table2[[#This Row],[Current Week Low]])-1</f>
        <v>5.8837173341580229E-2</v>
      </c>
      <c r="AF415" s="2">
        <f>(Table2[[#This Row],[Current Week High]]/Table2[[#This Row],[Close Price]])-1</f>
        <v>1.4968966776195636E-2</v>
      </c>
      <c r="AG415" s="2">
        <f>(Table2[[#This Row],[Close Price]]/Table2[[#This Row],[Current Month Low]])-1</f>
        <v>5.8837173341580229E-2</v>
      </c>
      <c r="AH415" s="2">
        <f>(Table2[[#This Row],[Current Month High]]/Table2[[#This Row],[Close Price]])-1</f>
        <v>8.8426433004746174E-2</v>
      </c>
      <c r="AI415">
        <v>8.8426433004746094</v>
      </c>
      <c r="AJ415">
        <v>78.297096732196295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0.15</v>
      </c>
      <c r="AM415" t="s">
        <v>10198</v>
      </c>
      <c r="AN415">
        <v>-3.89</v>
      </c>
      <c r="AO415" t="s">
        <v>10197</v>
      </c>
      <c r="AP415">
        <v>2.4804178862514001E-2</v>
      </c>
      <c r="AQ415">
        <f>(Table2[[#This Row],[Sharpe Ratio]]-AVERAGE(Table2[Sharpe Ratio]))/_xlfn.STDEV.P(Table2[Sharpe Ratio])</f>
        <v>-0.3110810901430377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-0.73217340170389034</v>
      </c>
      <c r="AS415">
        <f>_xlfn.RANK.AVG(Table2[[#This Row],[1Y Return vs Nifty Z-Score]],Table2[1Y Return vs Nifty Z-Score])</f>
        <v>266</v>
      </c>
      <c r="AT415">
        <f>_xlfn.RANK.AVG(Table2[[#This Row],[6M Return vs Nifty Z-Score]],Table2[6M Return vs Nifty Z-Score])</f>
        <v>544</v>
      </c>
      <c r="AU415">
        <f>_xlfn.RANK.AVG(Table2[[#This Row],[Sharpe Ratio Z-Score]],Table2[Sharpe Ratio Z-Score])</f>
        <v>419</v>
      </c>
      <c r="AV415">
        <f>(Table2[[#This Row],[Rank 1Y]]+Table2[[#This Row],[Rank 6M]]+Table2[[#This Row],[Rank Sharpe]])/3</f>
        <v>409.66666666666669</v>
      </c>
    </row>
    <row r="416" spans="1:48" x14ac:dyDescent="0.3">
      <c r="A416" t="s">
        <v>985</v>
      </c>
      <c r="B416" t="s">
        <v>986</v>
      </c>
      <c r="C416" t="s">
        <v>10152</v>
      </c>
      <c r="D416" t="s">
        <v>285</v>
      </c>
      <c r="E416">
        <v>13744.95055356</v>
      </c>
      <c r="F416">
        <v>996.9</v>
      </c>
      <c r="G416">
        <v>37.0781619598378</v>
      </c>
      <c r="H416">
        <f>(Table2[[#This Row],[1Y Return vs Nifty]]-AVERAGE(Table2[1Y Return vs Nifty]))/_xlfn.STDEV.P(Table2[1Y Return vs Nifty])</f>
        <v>-5.4661524848015376E-2</v>
      </c>
      <c r="I416">
        <v>-10.4377158583402</v>
      </c>
      <c r="J416">
        <f>(Table2[[#This Row],[1M Return vs Nifty]]-AVERAGE(Table2[1M Return vs Nifty]))/_xlfn.STDEV.P(Table2[1M Return vs Nifty])</f>
        <v>-1.0680871800918184</v>
      </c>
      <c r="K416">
        <v>-4.7990481298137304</v>
      </c>
      <c r="L416">
        <f>(Table2[[#This Row],[6M Return vs Nifty]]-AVERAGE(Table2[6M Return vs Nifty]))/_xlfn.STDEV.P(Table2[6M Return vs Nifty])</f>
        <v>-0.39635064106607393</v>
      </c>
      <c r="M416">
        <v>-7.3078114848876297</v>
      </c>
      <c r="N416">
        <f>(Table2[[#This Row],[1W Return vs Nifty]]-AVERAGE(Table2[1W Return vs Nifty]))/_xlfn.STDEV.P(Table2[1W Return vs Nifty])</f>
        <v>-1.7312242930175927</v>
      </c>
      <c r="O416">
        <v>1043.92</v>
      </c>
      <c r="P416">
        <v>1028.0428336416401</v>
      </c>
      <c r="Q416">
        <v>919.29853456995102</v>
      </c>
      <c r="R416">
        <v>25.670753553946199</v>
      </c>
      <c r="S416" s="2">
        <f>(Table2[[#This Row],[Close Price]]-Table2[[#This Row],[20D EMA]])/Table2[[#This Row],[20D EMA]]</f>
        <v>-4.5041765652540512E-2</v>
      </c>
      <c r="T416" s="2">
        <f>(Table2[[#This Row],[Close Price]]-Table2[[#This Row],[50D EMA]])/Table2[[#This Row],[50D EMA]]</f>
        <v>-3.0293323023635813E-2</v>
      </c>
      <c r="U416" s="2">
        <f>(Table2[[#This Row],[Close Price]]-Table2[[#This Row],[200D EMA]])/Table2[[#This Row],[200D EMA]]</f>
        <v>8.4413781281997821E-2</v>
      </c>
      <c r="V416">
        <v>0.77308528454321201</v>
      </c>
      <c r="W416">
        <v>988.8</v>
      </c>
      <c r="X416">
        <v>1006.4</v>
      </c>
      <c r="Y416">
        <v>975.95</v>
      </c>
      <c r="Z416">
        <v>1074</v>
      </c>
      <c r="AA416">
        <v>975.95</v>
      </c>
      <c r="AB416">
        <v>1143.1500000000001</v>
      </c>
      <c r="AC416" s="2">
        <f>(Table2[[#This Row],[Close Price]]/Table2[[#This Row],[Day Low]])-1</f>
        <v>8.1917475728154887E-3</v>
      </c>
      <c r="AD416" s="2">
        <f>(Table2[[#This Row],[Day High]]/Table2[[#This Row],[Close Price]])-1</f>
        <v>9.5295415788945181E-3</v>
      </c>
      <c r="AE416" s="2">
        <f>(Table2[[#This Row],[Close Price]]/Table2[[#This Row],[Current Week Low]])-1</f>
        <v>2.1466263640555372E-2</v>
      </c>
      <c r="AF416" s="2">
        <f>(Table2[[#This Row],[Current Week High]]/Table2[[#This Row],[Close Price]])-1</f>
        <v>7.7339753235028619E-2</v>
      </c>
      <c r="AG416" s="2">
        <f>(Table2[[#This Row],[Close Price]]/Table2[[#This Row],[Current Month Low]])-1</f>
        <v>2.1466263640555372E-2</v>
      </c>
      <c r="AH416" s="2">
        <f>(Table2[[#This Row],[Current Month High]]/Table2[[#This Row],[Close Price]])-1</f>
        <v>0.14670478483298233</v>
      </c>
      <c r="AI416">
        <v>20.2728458220483</v>
      </c>
      <c r="AJ416">
        <v>74.283216783216702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-0.19</v>
      </c>
      <c r="AM416" t="s">
        <v>10197</v>
      </c>
      <c r="AN416">
        <v>-7.84</v>
      </c>
      <c r="AO416" t="s">
        <v>10197</v>
      </c>
      <c r="AP416">
        <v>9.6854790836139997E-3</v>
      </c>
      <c r="AQ416">
        <f>(Table2[[#This Row],[Sharpe Ratio]]-AVERAGE(Table2[Sharpe Ratio]))/_xlfn.STDEV.P(Table2[Sharpe Ratio])</f>
        <v>-0.4853550527703332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-3.7356786917938338</v>
      </c>
      <c r="AS416">
        <f>_xlfn.RANK.AVG(Table2[[#This Row],[1Y Return vs Nifty Z-Score]],Table2[1Y Return vs Nifty Z-Score])</f>
        <v>306</v>
      </c>
      <c r="AT416">
        <f>_xlfn.RANK.AVG(Table2[[#This Row],[6M Return vs Nifty Z-Score]],Table2[6M Return vs Nifty Z-Score])</f>
        <v>453</v>
      </c>
      <c r="AU416">
        <f>_xlfn.RANK.AVG(Table2[[#This Row],[Sharpe Ratio Z-Score]],Table2[Sharpe Ratio Z-Score])</f>
        <v>471</v>
      </c>
      <c r="AV416">
        <f>(Table2[[#This Row],[Rank 1Y]]+Table2[[#This Row],[Rank 6M]]+Table2[[#This Row],[Rank Sharpe]])/3</f>
        <v>410</v>
      </c>
    </row>
    <row r="417" spans="1:48" x14ac:dyDescent="0.3">
      <c r="A417" t="s">
        <v>1332</v>
      </c>
      <c r="B417" t="s">
        <v>1333</v>
      </c>
      <c r="C417" t="s">
        <v>10158</v>
      </c>
      <c r="D417" t="s">
        <v>60</v>
      </c>
      <c r="E417">
        <v>8238.1902504000009</v>
      </c>
      <c r="F417">
        <v>506</v>
      </c>
      <c r="G417">
        <v>25.914970975365399</v>
      </c>
      <c r="H417">
        <f>(Table2[[#This Row],[1Y Return vs Nifty]]-AVERAGE(Table2[1Y Return vs Nifty]))/_xlfn.STDEV.P(Table2[1Y Return vs Nifty])</f>
        <v>-0.2060551381273085</v>
      </c>
      <c r="I417">
        <v>6.3060649219648699</v>
      </c>
      <c r="J417">
        <f>(Table2[[#This Row],[1M Return vs Nifty]]-AVERAGE(Table2[1M Return vs Nifty]))/_xlfn.STDEV.P(Table2[1M Return vs Nifty])</f>
        <v>0.63888691109988827</v>
      </c>
      <c r="K417">
        <v>6.96985545788755</v>
      </c>
      <c r="L417">
        <f>(Table2[[#This Row],[6M Return vs Nifty]]-AVERAGE(Table2[6M Return vs Nifty]))/_xlfn.STDEV.P(Table2[6M Return vs Nifty])</f>
        <v>8.0156440410208835E-3</v>
      </c>
      <c r="M417">
        <v>4.1557818815453</v>
      </c>
      <c r="N417">
        <f>(Table2[[#This Row],[1W Return vs Nifty]]-AVERAGE(Table2[1W Return vs Nifty]))/_xlfn.STDEV.P(Table2[1W Return vs Nifty])</f>
        <v>0.7152192682102968</v>
      </c>
      <c r="O417">
        <v>490.55</v>
      </c>
      <c r="P417">
        <v>475.67103527560801</v>
      </c>
      <c r="Q417">
        <v>432.23578850746497</v>
      </c>
      <c r="R417">
        <v>66.139661383394298</v>
      </c>
      <c r="S417" s="2">
        <f>(Table2[[#This Row],[Close Price]]-Table2[[#This Row],[20D EMA]])/Table2[[#This Row],[20D EMA]]</f>
        <v>3.1495260421975313E-2</v>
      </c>
      <c r="T417" s="2">
        <f>(Table2[[#This Row],[Close Price]]-Table2[[#This Row],[50D EMA]])/Table2[[#This Row],[50D EMA]]</f>
        <v>6.3760377393631135E-2</v>
      </c>
      <c r="U417" s="2">
        <f>(Table2[[#This Row],[Close Price]]-Table2[[#This Row],[200D EMA]])/Table2[[#This Row],[200D EMA]]</f>
        <v>0.17065734363932955</v>
      </c>
      <c r="V417">
        <v>0.62940379590238604</v>
      </c>
      <c r="W417">
        <v>497.05</v>
      </c>
      <c r="X417">
        <v>517</v>
      </c>
      <c r="Y417">
        <v>471.55</v>
      </c>
      <c r="Z417">
        <v>511.9</v>
      </c>
      <c r="AA417">
        <v>464.35</v>
      </c>
      <c r="AB417">
        <v>521.65</v>
      </c>
      <c r="AC417" s="2">
        <f>(Table2[[#This Row],[Close Price]]/Table2[[#This Row],[Day Low]])-1</f>
        <v>1.8006236797102781E-2</v>
      </c>
      <c r="AD417" s="2">
        <f>(Table2[[#This Row],[Day High]]/Table2[[#This Row],[Close Price]])-1</f>
        <v>2.1739130434782705E-2</v>
      </c>
      <c r="AE417" s="2">
        <f>(Table2[[#This Row],[Close Price]]/Table2[[#This Row],[Current Week Low]])-1</f>
        <v>7.3056939879122096E-2</v>
      </c>
      <c r="AF417" s="2">
        <f>(Table2[[#This Row],[Current Week High]]/Table2[[#This Row],[Close Price]])-1</f>
        <v>1.1660079051383443E-2</v>
      </c>
      <c r="AG417" s="2">
        <f>(Table2[[#This Row],[Close Price]]/Table2[[#This Row],[Current Month Low]])-1</f>
        <v>8.9695272962205141E-2</v>
      </c>
      <c r="AH417" s="2">
        <f>(Table2[[#This Row],[Current Month High]]/Table2[[#This Row],[Close Price]])-1</f>
        <v>3.0928853754940588E-2</v>
      </c>
      <c r="AI417">
        <v>3.09288537549405</v>
      </c>
      <c r="AJ417">
        <v>51.247945000747201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0.01</v>
      </c>
      <c r="AM417" t="s">
        <v>10198</v>
      </c>
      <c r="AN417">
        <v>-0.19</v>
      </c>
      <c r="AO417" t="s">
        <v>10197</v>
      </c>
      <c r="AP417">
        <v>-4.0313548512250002E-3</v>
      </c>
      <c r="AQ417">
        <f>(Table2[[#This Row],[Sharpe Ratio]]-AVERAGE(Table2[Sharpe Ratio]))/_xlfn.STDEV.P(Table2[Sharpe Ratio])</f>
        <v>-0.64346964195353595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0.51259704327036149</v>
      </c>
      <c r="AS417">
        <f>_xlfn.RANK.AVG(Table2[[#This Row],[1Y Return vs Nifty Z-Score]],Table2[1Y Return vs Nifty Z-Score])</f>
        <v>357</v>
      </c>
      <c r="AT417">
        <f>_xlfn.RANK.AVG(Table2[[#This Row],[6M Return vs Nifty Z-Score]],Table2[6M Return vs Nifty Z-Score])</f>
        <v>325</v>
      </c>
      <c r="AU417">
        <f>_xlfn.RANK.AVG(Table2[[#This Row],[Sharpe Ratio Z-Score]],Table2[Sharpe Ratio Z-Score])</f>
        <v>548</v>
      </c>
      <c r="AV417">
        <f>(Table2[[#This Row],[Rank 1Y]]+Table2[[#This Row],[Rank 6M]]+Table2[[#This Row],[Rank Sharpe]])/3</f>
        <v>410</v>
      </c>
    </row>
    <row r="418" spans="1:48" x14ac:dyDescent="0.3">
      <c r="A418" t="s">
        <v>1185</v>
      </c>
      <c r="B418" t="s">
        <v>1186</v>
      </c>
      <c r="C418" t="s">
        <v>10165</v>
      </c>
      <c r="D418" t="s">
        <v>146</v>
      </c>
      <c r="E418">
        <v>10046.5871205</v>
      </c>
      <c r="F418">
        <v>726.95</v>
      </c>
      <c r="G418">
        <v>23.189612023216998</v>
      </c>
      <c r="H418">
        <f>(Table2[[#This Row],[1Y Return vs Nifty]]-AVERAGE(Table2[1Y Return vs Nifty]))/_xlfn.STDEV.P(Table2[1Y Return vs Nifty])</f>
        <v>-0.24301606980201773</v>
      </c>
      <c r="I418">
        <v>-8.6128150688508001</v>
      </c>
      <c r="J418">
        <f>(Table2[[#This Row],[1M Return vs Nifty]]-AVERAGE(Table2[1M Return vs Nifty]))/_xlfn.STDEV.P(Table2[1M Return vs Nifty])</f>
        <v>-0.88204446921747415</v>
      </c>
      <c r="K418">
        <v>4.6961962170990201</v>
      </c>
      <c r="L418">
        <f>(Table2[[#This Row],[6M Return vs Nifty]]-AVERAGE(Table2[6M Return vs Nifty]))/_xlfn.STDEV.P(Table2[6M Return vs Nifty])</f>
        <v>-7.010472919050563E-2</v>
      </c>
      <c r="M418">
        <v>1.3104528958774699</v>
      </c>
      <c r="N418">
        <f>(Table2[[#This Row],[1W Return vs Nifty]]-AVERAGE(Table2[1W Return vs Nifty]))/_xlfn.STDEV.P(Table2[1W Return vs Nifty])</f>
        <v>0.1079980807469678</v>
      </c>
      <c r="O418">
        <v>733.31</v>
      </c>
      <c r="P418">
        <v>733.33153871791103</v>
      </c>
      <c r="Q418">
        <v>620.78554609283503</v>
      </c>
      <c r="R418">
        <v>48.3236033141063</v>
      </c>
      <c r="S418" s="2">
        <f>(Table2[[#This Row],[Close Price]]-Table2[[#This Row],[20D EMA]])/Table2[[#This Row],[20D EMA]]</f>
        <v>-8.6730032319208804E-3</v>
      </c>
      <c r="T418" s="2">
        <f>(Table2[[#This Row],[Close Price]]-Table2[[#This Row],[50D EMA]])/Table2[[#This Row],[50D EMA]]</f>
        <v>-8.7021195475485424E-3</v>
      </c>
      <c r="U418" s="2">
        <f>(Table2[[#This Row],[Close Price]]-Table2[[#This Row],[200D EMA]])/Table2[[#This Row],[200D EMA]]</f>
        <v>0.17101631082642621</v>
      </c>
      <c r="V418">
        <v>0.89486845498963596</v>
      </c>
      <c r="W418">
        <v>717.6</v>
      </c>
      <c r="X418">
        <v>730</v>
      </c>
      <c r="Y418">
        <v>701</v>
      </c>
      <c r="Z418">
        <v>737.05</v>
      </c>
      <c r="AA418">
        <v>695.55</v>
      </c>
      <c r="AB418">
        <v>794.95</v>
      </c>
      <c r="AC418" s="2">
        <f>(Table2[[#This Row],[Close Price]]/Table2[[#This Row],[Day Low]])-1</f>
        <v>1.3029542920847348E-2</v>
      </c>
      <c r="AD418" s="2">
        <f>(Table2[[#This Row],[Day High]]/Table2[[#This Row],[Close Price]])-1</f>
        <v>4.195611802737309E-3</v>
      </c>
      <c r="AE418" s="2">
        <f>(Table2[[#This Row],[Close Price]]/Table2[[#This Row],[Current Week Low]])-1</f>
        <v>3.701854493580603E-2</v>
      </c>
      <c r="AF418" s="2">
        <f>(Table2[[#This Row],[Current Week High]]/Table2[[#This Row],[Close Price]])-1</f>
        <v>1.389366531398295E-2</v>
      </c>
      <c r="AG418" s="2">
        <f>(Table2[[#This Row],[Close Price]]/Table2[[#This Row],[Current Month Low]])-1</f>
        <v>4.5144130544173766E-2</v>
      </c>
      <c r="AH418" s="2">
        <f>(Table2[[#This Row],[Current Month High]]/Table2[[#This Row],[Close Price]])-1</f>
        <v>9.3541509044638538E-2</v>
      </c>
      <c r="AI418">
        <v>11.431322649425599</v>
      </c>
      <c r="AJ418">
        <v>76.851964481206593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-7.0000000000000007E-2</v>
      </c>
      <c r="AM418" t="s">
        <v>10197</v>
      </c>
      <c r="AN418">
        <v>-0.87</v>
      </c>
      <c r="AO418" t="s">
        <v>10197</v>
      </c>
      <c r="AQ418">
        <f>(Table2[[#This Row],[Sharpe Ratio]]-AVERAGE(Table2[Sharpe Ratio]))/_xlfn.STDEV.P(Table2[Sharpe Ratio])</f>
        <v>-0.59700002519057449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368</v>
      </c>
      <c r="AT418">
        <f>_xlfn.RANK.AVG(Table2[[#This Row],[6M Return vs Nifty Z-Score]],Table2[6M Return vs Nifty Z-Score])</f>
        <v>345</v>
      </c>
      <c r="AU418">
        <f>_xlfn.RANK.AVG(Table2[[#This Row],[Sharpe Ratio Z-Score]],Table2[Sharpe Ratio Z-Score])</f>
        <v>517.5</v>
      </c>
      <c r="AV418">
        <f>(Table2[[#This Row],[Rank 1Y]]+Table2[[#This Row],[Rank 6M]]+Table2[[#This Row],[Rank Sharpe]])/3</f>
        <v>410.16666666666669</v>
      </c>
    </row>
    <row r="419" spans="1:48" x14ac:dyDescent="0.3">
      <c r="A419" t="s">
        <v>916</v>
      </c>
      <c r="B419" t="s">
        <v>917</v>
      </c>
      <c r="C419" t="s">
        <v>10156</v>
      </c>
      <c r="D419" t="s">
        <v>619</v>
      </c>
      <c r="E419">
        <v>16225.183410239901</v>
      </c>
      <c r="F419">
        <v>675.2</v>
      </c>
      <c r="G419">
        <v>12.9186739279631</v>
      </c>
      <c r="H419">
        <f>(Table2[[#This Row],[1Y Return vs Nifty]]-AVERAGE(Table2[1Y Return vs Nifty]))/_xlfn.STDEV.P(Table2[1Y Return vs Nifty])</f>
        <v>-0.38230907591212676</v>
      </c>
      <c r="I419">
        <v>-5.2849384945509401</v>
      </c>
      <c r="J419">
        <f>(Table2[[#This Row],[1M Return vs Nifty]]-AVERAGE(Table2[1M Return vs Nifty]))/_xlfn.STDEV.P(Table2[1M Return vs Nifty])</f>
        <v>-0.54277825655327727</v>
      </c>
      <c r="K419">
        <v>-15.6950358191876</v>
      </c>
      <c r="L419">
        <f>(Table2[[#This Row],[6M Return vs Nifty]]-AVERAGE(Table2[6M Return vs Nifty]))/_xlfn.STDEV.P(Table2[6M Return vs Nifty])</f>
        <v>-0.77072451809647713</v>
      </c>
      <c r="M419">
        <v>-5.3484686314476297</v>
      </c>
      <c r="N419">
        <f>(Table2[[#This Row],[1W Return vs Nifty]]-AVERAGE(Table2[1W Return vs Nifty]))/_xlfn.STDEV.P(Table2[1W Return vs Nifty])</f>
        <v>-1.3130812592571659</v>
      </c>
      <c r="O419">
        <v>716.84</v>
      </c>
      <c r="P419">
        <v>706.73718748403599</v>
      </c>
      <c r="Q419">
        <v>630.39819772810802</v>
      </c>
      <c r="R419">
        <v>29.2214250860773</v>
      </c>
      <c r="S419" s="2">
        <f>(Table2[[#This Row],[Close Price]]-Table2[[#This Row],[20D EMA]])/Table2[[#This Row],[20D EMA]]</f>
        <v>-5.8088276323865831E-2</v>
      </c>
      <c r="T419" s="2">
        <f>(Table2[[#This Row],[Close Price]]-Table2[[#This Row],[50D EMA]])/Table2[[#This Row],[50D EMA]]</f>
        <v>-4.4623642341939607E-2</v>
      </c>
      <c r="U419" s="2">
        <f>(Table2[[#This Row],[Close Price]]-Table2[[#This Row],[200D EMA]])/Table2[[#This Row],[200D EMA]]</f>
        <v>7.1069051963272165E-2</v>
      </c>
      <c r="V419">
        <v>1.4756475932888999</v>
      </c>
      <c r="W419">
        <v>661.3</v>
      </c>
      <c r="X419">
        <v>688.25</v>
      </c>
      <c r="Y419">
        <v>658.6</v>
      </c>
      <c r="Z419">
        <v>738</v>
      </c>
      <c r="AA419">
        <v>658.6</v>
      </c>
      <c r="AB419">
        <v>796.9</v>
      </c>
      <c r="AC419" s="2">
        <f>(Table2[[#This Row],[Close Price]]/Table2[[#This Row],[Day Low]])-1</f>
        <v>2.1019204597006125E-2</v>
      </c>
      <c r="AD419" s="2">
        <f>(Table2[[#This Row],[Day High]]/Table2[[#This Row],[Close Price]])-1</f>
        <v>1.9327606635070937E-2</v>
      </c>
      <c r="AE419" s="2">
        <f>(Table2[[#This Row],[Close Price]]/Table2[[#This Row],[Current Week Low]])-1</f>
        <v>2.5204980261160026E-2</v>
      </c>
      <c r="AF419" s="2">
        <f>(Table2[[#This Row],[Current Week High]]/Table2[[#This Row],[Close Price]])-1</f>
        <v>9.3009478672985813E-2</v>
      </c>
      <c r="AG419" s="2">
        <f>(Table2[[#This Row],[Close Price]]/Table2[[#This Row],[Current Month Low]])-1</f>
        <v>2.5204980261160026E-2</v>
      </c>
      <c r="AH419" s="2">
        <f>(Table2[[#This Row],[Current Month High]]/Table2[[#This Row],[Close Price]])-1</f>
        <v>0.18024289099526047</v>
      </c>
      <c r="AI419">
        <v>22.326718009478601</v>
      </c>
      <c r="AJ419">
        <v>56.187832523710398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-7.0000000000000007E-2</v>
      </c>
      <c r="AM419" t="s">
        <v>10197</v>
      </c>
      <c r="AN419">
        <v>-12.97</v>
      </c>
      <c r="AO419" t="s">
        <v>10197</v>
      </c>
      <c r="AP419">
        <v>8.3567201016423995E-2</v>
      </c>
      <c r="AQ419">
        <f>(Table2[[#This Row],[Sharpe Ratio]]-AVERAGE(Table2[Sharpe Ratio]))/_xlfn.STDEV.P(Table2[Sharpe Ratio])</f>
        <v>0.36628302690953002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-2.6426100829095169</v>
      </c>
      <c r="AS419">
        <f>_xlfn.RANK.AVG(Table2[[#This Row],[1Y Return vs Nifty Z-Score]],Table2[1Y Return vs Nifty Z-Score])</f>
        <v>427</v>
      </c>
      <c r="AT419">
        <f>_xlfn.RANK.AVG(Table2[[#This Row],[6M Return vs Nifty Z-Score]],Table2[6M Return vs Nifty Z-Score])</f>
        <v>572</v>
      </c>
      <c r="AU419">
        <f>_xlfn.RANK.AVG(Table2[[#This Row],[Sharpe Ratio Z-Score]],Table2[Sharpe Ratio Z-Score])</f>
        <v>235</v>
      </c>
      <c r="AV419">
        <f>(Table2[[#This Row],[Rank 1Y]]+Table2[[#This Row],[Rank 6M]]+Table2[[#This Row],[Rank Sharpe]])/3</f>
        <v>411.33333333333331</v>
      </c>
    </row>
    <row r="420" spans="1:48" x14ac:dyDescent="0.3">
      <c r="A420" t="s">
        <v>182</v>
      </c>
      <c r="B420" t="s">
        <v>183</v>
      </c>
      <c r="C420" t="s">
        <v>10160</v>
      </c>
      <c r="D420" t="s">
        <v>184</v>
      </c>
      <c r="E420">
        <v>144656.86013096399</v>
      </c>
      <c r="F420">
        <v>646.54999999999995</v>
      </c>
      <c r="G420">
        <v>19.8266423798066</v>
      </c>
      <c r="H420">
        <f>(Table2[[#This Row],[1Y Return vs Nifty]]-AVERAGE(Table2[1Y Return vs Nifty]))/_xlfn.STDEV.P(Table2[1Y Return vs Nifty])</f>
        <v>-0.28862418726347305</v>
      </c>
      <c r="I420">
        <v>-8.2738179006819106</v>
      </c>
      <c r="J420">
        <f>(Table2[[#This Row],[1M Return vs Nifty]]-AVERAGE(Table2[1M Return vs Nifty]))/_xlfn.STDEV.P(Table2[1M Return vs Nifty])</f>
        <v>-0.84748480849065055</v>
      </c>
      <c r="K420">
        <v>-0.310591901704658</v>
      </c>
      <c r="L420">
        <f>(Table2[[#This Row],[6M Return vs Nifty]]-AVERAGE(Table2[6M Return vs Nifty]))/_xlfn.STDEV.P(Table2[6M Return vs Nifty])</f>
        <v>-0.24213233540139364</v>
      </c>
      <c r="M420">
        <v>-3.29117594859621</v>
      </c>
      <c r="N420">
        <f>(Table2[[#This Row],[1W Return vs Nifty]]-AVERAGE(Table2[1W Return vs Nifty]))/_xlfn.STDEV.P(Table2[1W Return vs Nifty])</f>
        <v>-0.87403476862879026</v>
      </c>
      <c r="O420">
        <v>677</v>
      </c>
      <c r="P420">
        <v>669.32016768783296</v>
      </c>
      <c r="Q420">
        <v>592.886435214063</v>
      </c>
      <c r="R420">
        <v>25.599309796980499</v>
      </c>
      <c r="S420" s="2">
        <f>(Table2[[#This Row],[Close Price]]-Table2[[#This Row],[20D EMA]])/Table2[[#This Row],[20D EMA]]</f>
        <v>-4.4977843426883379E-2</v>
      </c>
      <c r="T420" s="2">
        <f>(Table2[[#This Row],[Close Price]]-Table2[[#This Row],[50D EMA]])/Table2[[#This Row],[50D EMA]]</f>
        <v>-3.4019843995576247E-2</v>
      </c>
      <c r="U420" s="2">
        <f>(Table2[[#This Row],[Close Price]]-Table2[[#This Row],[200D EMA]])/Table2[[#This Row],[200D EMA]]</f>
        <v>9.0512384157619669E-2</v>
      </c>
      <c r="V420">
        <v>0.65633117825197596</v>
      </c>
      <c r="W420">
        <v>655</v>
      </c>
      <c r="X420">
        <v>668.5</v>
      </c>
      <c r="Y420">
        <v>633.29999999999995</v>
      </c>
      <c r="Z420">
        <v>675</v>
      </c>
      <c r="AA420">
        <v>633.29999999999995</v>
      </c>
      <c r="AB420">
        <v>712.1</v>
      </c>
      <c r="AC420" s="2">
        <f>(Table2[[#This Row],[Close Price]]/Table2[[#This Row],[Day Low]])-1</f>
        <v>-1.2900763358778655E-2</v>
      </c>
      <c r="AD420" s="2">
        <f>(Table2[[#This Row],[Day High]]/Table2[[#This Row],[Close Price]])-1</f>
        <v>3.3949423865130335E-2</v>
      </c>
      <c r="AE420" s="2">
        <f>(Table2[[#This Row],[Close Price]]/Table2[[#This Row],[Current Week Low]])-1</f>
        <v>2.0922153797568344E-2</v>
      </c>
      <c r="AF420" s="2">
        <f>(Table2[[#This Row],[Current Week High]]/Table2[[#This Row],[Close Price]])-1</f>
        <v>4.4002784007424189E-2</v>
      </c>
      <c r="AG420" s="2">
        <f>(Table2[[#This Row],[Close Price]]/Table2[[#This Row],[Current Month Low]])-1</f>
        <v>2.0922153797568344E-2</v>
      </c>
      <c r="AH420" s="2">
        <f>(Table2[[#This Row],[Current Month High]]/Table2[[#This Row],[Close Price]])-1</f>
        <v>0.10138427035805431</v>
      </c>
      <c r="AI420">
        <v>10.6256283350089</v>
      </c>
      <c r="AJ420">
        <v>48.632183908045903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10198</v>
      </c>
      <c r="AN420">
        <v>-7.26</v>
      </c>
      <c r="AO420" t="s">
        <v>10197</v>
      </c>
      <c r="AP420">
        <v>1.3239170502323001E-2</v>
      </c>
      <c r="AQ420">
        <f>(Table2[[#This Row],[Sharpe Ratio]]-AVERAGE(Table2[Sharpe Ratio]))/_xlfn.STDEV.P(Table2[Sharpe Ratio])</f>
        <v>-0.44439148483459279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-2.6966675846189001</v>
      </c>
      <c r="AS420">
        <f>_xlfn.RANK.AVG(Table2[[#This Row],[1Y Return vs Nifty Z-Score]],Table2[1Y Return vs Nifty Z-Score])</f>
        <v>384</v>
      </c>
      <c r="AT420">
        <f>_xlfn.RANK.AVG(Table2[[#This Row],[6M Return vs Nifty Z-Score]],Table2[6M Return vs Nifty Z-Score])</f>
        <v>398</v>
      </c>
      <c r="AU420">
        <f>_xlfn.RANK.AVG(Table2[[#This Row],[Sharpe Ratio Z-Score]],Table2[Sharpe Ratio Z-Score])</f>
        <v>453</v>
      </c>
      <c r="AV420">
        <f>(Table2[[#This Row],[Rank 1Y]]+Table2[[#This Row],[Rank 6M]]+Table2[[#This Row],[Rank Sharpe]])/3</f>
        <v>411.66666666666669</v>
      </c>
    </row>
    <row r="421" spans="1:48" x14ac:dyDescent="0.3">
      <c r="A421" t="s">
        <v>806</v>
      </c>
      <c r="B421" t="s">
        <v>807</v>
      </c>
      <c r="C421" t="s">
        <v>10152</v>
      </c>
      <c r="D421" t="s">
        <v>21</v>
      </c>
      <c r="E421">
        <v>19500.840219045</v>
      </c>
      <c r="F421">
        <v>706.45</v>
      </c>
      <c r="G421">
        <v>62.8558616080958</v>
      </c>
      <c r="H421">
        <f>(Table2[[#This Row],[1Y Return vs Nifty]]-AVERAGE(Table2[1Y Return vs Nifty]))/_xlfn.STDEV.P(Table2[1Y Return vs Nifty])</f>
        <v>0.29493198270788779</v>
      </c>
      <c r="I421">
        <v>1.5798970050109999</v>
      </c>
      <c r="J421">
        <f>(Table2[[#This Row],[1M Return vs Nifty]]-AVERAGE(Table2[1M Return vs Nifty]))/_xlfn.STDEV.P(Table2[1M Return vs Nifty])</f>
        <v>0.15706943566142009</v>
      </c>
      <c r="K421">
        <v>-27.9636720673717</v>
      </c>
      <c r="L421">
        <f>(Table2[[#This Row],[6M Return vs Nifty]]-AVERAGE(Table2[6M Return vs Nifty]))/_xlfn.STDEV.P(Table2[6M Return vs Nifty])</f>
        <v>-1.1922610551272341</v>
      </c>
      <c r="M421">
        <v>0.42848845778275202</v>
      </c>
      <c r="N421">
        <f>(Table2[[#This Row],[1W Return vs Nifty]]-AVERAGE(Table2[1W Return vs Nifty]))/_xlfn.STDEV.P(Table2[1W Return vs Nifty])</f>
        <v>-8.0221803877236181E-2</v>
      </c>
      <c r="O421">
        <v>709.75</v>
      </c>
      <c r="P421">
        <v>693.06472501842302</v>
      </c>
      <c r="Q421">
        <v>653.11811883016605</v>
      </c>
      <c r="R421">
        <v>45.285942543282196</v>
      </c>
      <c r="S421" s="2">
        <f>(Table2[[#This Row],[Close Price]]-Table2[[#This Row],[20D EMA]])/Table2[[#This Row],[20D EMA]]</f>
        <v>-4.6495244804507993E-3</v>
      </c>
      <c r="T421" s="2">
        <f>(Table2[[#This Row],[Close Price]]-Table2[[#This Row],[50D EMA]])/Table2[[#This Row],[50D EMA]]</f>
        <v>1.9313167296490553E-2</v>
      </c>
      <c r="U421" s="2">
        <f>(Table2[[#This Row],[Close Price]]-Table2[[#This Row],[200D EMA]])/Table2[[#This Row],[200D EMA]]</f>
        <v>8.1657329098998976E-2</v>
      </c>
      <c r="V421">
        <v>1.3160855330788701</v>
      </c>
      <c r="W421">
        <v>707.5</v>
      </c>
      <c r="X421">
        <v>730.35</v>
      </c>
      <c r="Y421">
        <v>681.5</v>
      </c>
      <c r="Z421">
        <v>729</v>
      </c>
      <c r="AA421">
        <v>681.5</v>
      </c>
      <c r="AB421">
        <v>760.45</v>
      </c>
      <c r="AC421" s="2">
        <f>(Table2[[#This Row],[Close Price]]/Table2[[#This Row],[Day Low]])-1</f>
        <v>-1.4840989399292903E-3</v>
      </c>
      <c r="AD421" s="2">
        <f>(Table2[[#This Row],[Day High]]/Table2[[#This Row],[Close Price]])-1</f>
        <v>3.3831127468327615E-2</v>
      </c>
      <c r="AE421" s="2">
        <f>(Table2[[#This Row],[Close Price]]/Table2[[#This Row],[Current Week Low]])-1</f>
        <v>3.6610418195157868E-2</v>
      </c>
      <c r="AF421" s="2">
        <f>(Table2[[#This Row],[Current Week High]]/Table2[[#This Row],[Close Price]])-1</f>
        <v>3.192016420128807E-2</v>
      </c>
      <c r="AG421" s="2">
        <f>(Table2[[#This Row],[Close Price]]/Table2[[#This Row],[Current Month Low]])-1</f>
        <v>3.6610418195157868E-2</v>
      </c>
      <c r="AH421" s="2">
        <f>(Table2[[#This Row],[Current Month High]]/Table2[[#This Row],[Close Price]])-1</f>
        <v>7.6438530681576911E-2</v>
      </c>
      <c r="AI421">
        <v>21.9973104961426</v>
      </c>
      <c r="AJ421">
        <v>88.336443615035904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-0.04</v>
      </c>
      <c r="AM421" t="s">
        <v>10197</v>
      </c>
      <c r="AN421">
        <v>-0.18</v>
      </c>
      <c r="AO421" t="s">
        <v>10197</v>
      </c>
      <c r="AP421">
        <v>4.4762078145298999E-2</v>
      </c>
      <c r="AQ421">
        <f>(Table2[[#This Row],[Sharpe Ratio]]-AVERAGE(Table2[Sharpe Ratio]))/_xlfn.STDEV.P(Table2[Sharpe Ratio])</f>
        <v>-8.1025447489059266E-2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-0.90150688812422175</v>
      </c>
      <c r="AS421">
        <f>_xlfn.RANK.AVG(Table2[[#This Row],[1Y Return vs Nifty Z-Score]],Table2[1Y Return vs Nifty Z-Score])</f>
        <v>206</v>
      </c>
      <c r="AT421">
        <f>_xlfn.RANK.AVG(Table2[[#This Row],[6M Return vs Nifty Z-Score]],Table2[6M Return vs Nifty Z-Score])</f>
        <v>675</v>
      </c>
      <c r="AU421">
        <f>_xlfn.RANK.AVG(Table2[[#This Row],[Sharpe Ratio Z-Score]],Table2[Sharpe Ratio Z-Score])</f>
        <v>354</v>
      </c>
      <c r="AV421">
        <f>(Table2[[#This Row],[Rank 1Y]]+Table2[[#This Row],[Rank 6M]]+Table2[[#This Row],[Rank Sharpe]])/3</f>
        <v>411.66666666666669</v>
      </c>
    </row>
    <row r="422" spans="1:48" x14ac:dyDescent="0.3">
      <c r="A422" t="s">
        <v>461</v>
      </c>
      <c r="B422" t="s">
        <v>462</v>
      </c>
      <c r="C422" t="s">
        <v>10163</v>
      </c>
      <c r="D422" t="s">
        <v>127</v>
      </c>
      <c r="E422">
        <v>47593.653063309997</v>
      </c>
      <c r="F422">
        <v>53829.7</v>
      </c>
      <c r="G422">
        <v>2.3539960102692401</v>
      </c>
      <c r="H422">
        <f>(Table2[[#This Row],[1Y Return vs Nifty]]-AVERAGE(Table2[1Y Return vs Nifty]))/_xlfn.STDEV.P(Table2[1Y Return vs Nifty])</f>
        <v>-0.52558573984418477</v>
      </c>
      <c r="I422">
        <v>-8.4891400322135695</v>
      </c>
      <c r="J422">
        <f>(Table2[[#This Row],[1M Return vs Nifty]]-AVERAGE(Table2[1M Return vs Nifty]))/_xlfn.STDEV.P(Table2[1M Return vs Nifty])</f>
        <v>-0.86943620074830874</v>
      </c>
      <c r="K422">
        <v>24.803991043363599</v>
      </c>
      <c r="L422">
        <f>(Table2[[#This Row],[6M Return vs Nifty]]-AVERAGE(Table2[6M Return vs Nifty]))/_xlfn.STDEV.P(Table2[6M Return vs Nifty])</f>
        <v>0.62077647609774433</v>
      </c>
      <c r="M422">
        <v>-2.3257396030324302</v>
      </c>
      <c r="N422">
        <f>(Table2[[#This Row],[1W Return vs Nifty]]-AVERAGE(Table2[1W Return vs Nifty]))/_xlfn.STDEV.P(Table2[1W Return vs Nifty])</f>
        <v>-0.66800115805988802</v>
      </c>
      <c r="O422">
        <v>55242.48</v>
      </c>
      <c r="P422">
        <v>53463.783432645701</v>
      </c>
      <c r="Q422">
        <v>45597.409924840998</v>
      </c>
      <c r="R422">
        <v>35.370525178721898</v>
      </c>
      <c r="S422" s="2">
        <f>(Table2[[#This Row],[Close Price]]-Table2[[#This Row],[20D EMA]])/Table2[[#This Row],[20D EMA]]</f>
        <v>-2.5574159596021141E-2</v>
      </c>
      <c r="T422" s="2">
        <f>(Table2[[#This Row],[Close Price]]-Table2[[#This Row],[50D EMA]])/Table2[[#This Row],[50D EMA]]</f>
        <v>6.8441951515698781E-3</v>
      </c>
      <c r="U422" s="2">
        <f>(Table2[[#This Row],[Close Price]]-Table2[[#This Row],[200D EMA]])/Table2[[#This Row],[200D EMA]]</f>
        <v>0.18054293190618556</v>
      </c>
      <c r="V422">
        <v>0.461618397419155</v>
      </c>
      <c r="W422">
        <v>53835</v>
      </c>
      <c r="X422">
        <v>55199.9</v>
      </c>
      <c r="Y422">
        <v>52954.15</v>
      </c>
      <c r="Z422">
        <v>55888</v>
      </c>
      <c r="AA422">
        <v>52954.15</v>
      </c>
      <c r="AB422">
        <v>59000</v>
      </c>
      <c r="AC422" s="2">
        <f>(Table2[[#This Row],[Close Price]]/Table2[[#This Row],[Day Low]])-1</f>
        <v>-9.8448964428454744E-5</v>
      </c>
      <c r="AD422" s="2">
        <f>(Table2[[#This Row],[Day High]]/Table2[[#This Row],[Close Price]])-1</f>
        <v>2.5454349550527056E-2</v>
      </c>
      <c r="AE422" s="2">
        <f>(Table2[[#This Row],[Close Price]]/Table2[[#This Row],[Current Week Low]])-1</f>
        <v>1.6534114889956708E-2</v>
      </c>
      <c r="AF422" s="2">
        <f>(Table2[[#This Row],[Current Week High]]/Table2[[#This Row],[Close Price]])-1</f>
        <v>3.8237255641402568E-2</v>
      </c>
      <c r="AG422" s="2">
        <f>(Table2[[#This Row],[Close Price]]/Table2[[#This Row],[Current Month Low]])-1</f>
        <v>1.6534114889956708E-2</v>
      </c>
      <c r="AH422" s="2">
        <f>(Table2[[#This Row],[Current Month High]]/Table2[[#This Row],[Close Price]])-1</f>
        <v>9.6049207036264406E-2</v>
      </c>
      <c r="AI422">
        <v>11.4514849609044</v>
      </c>
      <c r="AJ422">
        <v>53.897197357173198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</v>
      </c>
      <c r="AM422" t="s">
        <v>10198</v>
      </c>
      <c r="AN422">
        <v>-6.42</v>
      </c>
      <c r="AO422" t="s">
        <v>10197</v>
      </c>
      <c r="AP422">
        <v>-2.2445407164779999E-2</v>
      </c>
      <c r="AQ422">
        <f>(Table2[[#This Row],[Sharpe Ratio]]-AVERAGE(Table2[Sharpe Ratio]))/_xlfn.STDEV.P(Table2[Sharpe Ratio])</f>
        <v>-0.85572928806333082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-2.2979759106179678</v>
      </c>
      <c r="AS422">
        <f>_xlfn.RANK.AVG(Table2[[#This Row],[1Y Return vs Nifty Z-Score]],Table2[1Y Return vs Nifty Z-Score])</f>
        <v>488</v>
      </c>
      <c r="AT422">
        <f>_xlfn.RANK.AVG(Table2[[#This Row],[6M Return vs Nifty Z-Score]],Table2[6M Return vs Nifty Z-Score])</f>
        <v>159</v>
      </c>
      <c r="AU422">
        <f>_xlfn.RANK.AVG(Table2[[#This Row],[Sharpe Ratio Z-Score]],Table2[Sharpe Ratio Z-Score])</f>
        <v>589</v>
      </c>
      <c r="AV422">
        <f>(Table2[[#This Row],[Rank 1Y]]+Table2[[#This Row],[Rank 6M]]+Table2[[#This Row],[Rank Sharpe]])/3</f>
        <v>412</v>
      </c>
    </row>
    <row r="423" spans="1:48" x14ac:dyDescent="0.3">
      <c r="A423" t="s">
        <v>485</v>
      </c>
      <c r="B423" t="s">
        <v>486</v>
      </c>
      <c r="C423" t="s">
        <v>10153</v>
      </c>
      <c r="D423" t="s">
        <v>54</v>
      </c>
      <c r="E423">
        <v>43305.554655095999</v>
      </c>
      <c r="F423">
        <v>173.73</v>
      </c>
      <c r="G423">
        <v>12.7843206399907</v>
      </c>
      <c r="H423">
        <f>(Table2[[#This Row],[1Y Return vs Nifty]]-AVERAGE(Table2[1Y Return vs Nifty]))/_xlfn.STDEV.P(Table2[1Y Return vs Nifty])</f>
        <v>-0.38413115615337567</v>
      </c>
      <c r="I423">
        <v>-6.0724525276457904</v>
      </c>
      <c r="J423">
        <f>(Table2[[#This Row],[1M Return vs Nifty]]-AVERAGE(Table2[1M Return vs Nifty]))/_xlfn.STDEV.P(Table2[1M Return vs Nifty])</f>
        <v>-0.62306275553119006</v>
      </c>
      <c r="K423">
        <v>-10.2080954108961</v>
      </c>
      <c r="L423">
        <f>(Table2[[#This Row],[6M Return vs Nifty]]-AVERAGE(Table2[6M Return vs Nifty]))/_xlfn.STDEV.P(Table2[6M Return vs Nifty])</f>
        <v>-0.58219941947782095</v>
      </c>
      <c r="M423">
        <v>-5.3968239825359499</v>
      </c>
      <c r="N423">
        <f>(Table2[[#This Row],[1W Return vs Nifty]]-AVERAGE(Table2[1W Return vs Nifty]))/_xlfn.STDEV.P(Table2[1W Return vs Nifty])</f>
        <v>-1.3234007667221928</v>
      </c>
      <c r="O423">
        <v>178.99</v>
      </c>
      <c r="P423">
        <v>174.94854794350201</v>
      </c>
      <c r="Q423">
        <v>158.74460113389401</v>
      </c>
      <c r="R423">
        <v>32.762824665255302</v>
      </c>
      <c r="S423" s="2">
        <f>(Table2[[#This Row],[Close Price]]-Table2[[#This Row],[20D EMA]])/Table2[[#This Row],[20D EMA]]</f>
        <v>-2.938711659869277E-2</v>
      </c>
      <c r="T423" s="2">
        <f>(Table2[[#This Row],[Close Price]]-Table2[[#This Row],[50D EMA]])/Table2[[#This Row],[50D EMA]]</f>
        <v>-6.96517895018789E-3</v>
      </c>
      <c r="U423" s="2">
        <f>(Table2[[#This Row],[Close Price]]-Table2[[#This Row],[200D EMA]])/Table2[[#This Row],[200D EMA]]</f>
        <v>9.4399423722552084E-2</v>
      </c>
      <c r="V423">
        <v>1.1838783005887701</v>
      </c>
      <c r="W423">
        <v>174.17</v>
      </c>
      <c r="X423">
        <v>180.9</v>
      </c>
      <c r="Y423">
        <v>165</v>
      </c>
      <c r="Z423">
        <v>177.37</v>
      </c>
      <c r="AA423">
        <v>165</v>
      </c>
      <c r="AB423">
        <v>194.25</v>
      </c>
      <c r="AC423" s="2">
        <f>(Table2[[#This Row],[Close Price]]/Table2[[#This Row],[Day Low]])-1</f>
        <v>-2.5262674398576213E-3</v>
      </c>
      <c r="AD423" s="2">
        <f>(Table2[[#This Row],[Day High]]/Table2[[#This Row],[Close Price]])-1</f>
        <v>4.1270937661889162E-2</v>
      </c>
      <c r="AE423" s="2">
        <f>(Table2[[#This Row],[Close Price]]/Table2[[#This Row],[Current Week Low]])-1</f>
        <v>5.2909090909090795E-2</v>
      </c>
      <c r="AF423" s="2">
        <f>(Table2[[#This Row],[Current Week High]]/Table2[[#This Row],[Close Price]])-1</f>
        <v>2.0952052034766577E-2</v>
      </c>
      <c r="AG423" s="2">
        <f>(Table2[[#This Row],[Close Price]]/Table2[[#This Row],[Current Month Low]])-1</f>
        <v>5.2909090909090795E-2</v>
      </c>
      <c r="AH423" s="2">
        <f>(Table2[[#This Row],[Current Month High]]/Table2[[#This Row],[Close Price]])-1</f>
        <v>0.11811431531687111</v>
      </c>
      <c r="AI423">
        <v>11.8114315316871</v>
      </c>
      <c r="AJ423">
        <v>49.124463519313302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0.01</v>
      </c>
      <c r="AM423" t="s">
        <v>10198</v>
      </c>
      <c r="AN423">
        <v>-6.59</v>
      </c>
      <c r="AO423" t="s">
        <v>10197</v>
      </c>
      <c r="AP423">
        <v>6.5036254780614006E-2</v>
      </c>
      <c r="AQ423">
        <f>(Table2[[#This Row],[Sharpe Ratio]]-AVERAGE(Table2[Sharpe Ratio]))/_xlfn.STDEV.P(Table2[Sharpe Ratio])</f>
        <v>0.15267593906623003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-2.7601181588183494</v>
      </c>
      <c r="AS423">
        <f>_xlfn.RANK.AVG(Table2[[#This Row],[1Y Return vs Nifty Z-Score]],Table2[1Y Return vs Nifty Z-Score])</f>
        <v>430</v>
      </c>
      <c r="AT423">
        <f>_xlfn.RANK.AVG(Table2[[#This Row],[6M Return vs Nifty Z-Score]],Table2[6M Return vs Nifty Z-Score])</f>
        <v>519</v>
      </c>
      <c r="AU423">
        <f>_xlfn.RANK.AVG(Table2[[#This Row],[Sharpe Ratio Z-Score]],Table2[Sharpe Ratio Z-Score])</f>
        <v>288</v>
      </c>
      <c r="AV423">
        <f>(Table2[[#This Row],[Rank 1Y]]+Table2[[#This Row],[Rank 6M]]+Table2[[#This Row],[Rank Sharpe]])/3</f>
        <v>412.33333333333331</v>
      </c>
    </row>
    <row r="424" spans="1:48" x14ac:dyDescent="0.3">
      <c r="A424" t="s">
        <v>907</v>
      </c>
      <c r="B424" t="s">
        <v>908</v>
      </c>
      <c r="C424" t="s">
        <v>10157</v>
      </c>
      <c r="D424" t="s">
        <v>198</v>
      </c>
      <c r="E424">
        <v>16421.940288704998</v>
      </c>
      <c r="F424">
        <v>675.55</v>
      </c>
      <c r="G424">
        <v>-2.24635509475655</v>
      </c>
      <c r="H424">
        <f>(Table2[[#This Row],[1Y Return vs Nifty]]-AVERAGE(Table2[1Y Return vs Nifty]))/_xlfn.STDEV.P(Table2[1Y Return vs Nifty])</f>
        <v>-0.58797504923717103</v>
      </c>
      <c r="I424">
        <v>-5.6400526333284198</v>
      </c>
      <c r="J424">
        <f>(Table2[[#This Row],[1M Return vs Nifty]]-AVERAGE(Table2[1M Return vs Nifty]))/_xlfn.STDEV.P(Table2[1M Return vs Nifty])</f>
        <v>-0.57898099010925075</v>
      </c>
      <c r="K424">
        <v>4.3108180365350197</v>
      </c>
      <c r="L424">
        <f>(Table2[[#This Row],[6M Return vs Nifty]]-AVERAGE(Table2[6M Return vs Nifty]))/_xlfn.STDEV.P(Table2[6M Return vs Nifty])</f>
        <v>-8.3345889853835842E-2</v>
      </c>
      <c r="M424">
        <v>8.4280990705291607</v>
      </c>
      <c r="N424">
        <f>(Table2[[#This Row],[1W Return vs Nifty]]-AVERAGE(Table2[1W Return vs Nifty]))/_xlfn.STDEV.P(Table2[1W Return vs Nifty])</f>
        <v>1.6269737717429964</v>
      </c>
      <c r="O424">
        <v>663.02</v>
      </c>
      <c r="P424">
        <v>643.70501687286503</v>
      </c>
      <c r="Q424">
        <v>590.62733150851295</v>
      </c>
      <c r="R424">
        <v>55.211302961891199</v>
      </c>
      <c r="S424" s="2">
        <f>(Table2[[#This Row],[Close Price]]-Table2[[#This Row],[20D EMA]])/Table2[[#This Row],[20D EMA]]</f>
        <v>1.8898374106361759E-2</v>
      </c>
      <c r="T424" s="2">
        <f>(Table2[[#This Row],[Close Price]]-Table2[[#This Row],[50D EMA]])/Table2[[#This Row],[50D EMA]]</f>
        <v>4.9471391852495793E-2</v>
      </c>
      <c r="U424" s="2">
        <f>(Table2[[#This Row],[Close Price]]-Table2[[#This Row],[200D EMA]])/Table2[[#This Row],[200D EMA]]</f>
        <v>0.14378384467001756</v>
      </c>
      <c r="V424">
        <v>1.3384549645667501</v>
      </c>
      <c r="W424">
        <v>670</v>
      </c>
      <c r="X424">
        <v>698.8</v>
      </c>
      <c r="Y424">
        <v>608</v>
      </c>
      <c r="Z424">
        <v>704.95</v>
      </c>
      <c r="AA424">
        <v>608</v>
      </c>
      <c r="AB424">
        <v>706.45</v>
      </c>
      <c r="AC424" s="2">
        <f>(Table2[[#This Row],[Close Price]]/Table2[[#This Row],[Day Low]])-1</f>
        <v>8.283582089552155E-3</v>
      </c>
      <c r="AD424" s="2">
        <f>(Table2[[#This Row],[Day High]]/Table2[[#This Row],[Close Price]])-1</f>
        <v>3.441640145066982E-2</v>
      </c>
      <c r="AE424" s="2">
        <f>(Table2[[#This Row],[Close Price]]/Table2[[#This Row],[Current Week Low]])-1</f>
        <v>0.11110197368421049</v>
      </c>
      <c r="AF424" s="2">
        <f>(Table2[[#This Row],[Current Week High]]/Table2[[#This Row],[Close Price]])-1</f>
        <v>4.3520094737621307E-2</v>
      </c>
      <c r="AG424" s="2">
        <f>(Table2[[#This Row],[Close Price]]/Table2[[#This Row],[Current Month Low]])-1</f>
        <v>0.11110197368421049</v>
      </c>
      <c r="AH424" s="2">
        <f>(Table2[[#This Row],[Current Month High]]/Table2[[#This Row],[Close Price]])-1</f>
        <v>4.5740507734438829E-2</v>
      </c>
      <c r="AI424">
        <v>6.8758789134779104</v>
      </c>
      <c r="AJ424">
        <v>37.4186330349877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-0.02</v>
      </c>
      <c r="AM424" t="s">
        <v>10197</v>
      </c>
      <c r="AN424">
        <v>0.36</v>
      </c>
      <c r="AO424" t="s">
        <v>10198</v>
      </c>
      <c r="AP424">
        <v>4.1613599018997E-2</v>
      </c>
      <c r="AQ424">
        <f>(Table2[[#This Row],[Sharpe Ratio]]-AVERAGE(Table2[Sharpe Ratio]))/_xlfn.STDEV.P(Table2[Sharpe Ratio])</f>
        <v>-0.11731811429336673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0.25935372824937208</v>
      </c>
      <c r="AS424">
        <f>_xlfn.RANK.AVG(Table2[[#This Row],[1Y Return vs Nifty Z-Score]],Table2[1Y Return vs Nifty Z-Score])</f>
        <v>524</v>
      </c>
      <c r="AT424">
        <f>_xlfn.RANK.AVG(Table2[[#This Row],[6M Return vs Nifty Z-Score]],Table2[6M Return vs Nifty Z-Score])</f>
        <v>350</v>
      </c>
      <c r="AU424">
        <f>_xlfn.RANK.AVG(Table2[[#This Row],[Sharpe Ratio Z-Score]],Table2[Sharpe Ratio Z-Score])</f>
        <v>364</v>
      </c>
      <c r="AV424">
        <f>(Table2[[#This Row],[Rank 1Y]]+Table2[[#This Row],[Rank 6M]]+Table2[[#This Row],[Rank Sharpe]])/3</f>
        <v>412.66666666666669</v>
      </c>
    </row>
    <row r="425" spans="1:48" x14ac:dyDescent="0.3">
      <c r="A425" t="s">
        <v>1319</v>
      </c>
      <c r="B425" t="s">
        <v>1320</v>
      </c>
      <c r="C425" t="s">
        <v>10161</v>
      </c>
      <c r="D425" t="s">
        <v>370</v>
      </c>
      <c r="E425">
        <v>8346.3548940660003</v>
      </c>
      <c r="F425">
        <v>216.93</v>
      </c>
      <c r="G425">
        <v>77.129517928438105</v>
      </c>
      <c r="H425">
        <f>(Table2[[#This Row],[1Y Return vs Nifty]]-AVERAGE(Table2[1Y Return vs Nifty]))/_xlfn.STDEV.P(Table2[1Y Return vs Nifty])</f>
        <v>0.48850928583288417</v>
      </c>
      <c r="I425">
        <v>-7.3548118430523397</v>
      </c>
      <c r="J425">
        <f>(Table2[[#This Row],[1M Return vs Nifty]]-AVERAGE(Table2[1M Return vs Nifty]))/_xlfn.STDEV.P(Table2[1M Return vs Nifty])</f>
        <v>-0.75379512450559027</v>
      </c>
      <c r="K425">
        <v>-15.109694078111801</v>
      </c>
      <c r="L425">
        <f>(Table2[[#This Row],[6M Return vs Nifty]]-AVERAGE(Table2[6M Return vs Nifty]))/_xlfn.STDEV.P(Table2[6M Return vs Nifty])</f>
        <v>-0.75061283448949379</v>
      </c>
      <c r="M425">
        <v>-0.39531328179473801</v>
      </c>
      <c r="N425">
        <f>(Table2[[#This Row],[1W Return vs Nifty]]-AVERAGE(Table2[1W Return vs Nifty]))/_xlfn.STDEV.P(Table2[1W Return vs Nifty])</f>
        <v>-0.25602919664633284</v>
      </c>
      <c r="O425">
        <v>223.86</v>
      </c>
      <c r="P425">
        <v>222.603024343491</v>
      </c>
      <c r="Q425">
        <v>198.369090914324</v>
      </c>
      <c r="R425">
        <v>37.667371073186501</v>
      </c>
      <c r="S425" s="2">
        <f>(Table2[[#This Row],[Close Price]]-Table2[[#This Row],[20D EMA]])/Table2[[#This Row],[20D EMA]]</f>
        <v>-3.0956848030018792E-2</v>
      </c>
      <c r="T425" s="2">
        <f>(Table2[[#This Row],[Close Price]]-Table2[[#This Row],[50D EMA]])/Table2[[#This Row],[50D EMA]]</f>
        <v>-2.5484938312145961E-2</v>
      </c>
      <c r="U425" s="2">
        <f>(Table2[[#This Row],[Close Price]]-Table2[[#This Row],[200D EMA]])/Table2[[#This Row],[200D EMA]]</f>
        <v>9.3567546234773508E-2</v>
      </c>
      <c r="V425">
        <v>0.91742421373093697</v>
      </c>
      <c r="W425">
        <v>219.6</v>
      </c>
      <c r="X425">
        <v>229</v>
      </c>
      <c r="Y425">
        <v>204</v>
      </c>
      <c r="Z425">
        <v>223.07</v>
      </c>
      <c r="AA425">
        <v>204</v>
      </c>
      <c r="AB425">
        <v>262</v>
      </c>
      <c r="AC425" s="2">
        <f>(Table2[[#This Row],[Close Price]]/Table2[[#This Row],[Day Low]])-1</f>
        <v>-1.2158469945355188E-2</v>
      </c>
      <c r="AD425" s="2">
        <f>(Table2[[#This Row],[Day High]]/Table2[[#This Row],[Close Price]])-1</f>
        <v>5.5640068224772854E-2</v>
      </c>
      <c r="AE425" s="2">
        <f>(Table2[[#This Row],[Close Price]]/Table2[[#This Row],[Current Week Low]])-1</f>
        <v>6.3382352941176556E-2</v>
      </c>
      <c r="AF425" s="2">
        <f>(Table2[[#This Row],[Current Week High]]/Table2[[#This Row],[Close Price]])-1</f>
        <v>2.8304061217904408E-2</v>
      </c>
      <c r="AG425" s="2">
        <f>(Table2[[#This Row],[Close Price]]/Table2[[#This Row],[Current Month Low]])-1</f>
        <v>6.3382352941176556E-2</v>
      </c>
      <c r="AH425" s="2">
        <f>(Table2[[#This Row],[Current Month High]]/Table2[[#This Row],[Close Price]])-1</f>
        <v>0.20776287281611583</v>
      </c>
      <c r="AI425">
        <v>20.776287281611499</v>
      </c>
      <c r="AJ425">
        <v>110.611650485436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-0.08</v>
      </c>
      <c r="AM425" t="s">
        <v>10197</v>
      </c>
      <c r="AN425">
        <v>-10.47</v>
      </c>
      <c r="AO425" t="s">
        <v>10197</v>
      </c>
      <c r="AQ425">
        <f>(Table2[[#This Row],[Sharpe Ratio]]-AVERAGE(Table2[Sharpe Ratio]))/_xlfn.STDEV.P(Table2[Sharpe Ratio])</f>
        <v>-0.59700002519057449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-1.8689278949991073</v>
      </c>
      <c r="AS425">
        <f>_xlfn.RANK.AVG(Table2[[#This Row],[1Y Return vs Nifty Z-Score]],Table2[1Y Return vs Nifty Z-Score])</f>
        <v>155</v>
      </c>
      <c r="AT425">
        <f>_xlfn.RANK.AVG(Table2[[#This Row],[6M Return vs Nifty Z-Score]],Table2[6M Return vs Nifty Z-Score])</f>
        <v>566</v>
      </c>
      <c r="AU425">
        <f>_xlfn.RANK.AVG(Table2[[#This Row],[Sharpe Ratio Z-Score]],Table2[Sharpe Ratio Z-Score])</f>
        <v>517.5</v>
      </c>
      <c r="AV425">
        <f>(Table2[[#This Row],[Rank 1Y]]+Table2[[#This Row],[Rank 6M]]+Table2[[#This Row],[Rank Sharpe]])/3</f>
        <v>412.83333333333331</v>
      </c>
    </row>
    <row r="426" spans="1:48" x14ac:dyDescent="0.3">
      <c r="A426" t="s">
        <v>2014</v>
      </c>
      <c r="B426" t="s">
        <v>2015</v>
      </c>
      <c r="C426" t="s">
        <v>10158</v>
      </c>
      <c r="D426" t="s">
        <v>60</v>
      </c>
      <c r="E426">
        <v>3083.6984819999998</v>
      </c>
      <c r="F426">
        <v>383.15</v>
      </c>
      <c r="G426">
        <v>35.734719429260203</v>
      </c>
      <c r="H426">
        <f>(Table2[[#This Row],[1Y Return vs Nifty]]-AVERAGE(Table2[1Y Return vs Nifty]))/_xlfn.STDEV.P(Table2[1Y Return vs Nifty])</f>
        <v>-7.2881101958191669E-2</v>
      </c>
      <c r="I426">
        <v>-5.4961033182334802</v>
      </c>
      <c r="J426">
        <f>(Table2[[#This Row],[1M Return vs Nifty]]-AVERAGE(Table2[1M Return vs Nifty]))/_xlfn.STDEV.P(Table2[1M Return vs Nifty])</f>
        <v>-0.56430582477258562</v>
      </c>
      <c r="K426">
        <v>9.6562821021255605</v>
      </c>
      <c r="L426">
        <f>(Table2[[#This Row],[6M Return vs Nifty]]-AVERAGE(Table2[6M Return vs Nifty]))/_xlfn.STDEV.P(Table2[6M Return vs Nifty])</f>
        <v>0.10031824081634387</v>
      </c>
      <c r="M426">
        <v>-5.8255392256036096</v>
      </c>
      <c r="N426">
        <f>(Table2[[#This Row],[1W Return vs Nifty]]-AVERAGE(Table2[1W Return vs Nifty]))/_xlfn.STDEV.P(Table2[1W Return vs Nifty])</f>
        <v>-1.414892815722661</v>
      </c>
      <c r="O426">
        <v>392.51</v>
      </c>
      <c r="P426">
        <v>386.66787039953601</v>
      </c>
      <c r="Q426">
        <v>344.78599686184901</v>
      </c>
      <c r="R426">
        <v>38.956150694749702</v>
      </c>
      <c r="S426" s="2">
        <f>(Table2[[#This Row],[Close Price]]-Table2[[#This Row],[20D EMA]])/Table2[[#This Row],[20D EMA]]</f>
        <v>-2.3846526203154094E-2</v>
      </c>
      <c r="T426" s="2">
        <f>(Table2[[#This Row],[Close Price]]-Table2[[#This Row],[50D EMA]])/Table2[[#This Row],[50D EMA]]</f>
        <v>-9.0979123657238259E-3</v>
      </c>
      <c r="U426" s="2">
        <f>(Table2[[#This Row],[Close Price]]-Table2[[#This Row],[200D EMA]])/Table2[[#This Row],[200D EMA]]</f>
        <v>0.11126902915817341</v>
      </c>
      <c r="V426">
        <v>0.853932708810903</v>
      </c>
      <c r="W426">
        <v>380.05</v>
      </c>
      <c r="X426">
        <v>391.55</v>
      </c>
      <c r="Y426">
        <v>368</v>
      </c>
      <c r="Z426">
        <v>391.7</v>
      </c>
      <c r="AA426">
        <v>368</v>
      </c>
      <c r="AB426">
        <v>424.7</v>
      </c>
      <c r="AC426" s="2">
        <f>(Table2[[#This Row],[Close Price]]/Table2[[#This Row],[Day Low]])-1</f>
        <v>8.1568214708589437E-3</v>
      </c>
      <c r="AD426" s="2">
        <f>(Table2[[#This Row],[Day High]]/Table2[[#This Row],[Close Price]])-1</f>
        <v>2.192352864413416E-2</v>
      </c>
      <c r="AE426" s="2">
        <f>(Table2[[#This Row],[Close Price]]/Table2[[#This Row],[Current Week Low]])-1</f>
        <v>4.1168478260869446E-2</v>
      </c>
      <c r="AF426" s="2">
        <f>(Table2[[#This Row],[Current Week High]]/Table2[[#This Row],[Close Price]])-1</f>
        <v>2.2315020227065219E-2</v>
      </c>
      <c r="AG426" s="2">
        <f>(Table2[[#This Row],[Close Price]]/Table2[[#This Row],[Current Month Low]])-1</f>
        <v>4.1168478260869446E-2</v>
      </c>
      <c r="AH426" s="2">
        <f>(Table2[[#This Row],[Current Month High]]/Table2[[#This Row],[Close Price]])-1</f>
        <v>0.10844316847187785</v>
      </c>
      <c r="AI426">
        <v>10.844316847187701</v>
      </c>
      <c r="AJ426">
        <v>63.111962537249802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-0.12</v>
      </c>
      <c r="AM426" t="s">
        <v>10197</v>
      </c>
      <c r="AN426">
        <v>-7.46</v>
      </c>
      <c r="AO426" t="s">
        <v>10197</v>
      </c>
      <c r="AP426">
        <v>-5.2338071086533003E-2</v>
      </c>
      <c r="AQ426">
        <f>(Table2[[#This Row],[Sharpe Ratio]]-AVERAGE(Table2[Sharpe Ratio]))/_xlfn.STDEV.P(Table2[Sharpe Ratio])</f>
        <v>-1.2003034294455417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-3.1520649310826361</v>
      </c>
      <c r="AS426">
        <f>_xlfn.RANK.AVG(Table2[[#This Row],[1Y Return vs Nifty Z-Score]],Table2[1Y Return vs Nifty Z-Score])</f>
        <v>311</v>
      </c>
      <c r="AT426">
        <f>_xlfn.RANK.AVG(Table2[[#This Row],[6M Return vs Nifty Z-Score]],Table2[6M Return vs Nifty Z-Score])</f>
        <v>290</v>
      </c>
      <c r="AU426">
        <f>_xlfn.RANK.AVG(Table2[[#This Row],[Sharpe Ratio Z-Score]],Table2[Sharpe Ratio Z-Score])</f>
        <v>639</v>
      </c>
      <c r="AV426">
        <f>(Table2[[#This Row],[Rank 1Y]]+Table2[[#This Row],[Rank 6M]]+Table2[[#This Row],[Rank Sharpe]])/3</f>
        <v>413.33333333333331</v>
      </c>
    </row>
    <row r="427" spans="1:48" x14ac:dyDescent="0.3">
      <c r="A427" t="s">
        <v>1470</v>
      </c>
      <c r="B427" t="s">
        <v>1471</v>
      </c>
      <c r="C427" t="s">
        <v>10167</v>
      </c>
      <c r="D427" t="s">
        <v>373</v>
      </c>
      <c r="E427">
        <v>6844.9554050460001</v>
      </c>
      <c r="F427">
        <v>84.01</v>
      </c>
      <c r="G427">
        <v>9.1269214361273399</v>
      </c>
      <c r="H427">
        <f>(Table2[[#This Row],[1Y Return vs Nifty]]-AVERAGE(Table2[1Y Return vs Nifty]))/_xlfn.STDEV.P(Table2[1Y Return vs Nifty])</f>
        <v>-0.43373228556591287</v>
      </c>
      <c r="I427">
        <v>-1.15634019166802</v>
      </c>
      <c r="J427">
        <f>(Table2[[#This Row],[1M Return vs Nifty]]-AVERAGE(Table2[1M Return vs Nifty]))/_xlfn.STDEV.P(Table2[1M Return vs Nifty])</f>
        <v>-0.12188106323546129</v>
      </c>
      <c r="K427">
        <v>-10.6482996062071</v>
      </c>
      <c r="L427">
        <f>(Table2[[#This Row],[6M Return vs Nifty]]-AVERAGE(Table2[6M Return vs Nifty]))/_xlfn.STDEV.P(Table2[6M Return vs Nifty])</f>
        <v>-0.59732434031857651</v>
      </c>
      <c r="M427">
        <v>-5.6048367413487501</v>
      </c>
      <c r="N427">
        <f>(Table2[[#This Row],[1W Return vs Nifty]]-AVERAGE(Table2[1W Return vs Nifty]))/_xlfn.STDEV.P(Table2[1W Return vs Nifty])</f>
        <v>-1.3677927351202461</v>
      </c>
      <c r="O427">
        <v>85.3</v>
      </c>
      <c r="P427">
        <v>80.767564614263406</v>
      </c>
      <c r="Q427">
        <v>73.239427450734894</v>
      </c>
      <c r="R427">
        <v>42.105272015974798</v>
      </c>
      <c r="S427" s="2">
        <f>(Table2[[#This Row],[Close Price]]-Table2[[#This Row],[20D EMA]])/Table2[[#This Row],[20D EMA]]</f>
        <v>-1.5123094958968254E-2</v>
      </c>
      <c r="T427" s="2">
        <f>(Table2[[#This Row],[Close Price]]-Table2[[#This Row],[50D EMA]])/Table2[[#This Row],[50D EMA]]</f>
        <v>4.0145266249169413E-2</v>
      </c>
      <c r="U427" s="2">
        <f>(Table2[[#This Row],[Close Price]]-Table2[[#This Row],[200D EMA]])/Table2[[#This Row],[200D EMA]]</f>
        <v>0.14705975898719342</v>
      </c>
      <c r="V427">
        <v>1.1842329174108801</v>
      </c>
      <c r="W427">
        <v>83.8</v>
      </c>
      <c r="X427">
        <v>86.47</v>
      </c>
      <c r="Y427">
        <v>82</v>
      </c>
      <c r="Z427">
        <v>90.75</v>
      </c>
      <c r="AA427">
        <v>82</v>
      </c>
      <c r="AB427">
        <v>95.74</v>
      </c>
      <c r="AC427" s="2">
        <f>(Table2[[#This Row],[Close Price]]/Table2[[#This Row],[Day Low]])-1</f>
        <v>2.5059665871123293E-3</v>
      </c>
      <c r="AD427" s="2">
        <f>(Table2[[#This Row],[Day High]]/Table2[[#This Row],[Close Price]])-1</f>
        <v>2.9282228306154012E-2</v>
      </c>
      <c r="AE427" s="2">
        <f>(Table2[[#This Row],[Close Price]]/Table2[[#This Row],[Current Week Low]])-1</f>
        <v>2.4512195121951352E-2</v>
      </c>
      <c r="AF427" s="2">
        <f>(Table2[[#This Row],[Current Week High]]/Table2[[#This Row],[Close Price]])-1</f>
        <v>8.0228544220926068E-2</v>
      </c>
      <c r="AG427" s="2">
        <f>(Table2[[#This Row],[Close Price]]/Table2[[#This Row],[Current Month Low]])-1</f>
        <v>2.4512195121951352E-2</v>
      </c>
      <c r="AH427" s="2">
        <f>(Table2[[#This Row],[Current Month High]]/Table2[[#This Row],[Close Price]])-1</f>
        <v>0.13962623497202697</v>
      </c>
      <c r="AI427">
        <v>13.9626234972026</v>
      </c>
      <c r="AJ427">
        <v>43.239556692242097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0.16</v>
      </c>
      <c r="AM427" t="s">
        <v>10198</v>
      </c>
      <c r="AN427">
        <v>-7.85</v>
      </c>
      <c r="AO427" t="s">
        <v>10197</v>
      </c>
      <c r="AP427">
        <v>7.0822589352018003E-2</v>
      </c>
      <c r="AQ427">
        <f>(Table2[[#This Row],[Sharpe Ratio]]-AVERAGE(Table2[Sharpe Ratio]))/_xlfn.STDEV.P(Table2[Sharpe Ratio])</f>
        <v>0.21937528951257229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-2.3013551347276247</v>
      </c>
      <c r="AS427">
        <f>_xlfn.RANK.AVG(Table2[[#This Row],[1Y Return vs Nifty Z-Score]],Table2[1Y Return vs Nifty Z-Score])</f>
        <v>450</v>
      </c>
      <c r="AT427">
        <f>_xlfn.RANK.AVG(Table2[[#This Row],[6M Return vs Nifty Z-Score]],Table2[6M Return vs Nifty Z-Score])</f>
        <v>528</v>
      </c>
      <c r="AU427">
        <f>_xlfn.RANK.AVG(Table2[[#This Row],[Sharpe Ratio Z-Score]],Table2[Sharpe Ratio Z-Score])</f>
        <v>267</v>
      </c>
      <c r="AV427">
        <f>(Table2[[#This Row],[Rank 1Y]]+Table2[[#This Row],[Rank 6M]]+Table2[[#This Row],[Rank Sharpe]])/3</f>
        <v>415</v>
      </c>
    </row>
    <row r="428" spans="1:48" x14ac:dyDescent="0.3">
      <c r="A428" t="s">
        <v>1616</v>
      </c>
      <c r="B428" t="s">
        <v>1617</v>
      </c>
      <c r="C428" t="s">
        <v>10157</v>
      </c>
      <c r="D428" t="s">
        <v>198</v>
      </c>
      <c r="E428">
        <v>5389.3802239650004</v>
      </c>
      <c r="F428">
        <v>135.09</v>
      </c>
      <c r="G428">
        <v>2.2413814980376801</v>
      </c>
      <c r="H428">
        <f>(Table2[[#This Row],[1Y Return vs Nifty]]-AVERAGE(Table2[1Y Return vs Nifty]))/_xlfn.STDEV.P(Table2[1Y Return vs Nifty])</f>
        <v>-0.52711300189122268</v>
      </c>
      <c r="I428">
        <v>-2.5652883323277802</v>
      </c>
      <c r="J428">
        <f>(Table2[[#This Row],[1M Return vs Nifty]]-AVERAGE(Table2[1M Return vs Nifty]))/_xlfn.STDEV.P(Table2[1M Return vs Nifty])</f>
        <v>-0.26551875196869373</v>
      </c>
      <c r="K428">
        <v>7.4571822134986396</v>
      </c>
      <c r="L428">
        <f>(Table2[[#This Row],[6M Return vs Nifty]]-AVERAGE(Table2[6M Return vs Nifty]))/_xlfn.STDEV.P(Table2[6M Return vs Nifty])</f>
        <v>2.4759643032199564E-2</v>
      </c>
      <c r="M428">
        <v>1.76397158778498</v>
      </c>
      <c r="N428">
        <f>(Table2[[#This Row],[1W Return vs Nifty]]-AVERAGE(Table2[1W Return vs Nifty]))/_xlfn.STDEV.P(Table2[1W Return vs Nifty])</f>
        <v>0.20478342965531476</v>
      </c>
      <c r="O428">
        <v>127.19</v>
      </c>
      <c r="P428">
        <v>127.199307444255</v>
      </c>
      <c r="Q428">
        <v>122.29041823847</v>
      </c>
      <c r="R428">
        <v>75.569131535212094</v>
      </c>
      <c r="S428" s="2">
        <f>(Table2[[#This Row],[Close Price]]-Table2[[#This Row],[20D EMA]])/Table2[[#This Row],[20D EMA]]</f>
        <v>6.2111801242236073E-2</v>
      </c>
      <c r="T428" s="2">
        <f>(Table2[[#This Row],[Close Price]]-Table2[[#This Row],[50D EMA]])/Table2[[#This Row],[50D EMA]]</f>
        <v>6.2034084259484631E-2</v>
      </c>
      <c r="U428" s="2">
        <f>(Table2[[#This Row],[Close Price]]-Table2[[#This Row],[200D EMA]])/Table2[[#This Row],[200D EMA]]</f>
        <v>0.10466545086607225</v>
      </c>
      <c r="V428">
        <v>0.95868452922573999</v>
      </c>
      <c r="W428">
        <v>135.5</v>
      </c>
      <c r="X428">
        <v>139</v>
      </c>
      <c r="Y428">
        <v>121.96</v>
      </c>
      <c r="Z428">
        <v>135.99</v>
      </c>
      <c r="AA428">
        <v>121.96</v>
      </c>
      <c r="AB428">
        <v>135.99</v>
      </c>
      <c r="AC428" s="2">
        <f>(Table2[[#This Row],[Close Price]]/Table2[[#This Row],[Day Low]])-1</f>
        <v>-3.0258302583026087E-3</v>
      </c>
      <c r="AD428" s="2">
        <f>(Table2[[#This Row],[Day High]]/Table2[[#This Row],[Close Price]])-1</f>
        <v>2.8943667184839761E-2</v>
      </c>
      <c r="AE428" s="2">
        <f>(Table2[[#This Row],[Close Price]]/Table2[[#This Row],[Current Week Low]])-1</f>
        <v>0.1076582486061004</v>
      </c>
      <c r="AF428" s="2">
        <f>(Table2[[#This Row],[Current Week High]]/Table2[[#This Row],[Close Price]])-1</f>
        <v>6.6622251832111345E-3</v>
      </c>
      <c r="AG428" s="2">
        <f>(Table2[[#This Row],[Close Price]]/Table2[[#This Row],[Current Month Low]])-1</f>
        <v>0.1076582486061004</v>
      </c>
      <c r="AH428" s="2">
        <f>(Table2[[#This Row],[Current Month High]]/Table2[[#This Row],[Close Price]])-1</f>
        <v>6.6622251832111345E-3</v>
      </c>
      <c r="AI428">
        <v>6.59560293137908</v>
      </c>
      <c r="AJ428">
        <v>31.988275525158699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-0.12</v>
      </c>
      <c r="AM428" t="s">
        <v>10197</v>
      </c>
      <c r="AN428">
        <v>7.27</v>
      </c>
      <c r="AO428" t="s">
        <v>10198</v>
      </c>
      <c r="AP428">
        <v>1.6827695363622001E-2</v>
      </c>
      <c r="AQ428">
        <f>(Table2[[#This Row],[Sharpe Ratio]]-AVERAGE(Table2[Sharpe Ratio]))/_xlfn.STDEV.P(Table2[Sharpe Ratio])</f>
        <v>-0.40302639016964376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491</v>
      </c>
      <c r="AT428">
        <f>_xlfn.RANK.AVG(Table2[[#This Row],[6M Return vs Nifty Z-Score]],Table2[6M Return vs Nifty Z-Score])</f>
        <v>317</v>
      </c>
      <c r="AU428">
        <f>_xlfn.RANK.AVG(Table2[[#This Row],[Sharpe Ratio Z-Score]],Table2[Sharpe Ratio Z-Score])</f>
        <v>442</v>
      </c>
      <c r="AV428">
        <f>(Table2[[#This Row],[Rank 1Y]]+Table2[[#This Row],[Rank 6M]]+Table2[[#This Row],[Rank Sharpe]])/3</f>
        <v>416.66666666666669</v>
      </c>
    </row>
    <row r="429" spans="1:48" x14ac:dyDescent="0.3">
      <c r="A429" t="s">
        <v>1228</v>
      </c>
      <c r="B429" t="s">
        <v>1229</v>
      </c>
      <c r="C429" t="s">
        <v>10167</v>
      </c>
      <c r="D429" t="s">
        <v>555</v>
      </c>
      <c r="E429">
        <v>9336.5938530099993</v>
      </c>
      <c r="F429">
        <v>590.95000000000005</v>
      </c>
      <c r="G429">
        <v>19.093537118697299</v>
      </c>
      <c r="H429">
        <f>(Table2[[#This Row],[1Y Return vs Nifty]]-AVERAGE(Table2[1Y Return vs Nifty]))/_xlfn.STDEV.P(Table2[1Y Return vs Nifty])</f>
        <v>-0.2985664568661141</v>
      </c>
      <c r="I429">
        <v>8.1472986379441892</v>
      </c>
      <c r="J429">
        <f>(Table2[[#This Row],[1M Return vs Nifty]]-AVERAGE(Table2[1M Return vs Nifty]))/_xlfn.STDEV.P(Table2[1M Return vs Nifty])</f>
        <v>0.82659471080437441</v>
      </c>
      <c r="K429">
        <v>12.8813834723314</v>
      </c>
      <c r="L429">
        <f>(Table2[[#This Row],[6M Return vs Nifty]]-AVERAGE(Table2[6M Return vs Nifty]))/_xlfn.STDEV.P(Table2[6M Return vs Nifty])</f>
        <v>0.21112909506845692</v>
      </c>
      <c r="M429">
        <v>2.4796103519254999</v>
      </c>
      <c r="N429">
        <f>(Table2[[#This Row],[1W Return vs Nifty]]-AVERAGE(Table2[1W Return vs Nifty]))/_xlfn.STDEV.P(Table2[1W Return vs Nifty])</f>
        <v>0.3575077797550984</v>
      </c>
      <c r="O429">
        <v>563.80999999999995</v>
      </c>
      <c r="P429">
        <v>542.20179297439404</v>
      </c>
      <c r="Q429">
        <v>500.01564450998097</v>
      </c>
      <c r="R429">
        <v>64.182702333907102</v>
      </c>
      <c r="S429" s="2">
        <f>(Table2[[#This Row],[Close Price]]-Table2[[#This Row],[20D EMA]])/Table2[[#This Row],[20D EMA]]</f>
        <v>4.8136783668257216E-2</v>
      </c>
      <c r="T429" s="2">
        <f>(Table2[[#This Row],[Close Price]]-Table2[[#This Row],[50D EMA]])/Table2[[#This Row],[50D EMA]]</f>
        <v>8.9907867619147069E-2</v>
      </c>
      <c r="U429" s="2">
        <f>(Table2[[#This Row],[Close Price]]-Table2[[#This Row],[200D EMA]])/Table2[[#This Row],[200D EMA]]</f>
        <v>0.18186302066435422</v>
      </c>
      <c r="V429">
        <v>1.73798021247127</v>
      </c>
      <c r="W429">
        <v>586</v>
      </c>
      <c r="X429">
        <v>606.5</v>
      </c>
      <c r="Y429">
        <v>525</v>
      </c>
      <c r="Z429">
        <v>593.95000000000005</v>
      </c>
      <c r="AA429">
        <v>516.85</v>
      </c>
      <c r="AB429">
        <v>617</v>
      </c>
      <c r="AC429" s="2">
        <f>(Table2[[#This Row],[Close Price]]/Table2[[#This Row],[Day Low]])-1</f>
        <v>8.4470989761094017E-3</v>
      </c>
      <c r="AD429" s="2">
        <f>(Table2[[#This Row],[Day High]]/Table2[[#This Row],[Close Price]])-1</f>
        <v>2.6313562907183341E-2</v>
      </c>
      <c r="AE429" s="2">
        <f>(Table2[[#This Row],[Close Price]]/Table2[[#This Row],[Current Week Low]])-1</f>
        <v>0.12561904761904774</v>
      </c>
      <c r="AF429" s="2">
        <f>(Table2[[#This Row],[Current Week High]]/Table2[[#This Row],[Close Price]])-1</f>
        <v>5.0765716219647317E-3</v>
      </c>
      <c r="AG429" s="2">
        <f>(Table2[[#This Row],[Close Price]]/Table2[[#This Row],[Current Month Low]])-1</f>
        <v>0.14336848215149467</v>
      </c>
      <c r="AH429" s="2">
        <f>(Table2[[#This Row],[Current Month High]]/Table2[[#This Row],[Close Price]])-1</f>
        <v>4.4081563584059458E-2</v>
      </c>
      <c r="AI429">
        <v>4.4081563584059396</v>
      </c>
      <c r="AJ429">
        <v>48.107769423558899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0.04</v>
      </c>
      <c r="AM429" t="s">
        <v>10198</v>
      </c>
      <c r="AN429">
        <v>11.26</v>
      </c>
      <c r="AO429" t="s">
        <v>10198</v>
      </c>
      <c r="AP429">
        <v>-3.3356938799023003E-2</v>
      </c>
      <c r="AQ429">
        <f>(Table2[[#This Row],[Sharpe Ratio]]-AVERAGE(Table2[Sharpe Ratio]))/_xlfn.STDEV.P(Table2[Sharpe Ratio])</f>
        <v>-0.98150702583457283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0.11515810292724274</v>
      </c>
      <c r="AS429">
        <f>_xlfn.RANK.AVG(Table2[[#This Row],[1Y Return vs Nifty Z-Score]],Table2[1Y Return vs Nifty Z-Score])</f>
        <v>387</v>
      </c>
      <c r="AT429">
        <f>_xlfn.RANK.AVG(Table2[[#This Row],[6M Return vs Nifty Z-Score]],Table2[6M Return vs Nifty Z-Score])</f>
        <v>254</v>
      </c>
      <c r="AU429">
        <f>_xlfn.RANK.AVG(Table2[[#This Row],[Sharpe Ratio Z-Score]],Table2[Sharpe Ratio Z-Score])</f>
        <v>611</v>
      </c>
      <c r="AV429">
        <f>(Table2[[#This Row],[Rank 1Y]]+Table2[[#This Row],[Rank 6M]]+Table2[[#This Row],[Rank Sharpe]])/3</f>
        <v>417.33333333333331</v>
      </c>
    </row>
    <row r="430" spans="1:48" x14ac:dyDescent="0.3">
      <c r="A430" t="s">
        <v>1784</v>
      </c>
      <c r="B430" t="s">
        <v>1785</v>
      </c>
      <c r="C430" t="s">
        <v>10152</v>
      </c>
      <c r="D430" t="s">
        <v>285</v>
      </c>
      <c r="E430">
        <v>4122.2886962800003</v>
      </c>
      <c r="F430">
        <v>1539.7</v>
      </c>
      <c r="G430">
        <v>20.8270112786855</v>
      </c>
      <c r="H430">
        <f>(Table2[[#This Row],[1Y Return vs Nifty]]-AVERAGE(Table2[1Y Return vs Nifty]))/_xlfn.STDEV.P(Table2[1Y Return vs Nifty])</f>
        <v>-0.27505732610126904</v>
      </c>
      <c r="I430">
        <v>1.1030079050860999</v>
      </c>
      <c r="J430">
        <f>(Table2[[#This Row],[1M Return vs Nifty]]-AVERAGE(Table2[1M Return vs Nifty]))/_xlfn.STDEV.P(Table2[1M Return vs Nifty])</f>
        <v>0.1084521401637956</v>
      </c>
      <c r="K430">
        <v>-17.518670336341799</v>
      </c>
      <c r="L430">
        <f>(Table2[[#This Row],[6M Return vs Nifty]]-AVERAGE(Table2[6M Return vs Nifty]))/_xlfn.STDEV.P(Table2[6M Return vs Nifty])</f>
        <v>-0.83338254818394664</v>
      </c>
      <c r="M430">
        <v>7.0566282655685599</v>
      </c>
      <c r="N430">
        <f>(Table2[[#This Row],[1W Return vs Nifty]]-AVERAGE(Table2[1W Return vs Nifty]))/_xlfn.STDEV.P(Table2[1W Return vs Nifty])</f>
        <v>1.3342884144594345</v>
      </c>
      <c r="O430">
        <v>1450.42</v>
      </c>
      <c r="P430">
        <v>1391.5284458328299</v>
      </c>
      <c r="Q430">
        <v>1307.12470065614</v>
      </c>
      <c r="R430">
        <v>76.163086590517096</v>
      </c>
      <c r="S430" s="2">
        <f>(Table2[[#This Row],[Close Price]]-Table2[[#This Row],[20D EMA]])/Table2[[#This Row],[20D EMA]]</f>
        <v>6.1554584189407187E-2</v>
      </c>
      <c r="T430" s="2">
        <f>(Table2[[#This Row],[Close Price]]-Table2[[#This Row],[50D EMA]])/Table2[[#This Row],[50D EMA]]</f>
        <v>0.10648115359114305</v>
      </c>
      <c r="U430" s="2">
        <f>(Table2[[#This Row],[Close Price]]-Table2[[#This Row],[200D EMA]])/Table2[[#This Row],[200D EMA]]</f>
        <v>0.17792892998434942</v>
      </c>
      <c r="V430">
        <v>1.69861083296451</v>
      </c>
      <c r="W430">
        <v>1516</v>
      </c>
      <c r="X430">
        <v>1570</v>
      </c>
      <c r="Y430">
        <v>1450.05</v>
      </c>
      <c r="Z430">
        <v>1578</v>
      </c>
      <c r="AA430">
        <v>1370</v>
      </c>
      <c r="AB430">
        <v>1645</v>
      </c>
      <c r="AC430" s="2">
        <f>(Table2[[#This Row],[Close Price]]/Table2[[#This Row],[Day Low]])-1</f>
        <v>1.5633245382585814E-2</v>
      </c>
      <c r="AD430" s="2">
        <f>(Table2[[#This Row],[Day High]]/Table2[[#This Row],[Close Price]])-1</f>
        <v>1.9679158277586595E-2</v>
      </c>
      <c r="AE430" s="2">
        <f>(Table2[[#This Row],[Close Price]]/Table2[[#This Row],[Current Week Low]])-1</f>
        <v>6.1825454294679449E-2</v>
      </c>
      <c r="AF430" s="2">
        <f>(Table2[[#This Row],[Current Week High]]/Table2[[#This Row],[Close Price]])-1</f>
        <v>2.4874975644606057E-2</v>
      </c>
      <c r="AG430" s="2">
        <f>(Table2[[#This Row],[Close Price]]/Table2[[#This Row],[Current Month Low]])-1</f>
        <v>0.12386861313868613</v>
      </c>
      <c r="AH430" s="2">
        <f>(Table2[[#This Row],[Current Month High]]/Table2[[#This Row],[Close Price]])-1</f>
        <v>6.8389946093394771E-2</v>
      </c>
      <c r="AI430">
        <v>18.3964408651035</v>
      </c>
      <c r="AJ430">
        <v>62.931216931216902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-0.04</v>
      </c>
      <c r="AM430" t="s">
        <v>10197</v>
      </c>
      <c r="AN430">
        <v>10.71</v>
      </c>
      <c r="AO430" t="s">
        <v>10198</v>
      </c>
      <c r="AP430">
        <v>6.8030840814653007E-2</v>
      </c>
      <c r="AQ430">
        <f>(Table2[[#This Row],[Sharpe Ratio]]-AVERAGE(Table2[Sharpe Ratio]))/_xlfn.STDEV.P(Table2[Sharpe Ratio])</f>
        <v>0.18719467296613054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0.52149535330414498</v>
      </c>
      <c r="AS430">
        <f>_xlfn.RANK.AVG(Table2[[#This Row],[1Y Return vs Nifty Z-Score]],Table2[1Y Return vs Nifty Z-Score])</f>
        <v>382</v>
      </c>
      <c r="AT430">
        <f>_xlfn.RANK.AVG(Table2[[#This Row],[6M Return vs Nifty Z-Score]],Table2[6M Return vs Nifty Z-Score])</f>
        <v>590</v>
      </c>
      <c r="AU430">
        <f>_xlfn.RANK.AVG(Table2[[#This Row],[Sharpe Ratio Z-Score]],Table2[Sharpe Ratio Z-Score])</f>
        <v>280</v>
      </c>
      <c r="AV430">
        <f>(Table2[[#This Row],[Rank 1Y]]+Table2[[#This Row],[Rank 6M]]+Table2[[#This Row],[Rank Sharpe]])/3</f>
        <v>417.33333333333331</v>
      </c>
    </row>
    <row r="431" spans="1:48" x14ac:dyDescent="0.3">
      <c r="A431" t="s">
        <v>802</v>
      </c>
      <c r="B431" t="s">
        <v>803</v>
      </c>
      <c r="C431" t="s">
        <v>10163</v>
      </c>
      <c r="D431" t="s">
        <v>527</v>
      </c>
      <c r="E431">
        <v>19593.798316674998</v>
      </c>
      <c r="F431">
        <v>1736.75</v>
      </c>
      <c r="G431">
        <v>20.9537794094412</v>
      </c>
      <c r="H431">
        <f>(Table2[[#This Row],[1Y Return vs Nifty]]-AVERAGE(Table2[1Y Return vs Nifty]))/_xlfn.STDEV.P(Table2[1Y Return vs Nifty])</f>
        <v>-0.27333811468667779</v>
      </c>
      <c r="I431">
        <v>-2.5387456792470999</v>
      </c>
      <c r="J431">
        <f>(Table2[[#This Row],[1M Return vs Nifty]]-AVERAGE(Table2[1M Return vs Nifty]))/_xlfn.STDEV.P(Table2[1M Return vs Nifty])</f>
        <v>-0.26281281465891332</v>
      </c>
      <c r="K431">
        <v>4.0794306464481203</v>
      </c>
      <c r="L431">
        <f>(Table2[[#This Row],[6M Return vs Nifty]]-AVERAGE(Table2[6M Return vs Nifty]))/_xlfn.STDEV.P(Table2[6M Return vs Nifty])</f>
        <v>-9.1296100224141127E-2</v>
      </c>
      <c r="M431">
        <v>-0.17970258573672901</v>
      </c>
      <c r="N431">
        <f>(Table2[[#This Row],[1W Return vs Nifty]]-AVERAGE(Table2[1W Return vs Nifty]))/_xlfn.STDEV.P(Table2[1W Return vs Nifty])</f>
        <v>-0.2100157537194827</v>
      </c>
      <c r="O431">
        <v>1761.92</v>
      </c>
      <c r="P431">
        <v>1735.75850836568</v>
      </c>
      <c r="Q431">
        <v>1583.1076475361899</v>
      </c>
      <c r="R431">
        <v>35.882529367367297</v>
      </c>
      <c r="S431" s="2">
        <f>(Table2[[#This Row],[Close Price]]-Table2[[#This Row],[20D EMA]])/Table2[[#This Row],[20D EMA]]</f>
        <v>-1.4285552124954635E-2</v>
      </c>
      <c r="T431" s="2">
        <f>(Table2[[#This Row],[Close Price]]-Table2[[#This Row],[50D EMA]])/Table2[[#This Row],[50D EMA]]</f>
        <v>5.7121519470676593E-4</v>
      </c>
      <c r="U431" s="2">
        <f>(Table2[[#This Row],[Close Price]]-Table2[[#This Row],[200D EMA]])/Table2[[#This Row],[200D EMA]]</f>
        <v>9.7051108749885442E-2</v>
      </c>
      <c r="V431">
        <v>0.67287491244619202</v>
      </c>
      <c r="W431">
        <v>1725</v>
      </c>
      <c r="X431">
        <v>1759.6</v>
      </c>
      <c r="Y431">
        <v>1681</v>
      </c>
      <c r="Z431">
        <v>1761</v>
      </c>
      <c r="AA431">
        <v>1681</v>
      </c>
      <c r="AB431">
        <v>1850</v>
      </c>
      <c r="AC431" s="2">
        <f>(Table2[[#This Row],[Close Price]]/Table2[[#This Row],[Day Low]])-1</f>
        <v>6.8115942028985632E-3</v>
      </c>
      <c r="AD431" s="2">
        <f>(Table2[[#This Row],[Day High]]/Table2[[#This Row],[Close Price]])-1</f>
        <v>1.3156758312940831E-2</v>
      </c>
      <c r="AE431" s="2">
        <f>(Table2[[#This Row],[Close Price]]/Table2[[#This Row],[Current Week Low]])-1</f>
        <v>3.3164782867340925E-2</v>
      </c>
      <c r="AF431" s="2">
        <f>(Table2[[#This Row],[Current Week High]]/Table2[[#This Row],[Close Price]])-1</f>
        <v>1.3962861666906523E-2</v>
      </c>
      <c r="AG431" s="2">
        <f>(Table2[[#This Row],[Close Price]]/Table2[[#This Row],[Current Month Low]])-1</f>
        <v>3.3164782867340925E-2</v>
      </c>
      <c r="AH431" s="2">
        <f>(Table2[[#This Row],[Current Month High]]/Table2[[#This Row],[Close Price]])-1</f>
        <v>6.5208003454728658E-2</v>
      </c>
      <c r="AI431">
        <v>9.5120195767957494</v>
      </c>
      <c r="AJ431">
        <v>52.775334271639601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-0.03</v>
      </c>
      <c r="AM431" t="s">
        <v>10197</v>
      </c>
      <c r="AN431">
        <v>-5.0199999999999996</v>
      </c>
      <c r="AO431" t="s">
        <v>10197</v>
      </c>
      <c r="AQ431">
        <f>(Table2[[#This Row],[Sharpe Ratio]]-AVERAGE(Table2[Sharpe Ratio]))/_xlfn.STDEV.P(Table2[Sharpe Ratio])</f>
        <v>-0.59700002519057449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-1.4344628084797892</v>
      </c>
      <c r="AS431">
        <f>_xlfn.RANK.AVG(Table2[[#This Row],[1Y Return vs Nifty Z-Score]],Table2[1Y Return vs Nifty Z-Score])</f>
        <v>381</v>
      </c>
      <c r="AT431">
        <f>_xlfn.RANK.AVG(Table2[[#This Row],[6M Return vs Nifty Z-Score]],Table2[6M Return vs Nifty Z-Score])</f>
        <v>354</v>
      </c>
      <c r="AU431">
        <f>_xlfn.RANK.AVG(Table2[[#This Row],[Sharpe Ratio Z-Score]],Table2[Sharpe Ratio Z-Score])</f>
        <v>517.5</v>
      </c>
      <c r="AV431">
        <f>(Table2[[#This Row],[Rank 1Y]]+Table2[[#This Row],[Rank 6M]]+Table2[[#This Row],[Rank Sharpe]])/3</f>
        <v>417.5</v>
      </c>
    </row>
    <row r="432" spans="1:48" x14ac:dyDescent="0.3">
      <c r="A432" t="s">
        <v>796</v>
      </c>
      <c r="B432" t="s">
        <v>797</v>
      </c>
      <c r="C432" t="s">
        <v>10152</v>
      </c>
      <c r="D432" t="s">
        <v>21</v>
      </c>
      <c r="E432">
        <v>19822.918848779998</v>
      </c>
      <c r="F432">
        <v>714.05</v>
      </c>
      <c r="G432">
        <v>11.604637851300801</v>
      </c>
      <c r="H432">
        <f>(Table2[[#This Row],[1Y Return vs Nifty]]-AVERAGE(Table2[1Y Return vs Nifty]))/_xlfn.STDEV.P(Table2[1Y Return vs Nifty])</f>
        <v>-0.40012984686390618</v>
      </c>
      <c r="I432">
        <v>22.096199631207298</v>
      </c>
      <c r="J432">
        <f>(Table2[[#This Row],[1M Return vs Nifty]]-AVERAGE(Table2[1M Return vs Nifty]))/_xlfn.STDEV.P(Table2[1M Return vs Nifty])</f>
        <v>2.2486398813972355</v>
      </c>
      <c r="K432">
        <v>-18.902904641900601</v>
      </c>
      <c r="L432">
        <f>(Table2[[#This Row],[6M Return vs Nifty]]-AVERAGE(Table2[6M Return vs Nifty]))/_xlfn.STDEV.P(Table2[6M Return vs Nifty])</f>
        <v>-0.88094328140649991</v>
      </c>
      <c r="M432">
        <v>10.389614420687501</v>
      </c>
      <c r="N432">
        <f>(Table2[[#This Row],[1W Return vs Nifty]]-AVERAGE(Table2[1W Return vs Nifty]))/_xlfn.STDEV.P(Table2[1W Return vs Nifty])</f>
        <v>2.0455804376681801</v>
      </c>
      <c r="O432">
        <v>658.54</v>
      </c>
      <c r="P432">
        <v>631.79758847259097</v>
      </c>
      <c r="Q432">
        <v>632.45007419751698</v>
      </c>
      <c r="R432">
        <v>63.607219419184197</v>
      </c>
      <c r="S432" s="2">
        <f>(Table2[[#This Row],[Close Price]]-Table2[[#This Row],[20D EMA]])/Table2[[#This Row],[20D EMA]]</f>
        <v>8.4292525890606484E-2</v>
      </c>
      <c r="T432" s="2">
        <f>(Table2[[#This Row],[Close Price]]-Table2[[#This Row],[50D EMA]])/Table2[[#This Row],[50D EMA]]</f>
        <v>0.13018791623795078</v>
      </c>
      <c r="U432" s="2">
        <f>(Table2[[#This Row],[Close Price]]-Table2[[#This Row],[200D EMA]])/Table2[[#This Row],[200D EMA]]</f>
        <v>0.12902192462546688</v>
      </c>
      <c r="V432">
        <v>1.9368389044580501</v>
      </c>
      <c r="W432">
        <v>711.8</v>
      </c>
      <c r="X432">
        <v>750</v>
      </c>
      <c r="Y432">
        <v>639.45000000000005</v>
      </c>
      <c r="Z432">
        <v>752.4</v>
      </c>
      <c r="AA432">
        <v>592.35</v>
      </c>
      <c r="AB432">
        <v>752.4</v>
      </c>
      <c r="AC432" s="2">
        <f>(Table2[[#This Row],[Close Price]]/Table2[[#This Row],[Day Low]])-1</f>
        <v>3.161000280977877E-3</v>
      </c>
      <c r="AD432" s="2">
        <f>(Table2[[#This Row],[Day High]]/Table2[[#This Row],[Close Price]])-1</f>
        <v>5.0346614382746457E-2</v>
      </c>
      <c r="AE432" s="2">
        <f>(Table2[[#This Row],[Close Price]]/Table2[[#This Row],[Current Week Low]])-1</f>
        <v>0.11666275705684548</v>
      </c>
      <c r="AF432" s="2">
        <f>(Table2[[#This Row],[Current Week High]]/Table2[[#This Row],[Close Price]])-1</f>
        <v>5.3707723548771069E-2</v>
      </c>
      <c r="AG432" s="2">
        <f>(Table2[[#This Row],[Close Price]]/Table2[[#This Row],[Current Month Low]])-1</f>
        <v>0.2054528572634422</v>
      </c>
      <c r="AH432" s="2">
        <f>(Table2[[#This Row],[Current Month High]]/Table2[[#This Row],[Close Price]])-1</f>
        <v>5.3707723548771069E-2</v>
      </c>
      <c r="AI432">
        <v>21.840207268398501</v>
      </c>
      <c r="AJ432">
        <v>52.054940374787002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-7.0000000000000007E-2</v>
      </c>
      <c r="AM432" t="s">
        <v>10197</v>
      </c>
      <c r="AN432">
        <v>12.76</v>
      </c>
      <c r="AO432" t="s">
        <v>10198</v>
      </c>
      <c r="AP432">
        <v>9.3889081783556996E-2</v>
      </c>
      <c r="AQ432">
        <f>(Table2[[#This Row],[Sharpe Ratio]]-AVERAGE(Table2[Sharpe Ratio]))/_xlfn.STDEV.P(Table2[Sharpe Ratio])</f>
        <v>0.48526383143382068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439</v>
      </c>
      <c r="AT432">
        <f>_xlfn.RANK.AVG(Table2[[#This Row],[6M Return vs Nifty Z-Score]],Table2[6M Return vs Nifty Z-Score])</f>
        <v>603</v>
      </c>
      <c r="AU432">
        <f>_xlfn.RANK.AVG(Table2[[#This Row],[Sharpe Ratio Z-Score]],Table2[Sharpe Ratio Z-Score])</f>
        <v>212</v>
      </c>
      <c r="AV432">
        <f>(Table2[[#This Row],[Rank 1Y]]+Table2[[#This Row],[Rank 6M]]+Table2[[#This Row],[Rank Sharpe]])/3</f>
        <v>418</v>
      </c>
    </row>
    <row r="433" spans="1:48" x14ac:dyDescent="0.3">
      <c r="A433" t="s">
        <v>41</v>
      </c>
      <c r="B433" t="s">
        <v>42</v>
      </c>
      <c r="C433" t="s">
        <v>10155</v>
      </c>
      <c r="D433" t="s">
        <v>43</v>
      </c>
      <c r="E433">
        <v>612577.71100029501</v>
      </c>
      <c r="F433">
        <v>489.95</v>
      </c>
      <c r="G433">
        <v>-18.029990209050599</v>
      </c>
      <c r="H433">
        <f>(Table2[[#This Row],[1Y Return vs Nifty]]-AVERAGE(Table2[1Y Return vs Nifty]))/_xlfn.STDEV.P(Table2[1Y Return vs Nifty])</f>
        <v>-0.80203047066269983</v>
      </c>
      <c r="I433">
        <v>13.648111786535599</v>
      </c>
      <c r="J433">
        <f>(Table2[[#This Row],[1M Return vs Nifty]]-AVERAGE(Table2[1M Return vs Nifty]))/_xlfn.STDEV.P(Table2[1M Return vs Nifty])</f>
        <v>1.3873847526912662</v>
      </c>
      <c r="K433">
        <v>-6.7726585613859296</v>
      </c>
      <c r="L433">
        <f>(Table2[[#This Row],[6M Return vs Nifty]]-AVERAGE(Table2[6M Return vs Nifty]))/_xlfn.STDEV.P(Table2[6M Return vs Nifty])</f>
        <v>-0.46416167482264659</v>
      </c>
      <c r="M433">
        <v>8.2749010837999002</v>
      </c>
      <c r="N433">
        <f>(Table2[[#This Row],[1W Return vs Nifty]]-AVERAGE(Table2[1W Return vs Nifty]))/_xlfn.STDEV.P(Table2[1W Return vs Nifty])</f>
        <v>1.594279814774467</v>
      </c>
      <c r="O433">
        <v>460.94</v>
      </c>
      <c r="P433">
        <v>445.60079505901899</v>
      </c>
      <c r="Q433">
        <v>434.229133319607</v>
      </c>
      <c r="R433">
        <v>77.145676738413499</v>
      </c>
      <c r="S433" s="2">
        <f>(Table2[[#This Row],[Close Price]]-Table2[[#This Row],[20D EMA]])/Table2[[#This Row],[20D EMA]]</f>
        <v>6.293660780144919E-2</v>
      </c>
      <c r="T433" s="2">
        <f>(Table2[[#This Row],[Close Price]]-Table2[[#This Row],[50D EMA]])/Table2[[#This Row],[50D EMA]]</f>
        <v>9.952676349041753E-2</v>
      </c>
      <c r="U433" s="2">
        <f>(Table2[[#This Row],[Close Price]]-Table2[[#This Row],[200D EMA]])/Table2[[#This Row],[200D EMA]]</f>
        <v>0.12832134558641092</v>
      </c>
      <c r="V433">
        <v>1.3944282598111899</v>
      </c>
      <c r="W433">
        <v>487.4</v>
      </c>
      <c r="X433">
        <v>506.4</v>
      </c>
      <c r="Y433">
        <v>465.85</v>
      </c>
      <c r="Z433">
        <v>510.65</v>
      </c>
      <c r="AA433">
        <v>422.55</v>
      </c>
      <c r="AB433">
        <v>510.65</v>
      </c>
      <c r="AC433" s="2">
        <f>(Table2[[#This Row],[Close Price]]/Table2[[#This Row],[Day Low]])-1</f>
        <v>5.2318424292163712E-3</v>
      </c>
      <c r="AD433" s="2">
        <f>(Table2[[#This Row],[Day High]]/Table2[[#This Row],[Close Price]])-1</f>
        <v>3.3574854576997604E-2</v>
      </c>
      <c r="AE433" s="2">
        <f>(Table2[[#This Row],[Close Price]]/Table2[[#This Row],[Current Week Low]])-1</f>
        <v>5.1733390576365723E-2</v>
      </c>
      <c r="AF433" s="2">
        <f>(Table2[[#This Row],[Current Week High]]/Table2[[#This Row],[Close Price]])-1</f>
        <v>4.2249209102969587E-2</v>
      </c>
      <c r="AG433" s="2">
        <f>(Table2[[#This Row],[Close Price]]/Table2[[#This Row],[Current Month Low]])-1</f>
        <v>0.15950775056206368</v>
      </c>
      <c r="AH433" s="2">
        <f>(Table2[[#This Row],[Current Month High]]/Table2[[#This Row],[Close Price]])-1</f>
        <v>4.2249209102969587E-2</v>
      </c>
      <c r="AI433">
        <v>4.2249209102969498</v>
      </c>
      <c r="AJ433">
        <v>22.6868661575059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</v>
      </c>
      <c r="AM433" t="s">
        <v>10199</v>
      </c>
      <c r="AN433">
        <v>10.45</v>
      </c>
      <c r="AO433" t="s">
        <v>10198</v>
      </c>
      <c r="AP433">
        <v>0.116157527090856</v>
      </c>
      <c r="AQ433">
        <f>(Table2[[#This Row],[Sharpe Ratio]]-AVERAGE(Table2[Sharpe Ratio]))/_xlfn.STDEV.P(Table2[Sharpe Ratio])</f>
        <v>0.74195324666173257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2.4574256686421192</v>
      </c>
      <c r="AS433">
        <f>_xlfn.RANK.AVG(Table2[[#This Row],[1Y Return vs Nifty Z-Score]],Table2[1Y Return vs Nifty Z-Score])</f>
        <v>609</v>
      </c>
      <c r="AT433">
        <f>_xlfn.RANK.AVG(Table2[[#This Row],[6M Return vs Nifty Z-Score]],Table2[6M Return vs Nifty Z-Score])</f>
        <v>475</v>
      </c>
      <c r="AU433">
        <f>_xlfn.RANK.AVG(Table2[[#This Row],[Sharpe Ratio Z-Score]],Table2[Sharpe Ratio Z-Score])</f>
        <v>172</v>
      </c>
      <c r="AV433">
        <f>(Table2[[#This Row],[Rank 1Y]]+Table2[[#This Row],[Rank 6M]]+Table2[[#This Row],[Rank Sharpe]])/3</f>
        <v>418.66666666666669</v>
      </c>
    </row>
    <row r="434" spans="1:48" x14ac:dyDescent="0.3">
      <c r="A434" t="s">
        <v>513</v>
      </c>
      <c r="B434" t="s">
        <v>514</v>
      </c>
      <c r="C434" t="s">
        <v>10163</v>
      </c>
      <c r="D434" t="s">
        <v>271</v>
      </c>
      <c r="E434">
        <v>40098.890499950001</v>
      </c>
      <c r="F434">
        <v>4251.3500000000004</v>
      </c>
      <c r="G434">
        <v>-2.3160688064908102</v>
      </c>
      <c r="H434">
        <f>(Table2[[#This Row],[1Y Return vs Nifty]]-AVERAGE(Table2[1Y Return vs Nifty]))/_xlfn.STDEV.P(Table2[1Y Return vs Nifty])</f>
        <v>-0.58892049671085855</v>
      </c>
      <c r="I434">
        <v>-1.89787537810633</v>
      </c>
      <c r="J434">
        <f>(Table2[[#This Row],[1M Return vs Nifty]]-AVERAGE(Table2[1M Return vs Nifty]))/_xlfn.STDEV.P(Table2[1M Return vs Nifty])</f>
        <v>-0.19747816806892199</v>
      </c>
      <c r="K434">
        <v>-5.1486550196490697</v>
      </c>
      <c r="L434">
        <f>(Table2[[#This Row],[6M Return vs Nifty]]-AVERAGE(Table2[6M Return vs Nifty]))/_xlfn.STDEV.P(Table2[6M Return vs Nifty])</f>
        <v>-0.40836274042920367</v>
      </c>
      <c r="M434">
        <v>3.1597193843769902</v>
      </c>
      <c r="N434">
        <f>(Table2[[#This Row],[1W Return vs Nifty]]-AVERAGE(Table2[1W Return vs Nifty]))/_xlfn.STDEV.P(Table2[1W Return vs Nifty])</f>
        <v>0.50264973570111682</v>
      </c>
      <c r="O434">
        <v>4239.41</v>
      </c>
      <c r="P434">
        <v>4095.6167314453901</v>
      </c>
      <c r="Q434">
        <v>3792.0345674996202</v>
      </c>
      <c r="R434">
        <v>47.787291386524998</v>
      </c>
      <c r="S434" s="2">
        <f>(Table2[[#This Row],[Close Price]]-Table2[[#This Row],[20D EMA]])/Table2[[#This Row],[20D EMA]]</f>
        <v>2.8164296446912449E-3</v>
      </c>
      <c r="T434" s="2">
        <f>(Table2[[#This Row],[Close Price]]-Table2[[#This Row],[50D EMA]])/Table2[[#This Row],[50D EMA]]</f>
        <v>3.8024375513196575E-2</v>
      </c>
      <c r="U434" s="2">
        <f>(Table2[[#This Row],[Close Price]]-Table2[[#This Row],[200D EMA]])/Table2[[#This Row],[200D EMA]]</f>
        <v>0.1211263832975136</v>
      </c>
      <c r="V434">
        <v>1.1460844559413601</v>
      </c>
      <c r="W434">
        <v>4256.8</v>
      </c>
      <c r="X434">
        <v>4430.95</v>
      </c>
      <c r="Y434">
        <v>4225.5</v>
      </c>
      <c r="Z434">
        <v>4537.1000000000004</v>
      </c>
      <c r="AA434">
        <v>4167.7</v>
      </c>
      <c r="AB434">
        <v>4699.95</v>
      </c>
      <c r="AC434" s="2">
        <f>(Table2[[#This Row],[Close Price]]/Table2[[#This Row],[Day Low]])-1</f>
        <v>-1.2803044540499187E-3</v>
      </c>
      <c r="AD434" s="2">
        <f>(Table2[[#This Row],[Day High]]/Table2[[#This Row],[Close Price]])-1</f>
        <v>4.2245404400954811E-2</v>
      </c>
      <c r="AE434" s="2">
        <f>(Table2[[#This Row],[Close Price]]/Table2[[#This Row],[Current Week Low]])-1</f>
        <v>6.1176192166607635E-3</v>
      </c>
      <c r="AF434" s="2">
        <f>(Table2[[#This Row],[Current Week High]]/Table2[[#This Row],[Close Price]])-1</f>
        <v>6.721394380608503E-2</v>
      </c>
      <c r="AG434" s="2">
        <f>(Table2[[#This Row],[Close Price]]/Table2[[#This Row],[Current Month Low]])-1</f>
        <v>2.0071022386448201E-2</v>
      </c>
      <c r="AH434" s="2">
        <f>(Table2[[#This Row],[Current Month High]]/Table2[[#This Row],[Close Price]])-1</f>
        <v>0.1055194232420289</v>
      </c>
      <c r="AI434">
        <v>10.5519423242028</v>
      </c>
      <c r="AJ434">
        <v>27.8217077570655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-0.04</v>
      </c>
      <c r="AM434" t="s">
        <v>10197</v>
      </c>
      <c r="AN434">
        <v>1.0900000000000001</v>
      </c>
      <c r="AO434" t="s">
        <v>10198</v>
      </c>
      <c r="AP434">
        <v>6.9935143643526002E-2</v>
      </c>
      <c r="AQ434">
        <f>(Table2[[#This Row],[Sharpe Ratio]]-AVERAGE(Table2[Sharpe Ratio]))/_xlfn.STDEV.P(Table2[Sharpe Ratio])</f>
        <v>0.20914566113862082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-0.48296600836924664</v>
      </c>
      <c r="AS434">
        <f>_xlfn.RANK.AVG(Table2[[#This Row],[1Y Return vs Nifty Z-Score]],Table2[1Y Return vs Nifty Z-Score])</f>
        <v>526</v>
      </c>
      <c r="AT434">
        <f>_xlfn.RANK.AVG(Table2[[#This Row],[6M Return vs Nifty Z-Score]],Table2[6M Return vs Nifty Z-Score])</f>
        <v>459</v>
      </c>
      <c r="AU434">
        <f>_xlfn.RANK.AVG(Table2[[#This Row],[Sharpe Ratio Z-Score]],Table2[Sharpe Ratio Z-Score])</f>
        <v>271</v>
      </c>
      <c r="AV434">
        <f>(Table2[[#This Row],[Rank 1Y]]+Table2[[#This Row],[Rank 6M]]+Table2[[#This Row],[Rank Sharpe]])/3</f>
        <v>418.66666666666669</v>
      </c>
    </row>
    <row r="435" spans="1:48" x14ac:dyDescent="0.3">
      <c r="A435" t="s">
        <v>579</v>
      </c>
      <c r="B435" t="s">
        <v>580</v>
      </c>
      <c r="C435" t="s">
        <v>10158</v>
      </c>
      <c r="D435" t="s">
        <v>295</v>
      </c>
      <c r="E435">
        <v>32361.302267909901</v>
      </c>
      <c r="F435">
        <v>1205.05</v>
      </c>
      <c r="G435">
        <v>44.433272055310297</v>
      </c>
      <c r="H435">
        <f>(Table2[[#This Row],[1Y Return vs Nifty]]-AVERAGE(Table2[1Y Return vs Nifty]))/_xlfn.STDEV.P(Table2[1Y Return vs Nifty])</f>
        <v>4.5087435370389006E-2</v>
      </c>
      <c r="I435">
        <v>-11.0593838455998</v>
      </c>
      <c r="J435">
        <f>(Table2[[#This Row],[1M Return vs Nifty]]-AVERAGE(Table2[1M Return vs Nifty]))/_xlfn.STDEV.P(Table2[1M Return vs Nifty])</f>
        <v>-1.1314642131227117</v>
      </c>
      <c r="K435">
        <v>-5.49223982091174</v>
      </c>
      <c r="L435">
        <f>(Table2[[#This Row],[6M Return vs Nifty]]-AVERAGE(Table2[6M Return vs Nifty]))/_xlfn.STDEV.P(Table2[6M Return vs Nifty])</f>
        <v>-0.42016792760492616</v>
      </c>
      <c r="M435">
        <v>1.08756791708739</v>
      </c>
      <c r="N435">
        <f>(Table2[[#This Row],[1W Return vs Nifty]]-AVERAGE(Table2[1W Return vs Nifty]))/_xlfn.STDEV.P(Table2[1W Return vs Nifty])</f>
        <v>6.0432234347351788E-2</v>
      </c>
      <c r="O435">
        <v>1229.81</v>
      </c>
      <c r="P435">
        <v>1258.5321347106899</v>
      </c>
      <c r="Q435">
        <v>1137.9131449945801</v>
      </c>
      <c r="R435">
        <v>40.432890191941503</v>
      </c>
      <c r="S435" s="2">
        <f>(Table2[[#This Row],[Close Price]]-Table2[[#This Row],[20D EMA]])/Table2[[#This Row],[20D EMA]]</f>
        <v>-2.0133191305974088E-2</v>
      </c>
      <c r="T435" s="2">
        <f>(Table2[[#This Row],[Close Price]]-Table2[[#This Row],[50D EMA]])/Table2[[#This Row],[50D EMA]]</f>
        <v>-4.2495644914926509E-2</v>
      </c>
      <c r="U435" s="2">
        <f>(Table2[[#This Row],[Close Price]]-Table2[[#This Row],[200D EMA]])/Table2[[#This Row],[200D EMA]]</f>
        <v>5.8999981941275183E-2</v>
      </c>
      <c r="V435">
        <v>0.48270175277981697</v>
      </c>
      <c r="W435">
        <v>1189.05</v>
      </c>
      <c r="X435">
        <v>1215</v>
      </c>
      <c r="Y435">
        <v>1166.2</v>
      </c>
      <c r="Z435">
        <v>1214</v>
      </c>
      <c r="AA435">
        <v>1166.2</v>
      </c>
      <c r="AB435">
        <v>1292.2</v>
      </c>
      <c r="AC435" s="2">
        <f>(Table2[[#This Row],[Close Price]]/Table2[[#This Row],[Day Low]])-1</f>
        <v>1.345612043227784E-2</v>
      </c>
      <c r="AD435" s="2">
        <f>(Table2[[#This Row],[Day High]]/Table2[[#This Row],[Close Price]])-1</f>
        <v>8.2569188000498617E-3</v>
      </c>
      <c r="AE435" s="2">
        <f>(Table2[[#This Row],[Close Price]]/Table2[[#This Row],[Current Week Low]])-1</f>
        <v>3.3313325330131871E-2</v>
      </c>
      <c r="AF435" s="2">
        <f>(Table2[[#This Row],[Current Week High]]/Table2[[#This Row],[Close Price]])-1</f>
        <v>7.4270777146177025E-3</v>
      </c>
      <c r="AG435" s="2">
        <f>(Table2[[#This Row],[Close Price]]/Table2[[#This Row],[Current Month Low]])-1</f>
        <v>3.3313325330131871E-2</v>
      </c>
      <c r="AH435" s="2">
        <f>(Table2[[#This Row],[Current Month High]]/Table2[[#This Row],[Close Price]])-1</f>
        <v>7.232065059541104E-2</v>
      </c>
      <c r="AI435">
        <v>25.629641923571601</v>
      </c>
      <c r="AJ435">
        <v>83.794707542133693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-0.23</v>
      </c>
      <c r="AM435" t="s">
        <v>10197</v>
      </c>
      <c r="AN435">
        <v>-4.22</v>
      </c>
      <c r="AO435" t="s">
        <v>10197</v>
      </c>
      <c r="AQ435">
        <f>(Table2[[#This Row],[Sharpe Ratio]]-AVERAGE(Table2[Sharpe Ratio]))/_xlfn.STDEV.P(Table2[Sharpe Ratio])</f>
        <v>-0.59700002519057449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277</v>
      </c>
      <c r="AT435">
        <f>_xlfn.RANK.AVG(Table2[[#This Row],[6M Return vs Nifty Z-Score]],Table2[6M Return vs Nifty Z-Score])</f>
        <v>463</v>
      </c>
      <c r="AU435">
        <f>_xlfn.RANK.AVG(Table2[[#This Row],[Sharpe Ratio Z-Score]],Table2[Sharpe Ratio Z-Score])</f>
        <v>517.5</v>
      </c>
      <c r="AV435">
        <f>(Table2[[#This Row],[Rank 1Y]]+Table2[[#This Row],[Rank 6M]]+Table2[[#This Row],[Rank Sharpe]])/3</f>
        <v>419.16666666666669</v>
      </c>
    </row>
    <row r="436" spans="1:48" x14ac:dyDescent="0.3">
      <c r="A436" t="s">
        <v>327</v>
      </c>
      <c r="B436" t="s">
        <v>328</v>
      </c>
      <c r="C436" t="s">
        <v>10153</v>
      </c>
      <c r="D436" t="s">
        <v>24</v>
      </c>
      <c r="E436">
        <v>77157.467586960003</v>
      </c>
      <c r="F436">
        <v>24.62</v>
      </c>
      <c r="G436">
        <v>22.0301007679146</v>
      </c>
      <c r="H436">
        <f>(Table2[[#This Row],[1Y Return vs Nifty]]-AVERAGE(Table2[1Y Return vs Nifty]))/_xlfn.STDEV.P(Table2[1Y Return vs Nifty])</f>
        <v>-0.25874119703691073</v>
      </c>
      <c r="I436">
        <v>0.81993187820539903</v>
      </c>
      <c r="J436">
        <f>(Table2[[#This Row],[1M Return vs Nifty]]-AVERAGE(Table2[1M Return vs Nifty]))/_xlfn.STDEV.P(Table2[1M Return vs Nifty])</f>
        <v>7.9593458241059664E-2</v>
      </c>
      <c r="K436">
        <v>-15.225919551666401</v>
      </c>
      <c r="L436">
        <f>(Table2[[#This Row],[6M Return vs Nifty]]-AVERAGE(Table2[6M Return vs Nifty]))/_xlfn.STDEV.P(Table2[6M Return vs Nifty])</f>
        <v>-0.75460621098594161</v>
      </c>
      <c r="M436">
        <v>-2.3805536173817798</v>
      </c>
      <c r="N436">
        <f>(Table2[[#This Row],[1W Return vs Nifty]]-AVERAGE(Table2[1W Return vs Nifty]))/_xlfn.STDEV.P(Table2[1W Return vs Nifty])</f>
        <v>-0.67969900778148418</v>
      </c>
      <c r="O436">
        <v>24.99</v>
      </c>
      <c r="P436">
        <v>24.464918796914599</v>
      </c>
      <c r="Q436">
        <v>22.748955810042801</v>
      </c>
      <c r="R436">
        <v>42.568196807518298</v>
      </c>
      <c r="S436" s="2">
        <f>(Table2[[#This Row],[Close Price]]-Table2[[#This Row],[20D EMA]])/Table2[[#This Row],[20D EMA]]</f>
        <v>-1.4805922368947478E-2</v>
      </c>
      <c r="T436" s="2">
        <f>(Table2[[#This Row],[Close Price]]-Table2[[#This Row],[50D EMA]])/Table2[[#This Row],[50D EMA]]</f>
        <v>6.3389216360268466E-3</v>
      </c>
      <c r="U436" s="2">
        <f>(Table2[[#This Row],[Close Price]]-Table2[[#This Row],[200D EMA]])/Table2[[#This Row],[200D EMA]]</f>
        <v>8.2247475689904176E-2</v>
      </c>
      <c r="V436">
        <v>1.1006382914506001</v>
      </c>
      <c r="W436">
        <v>24.65</v>
      </c>
      <c r="X436">
        <v>25.11</v>
      </c>
      <c r="Y436">
        <v>24.25</v>
      </c>
      <c r="Z436">
        <v>26.19</v>
      </c>
      <c r="AA436">
        <v>23.61</v>
      </c>
      <c r="AB436">
        <v>27.44</v>
      </c>
      <c r="AC436" s="2">
        <f>(Table2[[#This Row],[Close Price]]/Table2[[#This Row],[Day Low]])-1</f>
        <v>-1.2170385395536831E-3</v>
      </c>
      <c r="AD436" s="2">
        <f>(Table2[[#This Row],[Day High]]/Table2[[#This Row],[Close Price]])-1</f>
        <v>1.9902518277822745E-2</v>
      </c>
      <c r="AE436" s="2">
        <f>(Table2[[#This Row],[Close Price]]/Table2[[#This Row],[Current Week Low]])-1</f>
        <v>1.525773195876301E-2</v>
      </c>
      <c r="AF436" s="2">
        <f>(Table2[[#This Row],[Current Week High]]/Table2[[#This Row],[Close Price]])-1</f>
        <v>6.3769293257514237E-2</v>
      </c>
      <c r="AG436" s="2">
        <f>(Table2[[#This Row],[Close Price]]/Table2[[#This Row],[Current Month Low]])-1</f>
        <v>4.2778483693350244E-2</v>
      </c>
      <c r="AH436" s="2">
        <f>(Table2[[#This Row],[Current Month High]]/Table2[[#This Row],[Close Price]])-1</f>
        <v>0.11454102355808282</v>
      </c>
      <c r="AI436">
        <v>33.428107229894401</v>
      </c>
      <c r="AJ436">
        <v>56.8152866242038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0.02</v>
      </c>
      <c r="AM436" t="s">
        <v>10198</v>
      </c>
      <c r="AN436">
        <v>-4.13</v>
      </c>
      <c r="AO436" t="s">
        <v>10197</v>
      </c>
      <c r="AP436">
        <v>5.3831741802952998E-2</v>
      </c>
      <c r="AQ436">
        <f>(Table2[[#This Row],[Sharpe Ratio]]-AVERAGE(Table2[Sharpe Ratio]))/_xlfn.STDEV.P(Table2[Sharpe Ratio])</f>
        <v>2.3520991585156852E-2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-1.5899319659781199</v>
      </c>
      <c r="AS436">
        <f>_xlfn.RANK.AVG(Table2[[#This Row],[1Y Return vs Nifty Z-Score]],Table2[1Y Return vs Nifty Z-Score])</f>
        <v>377</v>
      </c>
      <c r="AT436">
        <f>_xlfn.RANK.AVG(Table2[[#This Row],[6M Return vs Nifty Z-Score]],Table2[6M Return vs Nifty Z-Score])</f>
        <v>567</v>
      </c>
      <c r="AU436">
        <f>_xlfn.RANK.AVG(Table2[[#This Row],[Sharpe Ratio Z-Score]],Table2[Sharpe Ratio Z-Score])</f>
        <v>330</v>
      </c>
      <c r="AV436">
        <f>(Table2[[#This Row],[Rank 1Y]]+Table2[[#This Row],[Rank 6M]]+Table2[[#This Row],[Rank Sharpe]])/3</f>
        <v>424.66666666666669</v>
      </c>
    </row>
    <row r="437" spans="1:48" x14ac:dyDescent="0.3">
      <c r="A437" t="s">
        <v>1377</v>
      </c>
      <c r="B437" t="s">
        <v>1378</v>
      </c>
      <c r="C437" t="s">
        <v>10165</v>
      </c>
      <c r="D437" t="s">
        <v>1379</v>
      </c>
      <c r="E437">
        <v>7614.3400166399997</v>
      </c>
      <c r="F437">
        <v>285.60000000000002</v>
      </c>
      <c r="G437">
        <v>23.891686168030901</v>
      </c>
      <c r="H437">
        <f>(Table2[[#This Row],[1Y Return vs Nifty]]-AVERAGE(Table2[1Y Return vs Nifty]))/_xlfn.STDEV.P(Table2[1Y Return vs Nifty])</f>
        <v>-0.23349463979860818</v>
      </c>
      <c r="I437">
        <v>-11.905212905509</v>
      </c>
      <c r="J437">
        <f>(Table2[[#This Row],[1M Return vs Nifty]]-AVERAGE(Table2[1M Return vs Nifty]))/_xlfn.STDEV.P(Table2[1M Return vs Nifty])</f>
        <v>-1.2176937397622583</v>
      </c>
      <c r="K437">
        <v>-20.507262783470999</v>
      </c>
      <c r="L437">
        <f>(Table2[[#This Row],[6M Return vs Nifty]]-AVERAGE(Table2[6M Return vs Nifty]))/_xlfn.STDEV.P(Table2[6M Return vs Nifty])</f>
        <v>-0.93606722195488701</v>
      </c>
      <c r="M437">
        <v>2.6555091046767898</v>
      </c>
      <c r="N437">
        <f>(Table2[[#This Row],[1W Return vs Nifty]]-AVERAGE(Table2[1W Return vs Nifty]))/_xlfn.STDEV.P(Table2[1W Return vs Nifty])</f>
        <v>0.39504630343969344</v>
      </c>
      <c r="O437">
        <v>293.85000000000002</v>
      </c>
      <c r="P437">
        <v>299.88865231661299</v>
      </c>
      <c r="Q437">
        <v>287.82008784315701</v>
      </c>
      <c r="R437">
        <v>41.869011176830902</v>
      </c>
      <c r="S437" s="2">
        <f>(Table2[[#This Row],[Close Price]]-Table2[[#This Row],[20D EMA]])/Table2[[#This Row],[20D EMA]]</f>
        <v>-2.8075548749361919E-2</v>
      </c>
      <c r="T437" s="2">
        <f>(Table2[[#This Row],[Close Price]]-Table2[[#This Row],[50D EMA]])/Table2[[#This Row],[50D EMA]]</f>
        <v>-4.7646525489492213E-2</v>
      </c>
      <c r="U437" s="2">
        <f>(Table2[[#This Row],[Close Price]]-Table2[[#This Row],[200D EMA]])/Table2[[#This Row],[200D EMA]]</f>
        <v>-7.7134569021700483E-3</v>
      </c>
      <c r="V437">
        <v>1.4984854422531899</v>
      </c>
      <c r="W437">
        <v>283.55</v>
      </c>
      <c r="X437">
        <v>296</v>
      </c>
      <c r="Y437">
        <v>271.35000000000002</v>
      </c>
      <c r="Z437">
        <v>294.3</v>
      </c>
      <c r="AA437">
        <v>271.35000000000002</v>
      </c>
      <c r="AB437">
        <v>339.45</v>
      </c>
      <c r="AC437" s="2">
        <f>(Table2[[#This Row],[Close Price]]/Table2[[#This Row],[Day Low]])-1</f>
        <v>7.2297654734614358E-3</v>
      </c>
      <c r="AD437" s="2">
        <f>(Table2[[#This Row],[Day High]]/Table2[[#This Row],[Close Price]])-1</f>
        <v>3.6414565826330403E-2</v>
      </c>
      <c r="AE437" s="2">
        <f>(Table2[[#This Row],[Close Price]]/Table2[[#This Row],[Current Week Low]])-1</f>
        <v>5.2515201768933206E-2</v>
      </c>
      <c r="AF437" s="2">
        <f>(Table2[[#This Row],[Current Week High]]/Table2[[#This Row],[Close Price]])-1</f>
        <v>3.0462184873949472E-2</v>
      </c>
      <c r="AG437" s="2">
        <f>(Table2[[#This Row],[Close Price]]/Table2[[#This Row],[Current Month Low]])-1</f>
        <v>5.2515201768933206E-2</v>
      </c>
      <c r="AH437" s="2">
        <f>(Table2[[#This Row],[Current Month High]]/Table2[[#This Row],[Close Price]])-1</f>
        <v>0.188550420168067</v>
      </c>
      <c r="AI437">
        <v>27.783613445378101</v>
      </c>
      <c r="AJ437">
        <v>55.470876428960203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-0.12</v>
      </c>
      <c r="AM437" t="s">
        <v>10197</v>
      </c>
      <c r="AN437">
        <v>-5.32</v>
      </c>
      <c r="AO437" t="s">
        <v>10197</v>
      </c>
      <c r="AP437">
        <v>6.3483621825264E-2</v>
      </c>
      <c r="AQ437">
        <f>(Table2[[#This Row],[Sharpe Ratio]]-AVERAGE(Table2[Sharpe Ratio]))/_xlfn.STDEV.P(Table2[Sharpe Ratio])</f>
        <v>0.13477866604727592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364</v>
      </c>
      <c r="AT437">
        <f>_xlfn.RANK.AVG(Table2[[#This Row],[6M Return vs Nifty Z-Score]],Table2[6M Return vs Nifty Z-Score])</f>
        <v>619</v>
      </c>
      <c r="AU437">
        <f>_xlfn.RANK.AVG(Table2[[#This Row],[Sharpe Ratio Z-Score]],Table2[Sharpe Ratio Z-Score])</f>
        <v>291</v>
      </c>
      <c r="AV437">
        <f>(Table2[[#This Row],[Rank 1Y]]+Table2[[#This Row],[Rank 6M]]+Table2[[#This Row],[Rank Sharpe]])/3</f>
        <v>424.66666666666669</v>
      </c>
    </row>
    <row r="438" spans="1:48" x14ac:dyDescent="0.3">
      <c r="A438" t="s">
        <v>1453</v>
      </c>
      <c r="B438" t="s">
        <v>1454</v>
      </c>
      <c r="C438" t="s">
        <v>10153</v>
      </c>
      <c r="D438" t="s">
        <v>24</v>
      </c>
      <c r="E438">
        <v>6995.6272796759904</v>
      </c>
      <c r="F438">
        <v>26.74</v>
      </c>
      <c r="G438">
        <v>20.095806077654998</v>
      </c>
      <c r="H438">
        <f>(Table2[[#This Row],[1Y Return vs Nifty]]-AVERAGE(Table2[1Y Return vs Nifty]))/_xlfn.STDEV.P(Table2[1Y Return vs Nifty])</f>
        <v>-0.28497382735853488</v>
      </c>
      <c r="I438">
        <v>-4.5505097626720596</v>
      </c>
      <c r="J438">
        <f>(Table2[[#This Row],[1M Return vs Nifty]]-AVERAGE(Table2[1M Return vs Nifty]))/_xlfn.STDEV.P(Table2[1M Return vs Nifty])</f>
        <v>-0.46790563169075872</v>
      </c>
      <c r="K438">
        <v>-28.049801112637201</v>
      </c>
      <c r="L438">
        <f>(Table2[[#This Row],[6M Return vs Nifty]]-AVERAGE(Table2[6M Return vs Nifty]))/_xlfn.STDEV.P(Table2[6M Return vs Nifty])</f>
        <v>-1.1952203522116478</v>
      </c>
      <c r="M438">
        <v>2.1092393913799001</v>
      </c>
      <c r="N438">
        <f>(Table2[[#This Row],[1W Return vs Nifty]]-AVERAGE(Table2[1W Return vs Nifty]))/_xlfn.STDEV.P(Table2[1W Return vs Nifty])</f>
        <v>0.27846697442212665</v>
      </c>
      <c r="O438">
        <v>26.89</v>
      </c>
      <c r="P438">
        <v>27.271450585019199</v>
      </c>
      <c r="Q438">
        <v>26.227291887033999</v>
      </c>
      <c r="R438">
        <v>47.638697542373002</v>
      </c>
      <c r="S438" s="2">
        <f>(Table2[[#This Row],[Close Price]]-Table2[[#This Row],[20D EMA]])/Table2[[#This Row],[20D EMA]]</f>
        <v>-5.578281889178212E-3</v>
      </c>
      <c r="T438" s="2">
        <f>(Table2[[#This Row],[Close Price]]-Table2[[#This Row],[50D EMA]])/Table2[[#This Row],[50D EMA]]</f>
        <v>-1.9487433694162861E-2</v>
      </c>
      <c r="U438" s="2">
        <f>(Table2[[#This Row],[Close Price]]-Table2[[#This Row],[200D EMA]])/Table2[[#This Row],[200D EMA]]</f>
        <v>1.9548648605213676E-2</v>
      </c>
      <c r="V438">
        <v>1.0578233167302999</v>
      </c>
      <c r="W438">
        <v>26.65</v>
      </c>
      <c r="X438">
        <v>27.15</v>
      </c>
      <c r="Y438">
        <v>25.9</v>
      </c>
      <c r="Z438">
        <v>27.38</v>
      </c>
      <c r="AA438">
        <v>25.9</v>
      </c>
      <c r="AB438">
        <v>28.19</v>
      </c>
      <c r="AC438" s="2">
        <f>(Table2[[#This Row],[Close Price]]/Table2[[#This Row],[Day Low]])-1</f>
        <v>3.3771106941837825E-3</v>
      </c>
      <c r="AD438" s="2">
        <f>(Table2[[#This Row],[Day High]]/Table2[[#This Row],[Close Price]])-1</f>
        <v>1.5332834704562481E-2</v>
      </c>
      <c r="AE438" s="2">
        <f>(Table2[[#This Row],[Close Price]]/Table2[[#This Row],[Current Week Low]])-1</f>
        <v>3.2432432432432323E-2</v>
      </c>
      <c r="AF438" s="2">
        <f>(Table2[[#This Row],[Current Week High]]/Table2[[#This Row],[Close Price]])-1</f>
        <v>2.393418100224376E-2</v>
      </c>
      <c r="AG438" s="2">
        <f>(Table2[[#This Row],[Close Price]]/Table2[[#This Row],[Current Month Low]])-1</f>
        <v>3.2432432432432323E-2</v>
      </c>
      <c r="AH438" s="2">
        <f>(Table2[[#This Row],[Current Month High]]/Table2[[#This Row],[Close Price]])-1</f>
        <v>5.422587883320884E-2</v>
      </c>
      <c r="AI438">
        <v>37.927169287155699</v>
      </c>
      <c r="AJ438">
        <v>49.279824244612897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-0.08</v>
      </c>
      <c r="AM438" t="s">
        <v>10197</v>
      </c>
      <c r="AN438">
        <v>0.45</v>
      </c>
      <c r="AO438" t="s">
        <v>10198</v>
      </c>
      <c r="AP438">
        <v>9.1397519563268997E-2</v>
      </c>
      <c r="AQ438">
        <f>(Table2[[#This Row],[Sharpe Ratio]]-AVERAGE(Table2[Sharpe Ratio]))/_xlfn.STDEV.P(Table2[Sharpe Ratio])</f>
        <v>0.45654347666706674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383</v>
      </c>
      <c r="AT438">
        <f>_xlfn.RANK.AVG(Table2[[#This Row],[6M Return vs Nifty Z-Score]],Table2[6M Return vs Nifty Z-Score])</f>
        <v>676</v>
      </c>
      <c r="AU438">
        <f>_xlfn.RANK.AVG(Table2[[#This Row],[Sharpe Ratio Z-Score]],Table2[Sharpe Ratio Z-Score])</f>
        <v>215</v>
      </c>
      <c r="AV438">
        <f>(Table2[[#This Row],[Rank 1Y]]+Table2[[#This Row],[Rank 6M]]+Table2[[#This Row],[Rank Sharpe]])/3</f>
        <v>424.66666666666669</v>
      </c>
    </row>
    <row r="439" spans="1:48" x14ac:dyDescent="0.3">
      <c r="A439" t="s">
        <v>1142</v>
      </c>
      <c r="B439" t="s">
        <v>1143</v>
      </c>
      <c r="C439" t="s">
        <v>10158</v>
      </c>
      <c r="D439" t="s">
        <v>295</v>
      </c>
      <c r="E439">
        <v>10514.526062655001</v>
      </c>
      <c r="F439">
        <v>2051.9499999999998</v>
      </c>
      <c r="G439">
        <v>22.2122332486841</v>
      </c>
      <c r="H439">
        <f>(Table2[[#This Row],[1Y Return vs Nifty]]-AVERAGE(Table2[1Y Return vs Nifty]))/_xlfn.STDEV.P(Table2[1Y Return vs Nifty])</f>
        <v>-0.25627114215765889</v>
      </c>
      <c r="I439">
        <v>3.9404626278500898</v>
      </c>
      <c r="J439">
        <f>(Table2[[#This Row],[1M Return vs Nifty]]-AVERAGE(Table2[1M Return vs Nifty]))/_xlfn.STDEV.P(Table2[1M Return vs Nifty])</f>
        <v>0.39772143723825421</v>
      </c>
      <c r="K439">
        <v>17.348817356614699</v>
      </c>
      <c r="L439">
        <f>(Table2[[#This Row],[6M Return vs Nifty]]-AVERAGE(Table2[6M Return vs Nifty]))/_xlfn.STDEV.P(Table2[6M Return vs Nifty])</f>
        <v>0.36462509665326048</v>
      </c>
      <c r="M439">
        <v>3.1699172784769201</v>
      </c>
      <c r="N439">
        <f>(Table2[[#This Row],[1W Return vs Nifty]]-AVERAGE(Table2[1W Return vs Nifty]))/_xlfn.STDEV.P(Table2[1W Return vs Nifty])</f>
        <v>0.50482606659156093</v>
      </c>
      <c r="O439">
        <v>2026.74</v>
      </c>
      <c r="P439">
        <v>1969.2350966183401</v>
      </c>
      <c r="Q439">
        <v>1764.82806291208</v>
      </c>
      <c r="R439">
        <v>54.671131942813801</v>
      </c>
      <c r="S439" s="2">
        <f>(Table2[[#This Row],[Close Price]]-Table2[[#This Row],[20D EMA]])/Table2[[#This Row],[20D EMA]]</f>
        <v>1.2438694652496033E-2</v>
      </c>
      <c r="T439" s="2">
        <f>(Table2[[#This Row],[Close Price]]-Table2[[#This Row],[50D EMA]])/Table2[[#This Row],[50D EMA]]</f>
        <v>4.2003569570591905E-2</v>
      </c>
      <c r="U439" s="2">
        <f>(Table2[[#This Row],[Close Price]]-Table2[[#This Row],[200D EMA]])/Table2[[#This Row],[200D EMA]]</f>
        <v>0.16269116698776317</v>
      </c>
      <c r="V439">
        <v>0.60622347431796697</v>
      </c>
      <c r="W439">
        <v>2045.65</v>
      </c>
      <c r="X439">
        <v>2137</v>
      </c>
      <c r="Y439">
        <v>1955.3</v>
      </c>
      <c r="Z439">
        <v>2089</v>
      </c>
      <c r="AA439">
        <v>1955.3</v>
      </c>
      <c r="AB439">
        <v>2117.5</v>
      </c>
      <c r="AC439" s="2">
        <f>(Table2[[#This Row],[Close Price]]/Table2[[#This Row],[Day Low]])-1</f>
        <v>3.0797057170091069E-3</v>
      </c>
      <c r="AD439" s="2">
        <f>(Table2[[#This Row],[Day High]]/Table2[[#This Row],[Close Price]])-1</f>
        <v>4.1448378371792716E-2</v>
      </c>
      <c r="AE439" s="2">
        <f>(Table2[[#This Row],[Close Price]]/Table2[[#This Row],[Current Week Low]])-1</f>
        <v>4.94297550248044E-2</v>
      </c>
      <c r="AF439" s="2">
        <f>(Table2[[#This Row],[Current Week High]]/Table2[[#This Row],[Close Price]])-1</f>
        <v>1.8055995516460088E-2</v>
      </c>
      <c r="AG439" s="2">
        <f>(Table2[[#This Row],[Close Price]]/Table2[[#This Row],[Current Month Low]])-1</f>
        <v>4.94297550248044E-2</v>
      </c>
      <c r="AH439" s="2">
        <f>(Table2[[#This Row],[Current Month High]]/Table2[[#This Row],[Close Price]])-1</f>
        <v>3.194522283681378E-2</v>
      </c>
      <c r="AI439">
        <v>3.19452228368137</v>
      </c>
      <c r="AJ439">
        <v>58.329475308641904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0.03</v>
      </c>
      <c r="AM439" t="s">
        <v>10198</v>
      </c>
      <c r="AN439">
        <v>0.47</v>
      </c>
      <c r="AO439" t="s">
        <v>10198</v>
      </c>
      <c r="AP439">
        <v>-7.4886236617556001E-2</v>
      </c>
      <c r="AQ439">
        <f>(Table2[[#This Row],[Sharpe Ratio]]-AVERAGE(Table2[Sharpe Ratio]))/_xlfn.STDEV.P(Table2[Sharpe Ratio])</f>
        <v>-1.4602171928335648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-0.44931573450814799</v>
      </c>
      <c r="AS439">
        <f>_xlfn.RANK.AVG(Table2[[#This Row],[1Y Return vs Nifty Z-Score]],Table2[1Y Return vs Nifty Z-Score])</f>
        <v>375</v>
      </c>
      <c r="AT439">
        <f>_xlfn.RANK.AVG(Table2[[#This Row],[6M Return vs Nifty Z-Score]],Table2[6M Return vs Nifty Z-Score])</f>
        <v>219</v>
      </c>
      <c r="AU439">
        <f>_xlfn.RANK.AVG(Table2[[#This Row],[Sharpe Ratio Z-Score]],Table2[Sharpe Ratio Z-Score])</f>
        <v>681</v>
      </c>
      <c r="AV439">
        <f>(Table2[[#This Row],[Rank 1Y]]+Table2[[#This Row],[Rank 6M]]+Table2[[#This Row],[Rank Sharpe]])/3</f>
        <v>425</v>
      </c>
    </row>
    <row r="440" spans="1:48" x14ac:dyDescent="0.3">
      <c r="A440" t="s">
        <v>1571</v>
      </c>
      <c r="B440" t="s">
        <v>1572</v>
      </c>
      <c r="C440" t="s">
        <v>622</v>
      </c>
      <c r="D440" t="s">
        <v>469</v>
      </c>
      <c r="E440">
        <v>5852.5505562199996</v>
      </c>
      <c r="F440">
        <v>1946.2</v>
      </c>
      <c r="G440">
        <v>6.4751328804821204</v>
      </c>
      <c r="H440">
        <f>(Table2[[#This Row],[1Y Return vs Nifty]]-AVERAGE(Table2[1Y Return vs Nifty]))/_xlfn.STDEV.P(Table2[1Y Return vs Nifty])</f>
        <v>-0.46969546595494582</v>
      </c>
      <c r="I440">
        <v>25.781970953726798</v>
      </c>
      <c r="J440">
        <f>(Table2[[#This Row],[1M Return vs Nifty]]-AVERAGE(Table2[1M Return vs Nifty]))/_xlfn.STDEV.P(Table2[1M Return vs Nifty])</f>
        <v>2.6243923017226733</v>
      </c>
      <c r="K440">
        <v>40.793868138894901</v>
      </c>
      <c r="L440">
        <f>(Table2[[#This Row],[6M Return vs Nifty]]-AVERAGE(Table2[6M Return vs Nifty]))/_xlfn.STDEV.P(Table2[6M Return vs Nifty])</f>
        <v>1.1701706615676517</v>
      </c>
      <c r="M440">
        <v>0.205921120721439</v>
      </c>
      <c r="N440">
        <f>(Table2[[#This Row],[1W Return vs Nifty]]-AVERAGE(Table2[1W Return vs Nifty]))/_xlfn.STDEV.P(Table2[1W Return vs Nifty])</f>
        <v>-0.12771986240813779</v>
      </c>
      <c r="O440">
        <v>1766.34</v>
      </c>
      <c r="P440">
        <v>1607.18453501301</v>
      </c>
      <c r="Q440">
        <v>1437.2813863359199</v>
      </c>
      <c r="R440">
        <v>71.476487912131802</v>
      </c>
      <c r="S440" s="2">
        <f>(Table2[[#This Row],[Close Price]]-Table2[[#This Row],[20D EMA]])/Table2[[#This Row],[20D EMA]]</f>
        <v>0.10182637544300652</v>
      </c>
      <c r="T440" s="2">
        <f>(Table2[[#This Row],[Close Price]]-Table2[[#This Row],[50D EMA]])/Table2[[#This Row],[50D EMA]]</f>
        <v>0.21093748577181637</v>
      </c>
      <c r="U440" s="2">
        <f>(Table2[[#This Row],[Close Price]]-Table2[[#This Row],[200D EMA]])/Table2[[#This Row],[200D EMA]]</f>
        <v>0.35408418873458936</v>
      </c>
      <c r="V440">
        <v>1.9811174454554299</v>
      </c>
      <c r="W440">
        <v>1928.7</v>
      </c>
      <c r="X440">
        <v>1998</v>
      </c>
      <c r="Y440">
        <v>1786.05</v>
      </c>
      <c r="Z440">
        <v>1980</v>
      </c>
      <c r="AA440">
        <v>1405.05</v>
      </c>
      <c r="AB440">
        <v>2024.8</v>
      </c>
      <c r="AC440" s="2">
        <f>(Table2[[#This Row],[Close Price]]/Table2[[#This Row],[Day Low]])-1</f>
        <v>9.0734691761289454E-3</v>
      </c>
      <c r="AD440" s="2">
        <f>(Table2[[#This Row],[Day High]]/Table2[[#This Row],[Close Price]])-1</f>
        <v>2.6615969581748944E-2</v>
      </c>
      <c r="AE440" s="2">
        <f>(Table2[[#This Row],[Close Price]]/Table2[[#This Row],[Current Week Low]])-1</f>
        <v>8.9667142577195547E-2</v>
      </c>
      <c r="AF440" s="2">
        <f>(Table2[[#This Row],[Current Week High]]/Table2[[#This Row],[Close Price]])-1</f>
        <v>1.7367177062994621E-2</v>
      </c>
      <c r="AG440" s="2">
        <f>(Table2[[#This Row],[Close Price]]/Table2[[#This Row],[Current Month Low]])-1</f>
        <v>0.38514643606989085</v>
      </c>
      <c r="AH440" s="2">
        <f>(Table2[[#This Row],[Current Month High]]/Table2[[#This Row],[Close Price]])-1</f>
        <v>4.0386393998561143E-2</v>
      </c>
      <c r="AI440">
        <v>4.0386393998561099</v>
      </c>
      <c r="AJ440">
        <v>81.590856076510306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0.21</v>
      </c>
      <c r="AM440" t="s">
        <v>10198</v>
      </c>
      <c r="AN440">
        <v>20.97</v>
      </c>
      <c r="AO440" t="s">
        <v>10198</v>
      </c>
      <c r="AP440">
        <v>-0.121515350368486</v>
      </c>
      <c r="AQ440">
        <f>(Table2[[#This Row],[Sharpe Ratio]]-AVERAGE(Table2[Sharpe Ratio]))/_xlfn.STDEV.P(Table2[Sharpe Ratio])</f>
        <v>-1.9977131776744474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1.1994344572527942</v>
      </c>
      <c r="AS440">
        <f>_xlfn.RANK.AVG(Table2[[#This Row],[1Y Return vs Nifty Z-Score]],Table2[1Y Return vs Nifty Z-Score])</f>
        <v>465</v>
      </c>
      <c r="AT440">
        <f>_xlfn.RANK.AVG(Table2[[#This Row],[6M Return vs Nifty Z-Score]],Table2[6M Return vs Nifty Z-Score])</f>
        <v>89</v>
      </c>
      <c r="AU440">
        <f>_xlfn.RANK.AVG(Table2[[#This Row],[Sharpe Ratio Z-Score]],Table2[Sharpe Ratio Z-Score])</f>
        <v>721</v>
      </c>
      <c r="AV440">
        <f>(Table2[[#This Row],[Rank 1Y]]+Table2[[#This Row],[Rank 6M]]+Table2[[#This Row],[Rank Sharpe]])/3</f>
        <v>425</v>
      </c>
    </row>
    <row r="441" spans="1:48" x14ac:dyDescent="0.3">
      <c r="A441" t="s">
        <v>207</v>
      </c>
      <c r="B441" t="s">
        <v>208</v>
      </c>
      <c r="C441" t="s">
        <v>10158</v>
      </c>
      <c r="D441" t="s">
        <v>60</v>
      </c>
      <c r="E441">
        <v>121137.00351552499</v>
      </c>
      <c r="F441">
        <v>1500.05</v>
      </c>
      <c r="G441">
        <v>18.2075802473537</v>
      </c>
      <c r="H441">
        <f>(Table2[[#This Row],[1Y Return vs Nifty]]-AVERAGE(Table2[1Y Return vs Nifty]))/_xlfn.STDEV.P(Table2[1Y Return vs Nifty])</f>
        <v>-0.31058167833360423</v>
      </c>
      <c r="I441">
        <v>-3.4818982820928102</v>
      </c>
      <c r="J441">
        <f>(Table2[[#This Row],[1M Return vs Nifty]]-AVERAGE(Table2[1M Return vs Nifty]))/_xlfn.STDEV.P(Table2[1M Return vs Nifty])</f>
        <v>-0.35896416053602509</v>
      </c>
      <c r="K441">
        <v>-4.7796857659345298</v>
      </c>
      <c r="L441">
        <f>(Table2[[#This Row],[6M Return vs Nifty]]-AVERAGE(Table2[6M Return vs Nifty]))/_xlfn.STDEV.P(Table2[6M Return vs Nifty])</f>
        <v>-0.39568537202938081</v>
      </c>
      <c r="M441">
        <v>1.72487945064288</v>
      </c>
      <c r="N441">
        <f>(Table2[[#This Row],[1W Return vs Nifty]]-AVERAGE(Table2[1W Return vs Nifty]))/_xlfn.STDEV.P(Table2[1W Return vs Nifty])</f>
        <v>0.19644078314397162</v>
      </c>
      <c r="O441">
        <v>1500.77</v>
      </c>
      <c r="P441">
        <v>1487.21949831656</v>
      </c>
      <c r="Q441">
        <v>1378.56053310069</v>
      </c>
      <c r="R441">
        <v>49.135375365962702</v>
      </c>
      <c r="S441" s="2">
        <f>(Table2[[#This Row],[Close Price]]-Table2[[#This Row],[20D EMA]])/Table2[[#This Row],[20D EMA]]</f>
        <v>-4.7975372642045572E-4</v>
      </c>
      <c r="T441" s="2">
        <f>(Table2[[#This Row],[Close Price]]-Table2[[#This Row],[50D EMA]])/Table2[[#This Row],[50D EMA]]</f>
        <v>8.6271741985384561E-3</v>
      </c>
      <c r="U441" s="2">
        <f>(Table2[[#This Row],[Close Price]]-Table2[[#This Row],[200D EMA]])/Table2[[#This Row],[200D EMA]]</f>
        <v>8.8127770948188286E-2</v>
      </c>
      <c r="V441">
        <v>0.76518693648175995</v>
      </c>
      <c r="W441">
        <v>1501</v>
      </c>
      <c r="X441">
        <v>1600</v>
      </c>
      <c r="Y441">
        <v>1470.65</v>
      </c>
      <c r="Z441">
        <v>1511.3</v>
      </c>
      <c r="AA441">
        <v>1467</v>
      </c>
      <c r="AB441">
        <v>1531.95</v>
      </c>
      <c r="AC441" s="2">
        <f>(Table2[[#This Row],[Close Price]]/Table2[[#This Row],[Day Low]])-1</f>
        <v>-6.3291139240506666E-4</v>
      </c>
      <c r="AD441" s="2">
        <f>(Table2[[#This Row],[Day High]]/Table2[[#This Row],[Close Price]])-1</f>
        <v>6.6631112296256845E-2</v>
      </c>
      <c r="AE441" s="2">
        <f>(Table2[[#This Row],[Close Price]]/Table2[[#This Row],[Current Week Low]])-1</f>
        <v>1.999116037126436E-2</v>
      </c>
      <c r="AF441" s="2">
        <f>(Table2[[#This Row],[Current Week High]]/Table2[[#This Row],[Close Price]])-1</f>
        <v>7.4997500083331392E-3</v>
      </c>
      <c r="AG441" s="2">
        <f>(Table2[[#This Row],[Close Price]]/Table2[[#This Row],[Current Month Low]])-1</f>
        <v>2.2528970688479921E-2</v>
      </c>
      <c r="AH441" s="2">
        <f>(Table2[[#This Row],[Current Month High]]/Table2[[#This Row],[Close Price]])-1</f>
        <v>2.1265957801406721E-2</v>
      </c>
      <c r="AI441">
        <v>5.4631512282923902</v>
      </c>
      <c r="AJ441">
        <v>43.938012762078301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10197</v>
      </c>
      <c r="AN441">
        <v>0.87</v>
      </c>
      <c r="AO441" t="s">
        <v>10198</v>
      </c>
      <c r="AP441">
        <v>2.2189345779073E-2</v>
      </c>
      <c r="AQ441">
        <f>(Table2[[#This Row],[Sharpe Ratio]]-AVERAGE(Table2[Sharpe Ratio]))/_xlfn.STDEV.P(Table2[Sharpe Ratio])</f>
        <v>-0.34122239394061649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-1.2100128216956552</v>
      </c>
      <c r="AS441">
        <f>_xlfn.RANK.AVG(Table2[[#This Row],[1Y Return vs Nifty Z-Score]],Table2[1Y Return vs Nifty Z-Score])</f>
        <v>398</v>
      </c>
      <c r="AT441">
        <f>_xlfn.RANK.AVG(Table2[[#This Row],[6M Return vs Nifty Z-Score]],Table2[6M Return vs Nifty Z-Score])</f>
        <v>452</v>
      </c>
      <c r="AU441">
        <f>_xlfn.RANK.AVG(Table2[[#This Row],[Sharpe Ratio Z-Score]],Table2[Sharpe Ratio Z-Score])</f>
        <v>426</v>
      </c>
      <c r="AV441">
        <f>(Table2[[#This Row],[Rank 1Y]]+Table2[[#This Row],[Rank 6M]]+Table2[[#This Row],[Rank Sharpe]])/3</f>
        <v>425.33333333333331</v>
      </c>
    </row>
    <row r="442" spans="1:48" x14ac:dyDescent="0.3">
      <c r="A442" t="s">
        <v>263</v>
      </c>
      <c r="B442" t="s">
        <v>264</v>
      </c>
      <c r="C442" t="s">
        <v>10153</v>
      </c>
      <c r="D442" t="s">
        <v>37</v>
      </c>
      <c r="E442">
        <v>101182.36133817</v>
      </c>
      <c r="F442">
        <v>701.7</v>
      </c>
      <c r="G442">
        <v>-2.39916985523982</v>
      </c>
      <c r="H442">
        <f>(Table2[[#This Row],[1Y Return vs Nifty]]-AVERAGE(Table2[1Y Return vs Nifty]))/_xlfn.STDEV.P(Table2[1Y Return vs Nifty])</f>
        <v>-0.59004750135092165</v>
      </c>
      <c r="I442">
        <v>10.999297895864199</v>
      </c>
      <c r="J442">
        <f>(Table2[[#This Row],[1M Return vs Nifty]]-AVERAGE(Table2[1M Return vs Nifty]))/_xlfn.STDEV.P(Table2[1M Return vs Nifty])</f>
        <v>1.1173467760185687</v>
      </c>
      <c r="K442">
        <v>29.993279665847101</v>
      </c>
      <c r="L442">
        <f>(Table2[[#This Row],[6M Return vs Nifty]]-AVERAGE(Table2[6M Return vs Nifty]))/_xlfn.STDEV.P(Table2[6M Return vs Nifty])</f>
        <v>0.79907459426866778</v>
      </c>
      <c r="M442">
        <v>8.2598824364409698</v>
      </c>
      <c r="N442">
        <f>(Table2[[#This Row],[1W Return vs Nifty]]-AVERAGE(Table2[1W Return vs Nifty]))/_xlfn.STDEV.P(Table2[1W Return vs Nifty])</f>
        <v>1.591074687729644</v>
      </c>
      <c r="O442">
        <v>645.5</v>
      </c>
      <c r="P442">
        <v>618.809621581893</v>
      </c>
      <c r="Q442">
        <v>572.71282633431395</v>
      </c>
      <c r="R442">
        <v>80.247419411280802</v>
      </c>
      <c r="S442" s="2">
        <f>(Table2[[#This Row],[Close Price]]-Table2[[#This Row],[20D EMA]])/Table2[[#This Row],[20D EMA]]</f>
        <v>8.7064291247095346E-2</v>
      </c>
      <c r="T442" s="2">
        <f>(Table2[[#This Row],[Close Price]]-Table2[[#This Row],[50D EMA]])/Table2[[#This Row],[50D EMA]]</f>
        <v>0.1339513406501508</v>
      </c>
      <c r="U442" s="2">
        <f>(Table2[[#This Row],[Close Price]]-Table2[[#This Row],[200D EMA]])/Table2[[#This Row],[200D EMA]]</f>
        <v>0.22522138100394395</v>
      </c>
      <c r="V442">
        <v>1.2265174271019601</v>
      </c>
      <c r="W442">
        <v>701.6</v>
      </c>
      <c r="X442">
        <v>731.45</v>
      </c>
      <c r="Y442">
        <v>611.25</v>
      </c>
      <c r="Z442">
        <v>703.85</v>
      </c>
      <c r="AA442">
        <v>601.20000000000005</v>
      </c>
      <c r="AB442">
        <v>703.85</v>
      </c>
      <c r="AC442" s="2">
        <f>(Table2[[#This Row],[Close Price]]/Table2[[#This Row],[Day Low]])-1</f>
        <v>1.4253135689856755E-4</v>
      </c>
      <c r="AD442" s="2">
        <f>(Table2[[#This Row],[Day High]]/Table2[[#This Row],[Close Price]])-1</f>
        <v>4.2397035770272096E-2</v>
      </c>
      <c r="AE442" s="2">
        <f>(Table2[[#This Row],[Close Price]]/Table2[[#This Row],[Current Week Low]])-1</f>
        <v>0.14797546012269946</v>
      </c>
      <c r="AF442" s="2">
        <f>(Table2[[#This Row],[Current Week High]]/Table2[[#This Row],[Close Price]])-1</f>
        <v>3.0639874590281391E-3</v>
      </c>
      <c r="AG442" s="2">
        <f>(Table2[[#This Row],[Close Price]]/Table2[[#This Row],[Current Month Low]])-1</f>
        <v>0.16716566866267457</v>
      </c>
      <c r="AH442" s="2">
        <f>(Table2[[#This Row],[Current Month High]]/Table2[[#This Row],[Close Price]])-1</f>
        <v>3.0639874590281391E-3</v>
      </c>
      <c r="AI442">
        <v>0.30639874590281302</v>
      </c>
      <c r="AJ442">
        <v>51.407918869349402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0.14000000000000001</v>
      </c>
      <c r="AM442" t="s">
        <v>10198</v>
      </c>
      <c r="AN442">
        <v>10.27</v>
      </c>
      <c r="AO442" t="s">
        <v>10198</v>
      </c>
      <c r="AP442">
        <v>-4.2608937166371999E-2</v>
      </c>
      <c r="AQ442">
        <f>(Table2[[#This Row],[Sharpe Ratio]]-AVERAGE(Table2[Sharpe Ratio]))/_xlfn.STDEV.P(Table2[Sharpe Ratio])</f>
        <v>-1.0881552456735206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1.8292933109924383</v>
      </c>
      <c r="AS442">
        <f>_xlfn.RANK.AVG(Table2[[#This Row],[1Y Return vs Nifty Z-Score]],Table2[1Y Return vs Nifty Z-Score])</f>
        <v>528</v>
      </c>
      <c r="AT442">
        <f>_xlfn.RANK.AVG(Table2[[#This Row],[6M Return vs Nifty Z-Score]],Table2[6M Return vs Nifty Z-Score])</f>
        <v>128</v>
      </c>
      <c r="AU442">
        <f>_xlfn.RANK.AVG(Table2[[#This Row],[Sharpe Ratio Z-Score]],Table2[Sharpe Ratio Z-Score])</f>
        <v>625</v>
      </c>
      <c r="AV442">
        <f>(Table2[[#This Row],[Rank 1Y]]+Table2[[#This Row],[Rank 6M]]+Table2[[#This Row],[Rank Sharpe]])/3</f>
        <v>427</v>
      </c>
    </row>
    <row r="443" spans="1:48" x14ac:dyDescent="0.3">
      <c r="A443" t="s">
        <v>78</v>
      </c>
      <c r="B443" t="s">
        <v>79</v>
      </c>
      <c r="C443" t="s">
        <v>10162</v>
      </c>
      <c r="D443" t="s">
        <v>80</v>
      </c>
      <c r="E443">
        <v>329743.57005169999</v>
      </c>
      <c r="F443">
        <v>11441.5</v>
      </c>
      <c r="G443">
        <v>12.447887221171699</v>
      </c>
      <c r="H443">
        <f>(Table2[[#This Row],[1Y Return vs Nifty]]-AVERAGE(Table2[1Y Return vs Nifty]))/_xlfn.STDEV.P(Table2[1Y Return vs Nifty])</f>
        <v>-0.38869381847580314</v>
      </c>
      <c r="I443">
        <v>3.0160556615804501</v>
      </c>
      <c r="J443">
        <f>(Table2[[#This Row],[1M Return vs Nifty]]-AVERAGE(Table2[1M Return vs Nifty]))/_xlfn.STDEV.P(Table2[1M Return vs Nifty])</f>
        <v>0.30348114815160676</v>
      </c>
      <c r="K443">
        <v>0.46639388802012799</v>
      </c>
      <c r="L443">
        <f>(Table2[[#This Row],[6M Return vs Nifty]]-AVERAGE(Table2[6M Return vs Nifty]))/_xlfn.STDEV.P(Table2[6M Return vs Nifty])</f>
        <v>-0.21543597791739277</v>
      </c>
      <c r="M443">
        <v>1.26012991135998</v>
      </c>
      <c r="N443">
        <f>(Table2[[#This Row],[1W Return vs Nifty]]-AVERAGE(Table2[1W Return vs Nifty]))/_xlfn.STDEV.P(Table2[1W Return vs Nifty])</f>
        <v>9.7258660957787652E-2</v>
      </c>
      <c r="O443">
        <v>11458.6</v>
      </c>
      <c r="P443">
        <v>11000.023422956199</v>
      </c>
      <c r="Q443">
        <v>9891.5650916995091</v>
      </c>
      <c r="R443">
        <v>45.424960940548203</v>
      </c>
      <c r="S443" s="2">
        <f>(Table2[[#This Row],[Close Price]]-Table2[[#This Row],[20D EMA]])/Table2[[#This Row],[20D EMA]]</f>
        <v>-1.4923289058000422E-3</v>
      </c>
      <c r="T443" s="2">
        <f>(Table2[[#This Row],[Close Price]]-Table2[[#This Row],[50D EMA]])/Table2[[#This Row],[50D EMA]]</f>
        <v>4.0134148816671898E-2</v>
      </c>
      <c r="U443" s="2">
        <f>(Table2[[#This Row],[Close Price]]-Table2[[#This Row],[200D EMA]])/Table2[[#This Row],[200D EMA]]</f>
        <v>0.15669258544344172</v>
      </c>
      <c r="V443">
        <v>0.97813606086236904</v>
      </c>
      <c r="W443">
        <v>11395.6</v>
      </c>
      <c r="X443">
        <v>11742.45</v>
      </c>
      <c r="Y443">
        <v>11231.3</v>
      </c>
      <c r="Z443">
        <v>11735.4</v>
      </c>
      <c r="AA443">
        <v>11228.65</v>
      </c>
      <c r="AB443">
        <v>12078</v>
      </c>
      <c r="AC443" s="2">
        <f>(Table2[[#This Row],[Close Price]]/Table2[[#This Row],[Day Low]])-1</f>
        <v>4.0278704061216253E-3</v>
      </c>
      <c r="AD443" s="2">
        <f>(Table2[[#This Row],[Day High]]/Table2[[#This Row],[Close Price]])-1</f>
        <v>2.630336931346422E-2</v>
      </c>
      <c r="AE443" s="2">
        <f>(Table2[[#This Row],[Close Price]]/Table2[[#This Row],[Current Week Low]])-1</f>
        <v>1.8715553853961842E-2</v>
      </c>
      <c r="AF443" s="2">
        <f>(Table2[[#This Row],[Current Week High]]/Table2[[#This Row],[Close Price]])-1</f>
        <v>2.5687191364768491E-2</v>
      </c>
      <c r="AG443" s="2">
        <f>(Table2[[#This Row],[Close Price]]/Table2[[#This Row],[Current Month Low]])-1</f>
        <v>1.8955974226643413E-2</v>
      </c>
      <c r="AH443" s="2">
        <f>(Table2[[#This Row],[Current Month High]]/Table2[[#This Row],[Close Price]])-1</f>
        <v>5.5630817637547514E-2</v>
      </c>
      <c r="AI443">
        <v>5.5630817637547496</v>
      </c>
      <c r="AJ443">
        <v>43.239876559438599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7.0000000000000007E-2</v>
      </c>
      <c r="AM443" t="s">
        <v>10198</v>
      </c>
      <c r="AN443">
        <v>-1.22</v>
      </c>
      <c r="AO443" t="s">
        <v>10197</v>
      </c>
      <c r="AP443">
        <v>1.0429673296754999E-2</v>
      </c>
      <c r="AQ443">
        <f>(Table2[[#This Row],[Sharpe Ratio]]-AVERAGE(Table2[Sharpe Ratio]))/_xlfn.STDEV.P(Table2[Sharpe Ratio])</f>
        <v>-0.47677669111324228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-0.6801666783970437</v>
      </c>
      <c r="AS443">
        <f>_xlfn.RANK.AVG(Table2[[#This Row],[1Y Return vs Nifty Z-Score]],Table2[1Y Return vs Nifty Z-Score])</f>
        <v>433</v>
      </c>
      <c r="AT443">
        <f>_xlfn.RANK.AVG(Table2[[#This Row],[6M Return vs Nifty Z-Score]],Table2[6M Return vs Nifty Z-Score])</f>
        <v>394</v>
      </c>
      <c r="AU443">
        <f>_xlfn.RANK.AVG(Table2[[#This Row],[Sharpe Ratio Z-Score]],Table2[Sharpe Ratio Z-Score])</f>
        <v>461</v>
      </c>
      <c r="AV443">
        <f>(Table2[[#This Row],[Rank 1Y]]+Table2[[#This Row],[Rank 6M]]+Table2[[#This Row],[Rank Sharpe]])/3</f>
        <v>429.33333333333331</v>
      </c>
    </row>
    <row r="444" spans="1:48" x14ac:dyDescent="0.3">
      <c r="A444" t="s">
        <v>393</v>
      </c>
      <c r="B444" t="s">
        <v>394</v>
      </c>
      <c r="C444" t="s">
        <v>10157</v>
      </c>
      <c r="D444" t="s">
        <v>395</v>
      </c>
      <c r="E444">
        <v>61106.597173050002</v>
      </c>
      <c r="F444">
        <v>3160.95</v>
      </c>
      <c r="G444">
        <v>8.5069673233673395</v>
      </c>
      <c r="H444">
        <f>(Table2[[#This Row],[1Y Return vs Nifty]]-AVERAGE(Table2[1Y Return vs Nifty]))/_xlfn.STDEV.P(Table2[1Y Return vs Nifty])</f>
        <v>-0.44214001533857789</v>
      </c>
      <c r="I444">
        <v>-5.24353395182459</v>
      </c>
      <c r="J444">
        <f>(Table2[[#This Row],[1M Return vs Nifty]]-AVERAGE(Table2[1M Return vs Nifty]))/_xlfn.STDEV.P(Table2[1M Return vs Nifty])</f>
        <v>-0.5385571978438457</v>
      </c>
      <c r="K444">
        <v>10.7866935229028</v>
      </c>
      <c r="L444">
        <f>(Table2[[#This Row],[6M Return vs Nifty]]-AVERAGE(Table2[6M Return vs Nifty]))/_xlfn.STDEV.P(Table2[6M Return vs Nifty])</f>
        <v>0.13915790531491309</v>
      </c>
      <c r="M444">
        <v>2.11892290718633</v>
      </c>
      <c r="N444">
        <f>(Table2[[#This Row],[1W Return vs Nifty]]-AVERAGE(Table2[1W Return vs Nifty]))/_xlfn.STDEV.P(Table2[1W Return vs Nifty])</f>
        <v>0.2805335319261687</v>
      </c>
      <c r="O444">
        <v>3154.67</v>
      </c>
      <c r="P444">
        <v>3046.7962070060098</v>
      </c>
      <c r="Q444">
        <v>2685.31711140878</v>
      </c>
      <c r="R444">
        <v>50.931150108455903</v>
      </c>
      <c r="S444" s="2">
        <f>(Table2[[#This Row],[Close Price]]-Table2[[#This Row],[20D EMA]])/Table2[[#This Row],[20D EMA]]</f>
        <v>1.9906995026420338E-3</v>
      </c>
      <c r="T444" s="2">
        <f>(Table2[[#This Row],[Close Price]]-Table2[[#This Row],[50D EMA]])/Table2[[#This Row],[50D EMA]]</f>
        <v>3.7466829166813667E-2</v>
      </c>
      <c r="U444" s="2">
        <f>(Table2[[#This Row],[Close Price]]-Table2[[#This Row],[200D EMA]])/Table2[[#This Row],[200D EMA]]</f>
        <v>0.17712354588233037</v>
      </c>
      <c r="V444">
        <v>0.88854894875668899</v>
      </c>
      <c r="W444">
        <v>3163.6</v>
      </c>
      <c r="X444">
        <v>3300</v>
      </c>
      <c r="Y444">
        <v>3046.05</v>
      </c>
      <c r="Z444">
        <v>3195</v>
      </c>
      <c r="AA444">
        <v>3046.05</v>
      </c>
      <c r="AB444">
        <v>3248.85</v>
      </c>
      <c r="AC444" s="2">
        <f>(Table2[[#This Row],[Close Price]]/Table2[[#This Row],[Day Low]])-1</f>
        <v>-8.3765330635987567E-4</v>
      </c>
      <c r="AD444" s="2">
        <f>(Table2[[#This Row],[Day High]]/Table2[[#This Row],[Close Price]])-1</f>
        <v>4.3989939733308114E-2</v>
      </c>
      <c r="AE444" s="2">
        <f>(Table2[[#This Row],[Close Price]]/Table2[[#This Row],[Current Week Low]])-1</f>
        <v>3.7720982912296197E-2</v>
      </c>
      <c r="AF444" s="2">
        <f>(Table2[[#This Row],[Current Week High]]/Table2[[#This Row],[Close Price]])-1</f>
        <v>1.0772078014521069E-2</v>
      </c>
      <c r="AG444" s="2">
        <f>(Table2[[#This Row],[Close Price]]/Table2[[#This Row],[Current Month Low]])-1</f>
        <v>3.7720982912296197E-2</v>
      </c>
      <c r="AH444" s="2">
        <f>(Table2[[#This Row],[Current Month High]]/Table2[[#This Row],[Close Price]])-1</f>
        <v>2.7808095667441801E-2</v>
      </c>
      <c r="AI444">
        <v>6.4221199322988403</v>
      </c>
      <c r="AJ444">
        <v>44.085604886498203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0.12</v>
      </c>
      <c r="AM444" t="s">
        <v>10198</v>
      </c>
      <c r="AN444">
        <v>-0.15</v>
      </c>
      <c r="AO444" t="s">
        <v>10197</v>
      </c>
      <c r="AP444">
        <v>-5.7901717784670003E-3</v>
      </c>
      <c r="AQ444">
        <f>(Table2[[#This Row],[Sharpe Ratio]]-AVERAGE(Table2[Sharpe Ratio]))/_xlfn.STDEV.P(Table2[Sharpe Ratio])</f>
        <v>-0.66374360730300386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-1.2247493832443457</v>
      </c>
      <c r="AS444">
        <f>_xlfn.RANK.AVG(Table2[[#This Row],[1Y Return vs Nifty Z-Score]],Table2[1Y Return vs Nifty Z-Score])</f>
        <v>454</v>
      </c>
      <c r="AT444">
        <f>_xlfn.RANK.AVG(Table2[[#This Row],[6M Return vs Nifty Z-Score]],Table2[6M Return vs Nifty Z-Score])</f>
        <v>278</v>
      </c>
      <c r="AU444">
        <f>_xlfn.RANK.AVG(Table2[[#This Row],[Sharpe Ratio Z-Score]],Table2[Sharpe Ratio Z-Score])</f>
        <v>556</v>
      </c>
      <c r="AV444">
        <f>(Table2[[#This Row],[Rank 1Y]]+Table2[[#This Row],[Rank 6M]]+Table2[[#This Row],[Rank Sharpe]])/3</f>
        <v>429.33333333333331</v>
      </c>
    </row>
    <row r="445" spans="1:48" x14ac:dyDescent="0.3">
      <c r="A445" t="s">
        <v>1720</v>
      </c>
      <c r="B445" t="s">
        <v>1721</v>
      </c>
      <c r="C445" t="s">
        <v>10160</v>
      </c>
      <c r="D445" t="s">
        <v>133</v>
      </c>
      <c r="E445">
        <v>4516.8400252239999</v>
      </c>
      <c r="F445">
        <v>250.63</v>
      </c>
      <c r="G445">
        <v>-11.114558554164001</v>
      </c>
      <c r="H445">
        <f>(Table2[[#This Row],[1Y Return vs Nifty]]-AVERAGE(Table2[1Y Return vs Nifty]))/_xlfn.STDEV.P(Table2[1Y Return vs Nifty])</f>
        <v>-0.70824436711259875</v>
      </c>
      <c r="I445">
        <v>11.822310094665101</v>
      </c>
      <c r="J445">
        <f>(Table2[[#This Row],[1M Return vs Nifty]]-AVERAGE(Table2[1M Return vs Nifty]))/_xlfn.STDEV.P(Table2[1M Return vs Nifty])</f>
        <v>1.2012501977439849</v>
      </c>
      <c r="K445">
        <v>-6.8951808878429404</v>
      </c>
      <c r="L445">
        <f>(Table2[[#This Row],[6M Return vs Nifty]]-AVERAGE(Table2[6M Return vs Nifty]))/_xlfn.STDEV.P(Table2[6M Return vs Nifty])</f>
        <v>-0.46837140409971151</v>
      </c>
      <c r="M445">
        <v>0.22329617016150299</v>
      </c>
      <c r="N445">
        <f>(Table2[[#This Row],[1W Return vs Nifty]]-AVERAGE(Table2[1W Return vs Nifty]))/_xlfn.STDEV.P(Table2[1W Return vs Nifty])</f>
        <v>-0.12401185598555065</v>
      </c>
      <c r="O445">
        <v>243.99</v>
      </c>
      <c r="P445">
        <v>231.022016532062</v>
      </c>
      <c r="Q445">
        <v>209.37309316489299</v>
      </c>
      <c r="R445">
        <v>55.6259924790483</v>
      </c>
      <c r="S445" s="2">
        <f>(Table2[[#This Row],[Close Price]]-Table2[[#This Row],[20D EMA]])/Table2[[#This Row],[20D EMA]]</f>
        <v>2.7214230091397132E-2</v>
      </c>
      <c r="T445" s="2">
        <f>(Table2[[#This Row],[Close Price]]-Table2[[#This Row],[50D EMA]])/Table2[[#This Row],[50D EMA]]</f>
        <v>8.4874955912337208E-2</v>
      </c>
      <c r="U445" s="2">
        <f>(Table2[[#This Row],[Close Price]]-Table2[[#This Row],[200D EMA]])/Table2[[#This Row],[200D EMA]]</f>
        <v>0.19704970782761894</v>
      </c>
      <c r="V445">
        <v>0.80799961460255598</v>
      </c>
      <c r="W445">
        <v>247.5</v>
      </c>
      <c r="X445">
        <v>255.8</v>
      </c>
      <c r="Y445">
        <v>233.1</v>
      </c>
      <c r="Z445">
        <v>254.4</v>
      </c>
      <c r="AA445">
        <v>213.01</v>
      </c>
      <c r="AB445">
        <v>274.79000000000002</v>
      </c>
      <c r="AC445" s="2">
        <f>(Table2[[#This Row],[Close Price]]/Table2[[#This Row],[Day Low]])-1</f>
        <v>1.2646464646464572E-2</v>
      </c>
      <c r="AD445" s="2">
        <f>(Table2[[#This Row],[Day High]]/Table2[[#This Row],[Close Price]])-1</f>
        <v>2.0628017396161713E-2</v>
      </c>
      <c r="AE445" s="2">
        <f>(Table2[[#This Row],[Close Price]]/Table2[[#This Row],[Current Week Low]])-1</f>
        <v>7.5203775203775303E-2</v>
      </c>
      <c r="AF445" s="2">
        <f>(Table2[[#This Row],[Current Week High]]/Table2[[#This Row],[Close Price]])-1</f>
        <v>1.5042093923313349E-2</v>
      </c>
      <c r="AG445" s="2">
        <f>(Table2[[#This Row],[Close Price]]/Table2[[#This Row],[Current Month Low]])-1</f>
        <v>0.17661142669358254</v>
      </c>
      <c r="AH445" s="2">
        <f>(Table2[[#This Row],[Current Month High]]/Table2[[#This Row],[Close Price]])-1</f>
        <v>9.6397079360012849E-2</v>
      </c>
      <c r="AI445">
        <v>9.6397079360012796</v>
      </c>
      <c r="AJ445">
        <v>57.579377554228202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0.19</v>
      </c>
      <c r="AM445" t="s">
        <v>10198</v>
      </c>
      <c r="AN445">
        <v>-5.72</v>
      </c>
      <c r="AO445" t="s">
        <v>10197</v>
      </c>
      <c r="AP445">
        <v>8.3256174146021003E-2</v>
      </c>
      <c r="AQ445">
        <f>(Table2[[#This Row],[Sharpe Ratio]]-AVERAGE(Table2[Sharpe Ratio]))/_xlfn.STDEV.P(Table2[Sharpe Ratio])</f>
        <v>0.36269780556236469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0.26332037610848874</v>
      </c>
      <c r="AS445">
        <f>_xlfn.RANK.AVG(Table2[[#This Row],[1Y Return vs Nifty Z-Score]],Table2[1Y Return vs Nifty Z-Score])</f>
        <v>574</v>
      </c>
      <c r="AT445">
        <f>_xlfn.RANK.AVG(Table2[[#This Row],[6M Return vs Nifty Z-Score]],Table2[6M Return vs Nifty Z-Score])</f>
        <v>478</v>
      </c>
      <c r="AU445">
        <f>_xlfn.RANK.AVG(Table2[[#This Row],[Sharpe Ratio Z-Score]],Table2[Sharpe Ratio Z-Score])</f>
        <v>238</v>
      </c>
      <c r="AV445">
        <f>(Table2[[#This Row],[Rank 1Y]]+Table2[[#This Row],[Rank 6M]]+Table2[[#This Row],[Rank Sharpe]])/3</f>
        <v>430</v>
      </c>
    </row>
    <row r="446" spans="1:48" x14ac:dyDescent="0.3">
      <c r="A446" t="s">
        <v>405</v>
      </c>
      <c r="B446" t="s">
        <v>406</v>
      </c>
      <c r="C446" t="s">
        <v>10160</v>
      </c>
      <c r="D446" t="s">
        <v>133</v>
      </c>
      <c r="E446">
        <v>58897.160095851003</v>
      </c>
      <c r="F446">
        <v>142.59</v>
      </c>
      <c r="G446">
        <v>30.558150740496401</v>
      </c>
      <c r="H446">
        <f>(Table2[[#This Row],[1Y Return vs Nifty]]-AVERAGE(Table2[1Y Return vs Nifty]))/_xlfn.STDEV.P(Table2[1Y Return vs Nifty])</f>
        <v>-0.14308499251874038</v>
      </c>
      <c r="I446">
        <v>-5.3098521801717302</v>
      </c>
      <c r="J446">
        <f>(Table2[[#This Row],[1M Return vs Nifty]]-AVERAGE(Table2[1M Return vs Nifty]))/_xlfn.STDEV.P(Table2[1M Return vs Nifty])</f>
        <v>-0.54531812591903051</v>
      </c>
      <c r="K446">
        <v>5.4225556826107297</v>
      </c>
      <c r="L446">
        <f>(Table2[[#This Row],[6M Return vs Nifty]]-AVERAGE(Table2[6M Return vs Nifty]))/_xlfn.STDEV.P(Table2[6M Return vs Nifty])</f>
        <v>-4.5147835242603566E-2</v>
      </c>
      <c r="M446">
        <v>-0.87016540717568402</v>
      </c>
      <c r="N446">
        <f>(Table2[[#This Row],[1W Return vs Nifty]]-AVERAGE(Table2[1W Return vs Nifty]))/_xlfn.STDEV.P(Table2[1W Return vs Nifty])</f>
        <v>-0.35736731005806793</v>
      </c>
      <c r="O446">
        <v>148.21</v>
      </c>
      <c r="P446">
        <v>150.20985491984899</v>
      </c>
      <c r="Q446">
        <v>132.67639613691799</v>
      </c>
      <c r="R446">
        <v>38.801082944807497</v>
      </c>
      <c r="S446" s="2">
        <f>(Table2[[#This Row],[Close Price]]-Table2[[#This Row],[20D EMA]])/Table2[[#This Row],[20D EMA]]</f>
        <v>-3.7919168747048135E-2</v>
      </c>
      <c r="T446" s="2">
        <f>(Table2[[#This Row],[Close Price]]-Table2[[#This Row],[50D EMA]])/Table2[[#This Row],[50D EMA]]</f>
        <v>-5.072806257562059E-2</v>
      </c>
      <c r="U446" s="2">
        <f>(Table2[[#This Row],[Close Price]]-Table2[[#This Row],[200D EMA]])/Table2[[#This Row],[200D EMA]]</f>
        <v>7.4720177452298905E-2</v>
      </c>
      <c r="V446">
        <v>0.781786731735859</v>
      </c>
      <c r="W446">
        <v>143.84</v>
      </c>
      <c r="X446">
        <v>147.97999999999999</v>
      </c>
      <c r="Y446">
        <v>135.30000000000001</v>
      </c>
      <c r="Z446">
        <v>147.6</v>
      </c>
      <c r="AA446">
        <v>135.30000000000001</v>
      </c>
      <c r="AB446">
        <v>158.75</v>
      </c>
      <c r="AC446" s="2">
        <f>(Table2[[#This Row],[Close Price]]/Table2[[#This Row],[Day Low]])-1</f>
        <v>-8.6902113459399466E-3</v>
      </c>
      <c r="AD446" s="2">
        <f>(Table2[[#This Row],[Day High]]/Table2[[#This Row],[Close Price]])-1</f>
        <v>3.7800687285223233E-2</v>
      </c>
      <c r="AE446" s="2">
        <f>(Table2[[#This Row],[Close Price]]/Table2[[#This Row],[Current Week Low]])-1</f>
        <v>5.3880266075387873E-2</v>
      </c>
      <c r="AF446" s="2">
        <f>(Table2[[#This Row],[Current Week High]]/Table2[[#This Row],[Close Price]])-1</f>
        <v>3.513570376604247E-2</v>
      </c>
      <c r="AG446" s="2">
        <f>(Table2[[#This Row],[Close Price]]/Table2[[#This Row],[Current Month Low]])-1</f>
        <v>5.3880266075387873E-2</v>
      </c>
      <c r="AH446" s="2">
        <f>(Table2[[#This Row],[Current Month High]]/Table2[[#This Row],[Close Price]])-1</f>
        <v>0.11333193071042857</v>
      </c>
      <c r="AI446">
        <v>22.974963181148699</v>
      </c>
      <c r="AJ446">
        <v>74.315403422982897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</v>
      </c>
      <c r="AM446" t="s">
        <v>10197</v>
      </c>
      <c r="AN446">
        <v>-8.8800000000000008</v>
      </c>
      <c r="AO446" t="s">
        <v>10197</v>
      </c>
      <c r="AP446">
        <v>-3.6690084627465001E-2</v>
      </c>
      <c r="AQ446">
        <f>(Table2[[#This Row],[Sharpe Ratio]]-AVERAGE(Table2[Sharpe Ratio]))/_xlfn.STDEV.P(Table2[Sharpe Ratio])</f>
        <v>-1.0199283543900823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335</v>
      </c>
      <c r="AT446">
        <f>_xlfn.RANK.AVG(Table2[[#This Row],[6M Return vs Nifty Z-Score]],Table2[6M Return vs Nifty Z-Score])</f>
        <v>341</v>
      </c>
      <c r="AU446">
        <f>_xlfn.RANK.AVG(Table2[[#This Row],[Sharpe Ratio Z-Score]],Table2[Sharpe Ratio Z-Score])</f>
        <v>618</v>
      </c>
      <c r="AV446">
        <f>(Table2[[#This Row],[Rank 1Y]]+Table2[[#This Row],[Rank 6M]]+Table2[[#This Row],[Rank Sharpe]])/3</f>
        <v>431.33333333333331</v>
      </c>
    </row>
    <row r="447" spans="1:48" x14ac:dyDescent="0.3">
      <c r="A447" t="s">
        <v>1521</v>
      </c>
      <c r="B447" t="s">
        <v>1522</v>
      </c>
      <c r="C447" t="s">
        <v>10164</v>
      </c>
      <c r="D447" t="s">
        <v>138</v>
      </c>
      <c r="E447">
        <v>6397.0597684000004</v>
      </c>
      <c r="F447">
        <v>907.9</v>
      </c>
      <c r="G447">
        <v>19.496513633964899</v>
      </c>
      <c r="H447">
        <f>(Table2[[#This Row],[1Y Return vs Nifty]]-AVERAGE(Table2[1Y Return vs Nifty]))/_xlfn.STDEV.P(Table2[1Y Return vs Nifty])</f>
        <v>-0.29310134650493508</v>
      </c>
      <c r="I447">
        <v>-6.7987465563817304</v>
      </c>
      <c r="J447">
        <f>(Table2[[#This Row],[1M Return vs Nifty]]-AVERAGE(Table2[1M Return vs Nifty]))/_xlfn.STDEV.P(Table2[1M Return vs Nifty])</f>
        <v>-0.697106073817928</v>
      </c>
      <c r="K447">
        <v>-4.5511972985345004</v>
      </c>
      <c r="L447">
        <f>(Table2[[#This Row],[6M Return vs Nifty]]-AVERAGE(Table2[6M Return vs Nifty]))/_xlfn.STDEV.P(Table2[6M Return vs Nifty])</f>
        <v>-0.38783476538077888</v>
      </c>
      <c r="M447">
        <v>-1.38811595561583</v>
      </c>
      <c r="N447">
        <f>(Table2[[#This Row],[1W Return vs Nifty]]-AVERAGE(Table2[1W Return vs Nifty]))/_xlfn.STDEV.P(Table2[1W Return vs Nifty])</f>
        <v>-0.46790305079501782</v>
      </c>
      <c r="O447">
        <v>918.54</v>
      </c>
      <c r="P447">
        <v>907.34436646933102</v>
      </c>
      <c r="Q447">
        <v>835.55954797900301</v>
      </c>
      <c r="R447">
        <v>44.304360974538099</v>
      </c>
      <c r="S447" s="2">
        <f>(Table2[[#This Row],[Close Price]]-Table2[[#This Row],[20D EMA]])/Table2[[#This Row],[20D EMA]]</f>
        <v>-1.1583600060966301E-2</v>
      </c>
      <c r="T447" s="2">
        <f>(Table2[[#This Row],[Close Price]]-Table2[[#This Row],[50D EMA]])/Table2[[#This Row],[50D EMA]]</f>
        <v>6.1237337355280429E-4</v>
      </c>
      <c r="U447" s="2">
        <f>(Table2[[#This Row],[Close Price]]-Table2[[#This Row],[200D EMA]])/Table2[[#This Row],[200D EMA]]</f>
        <v>8.6577254961623426E-2</v>
      </c>
      <c r="V447">
        <v>0.70978762552352803</v>
      </c>
      <c r="W447">
        <v>906</v>
      </c>
      <c r="X447">
        <v>920.95</v>
      </c>
      <c r="Y447">
        <v>863.2</v>
      </c>
      <c r="Z447">
        <v>910.25</v>
      </c>
      <c r="AA447">
        <v>863.2</v>
      </c>
      <c r="AB447">
        <v>979.8</v>
      </c>
      <c r="AC447" s="2">
        <f>(Table2[[#This Row],[Close Price]]/Table2[[#This Row],[Day Low]])-1</f>
        <v>2.0971302428256511E-3</v>
      </c>
      <c r="AD447" s="2">
        <f>(Table2[[#This Row],[Day High]]/Table2[[#This Row],[Close Price]])-1</f>
        <v>1.4373829716929354E-2</v>
      </c>
      <c r="AE447" s="2">
        <f>(Table2[[#This Row],[Close Price]]/Table2[[#This Row],[Current Week Low]])-1</f>
        <v>5.178405931417962E-2</v>
      </c>
      <c r="AF447" s="2">
        <f>(Table2[[#This Row],[Current Week High]]/Table2[[#This Row],[Close Price]])-1</f>
        <v>2.5883907919375115E-3</v>
      </c>
      <c r="AG447" s="2">
        <f>(Table2[[#This Row],[Close Price]]/Table2[[#This Row],[Current Month Low]])-1</f>
        <v>5.178405931417962E-2</v>
      </c>
      <c r="AH447" s="2">
        <f>(Table2[[#This Row],[Current Month High]]/Table2[[#This Row],[Close Price]])-1</f>
        <v>7.9193743804383709E-2</v>
      </c>
      <c r="AI447">
        <v>10.474721885670199</v>
      </c>
      <c r="AJ447">
        <v>47.3744014284554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</v>
      </c>
      <c r="AM447" t="s">
        <v>10199</v>
      </c>
      <c r="AN447">
        <v>-1.4</v>
      </c>
      <c r="AO447" t="s">
        <v>10197</v>
      </c>
      <c r="AP447">
        <v>1.0422291958361E-2</v>
      </c>
      <c r="AQ447">
        <f>(Table2[[#This Row],[Sharpe Ratio]]-AVERAGE(Table2[Sharpe Ratio]))/_xlfn.STDEV.P(Table2[Sharpe Ratio])</f>
        <v>-0.47686177614768493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-2.3228070126463445</v>
      </c>
      <c r="AS447">
        <f>_xlfn.RANK.AVG(Table2[[#This Row],[1Y Return vs Nifty Z-Score]],Table2[1Y Return vs Nifty Z-Score])</f>
        <v>386</v>
      </c>
      <c r="AT447">
        <f>_xlfn.RANK.AVG(Table2[[#This Row],[6M Return vs Nifty Z-Score]],Table2[6M Return vs Nifty Z-Score])</f>
        <v>446</v>
      </c>
      <c r="AU447">
        <f>_xlfn.RANK.AVG(Table2[[#This Row],[Sharpe Ratio Z-Score]],Table2[Sharpe Ratio Z-Score])</f>
        <v>462</v>
      </c>
      <c r="AV447">
        <f>(Table2[[#This Row],[Rank 1Y]]+Table2[[#This Row],[Rank 6M]]+Table2[[#This Row],[Rank Sharpe]])/3</f>
        <v>431.33333333333331</v>
      </c>
    </row>
    <row r="448" spans="1:48" x14ac:dyDescent="0.3">
      <c r="A448" t="s">
        <v>1150</v>
      </c>
      <c r="B448" t="s">
        <v>1151</v>
      </c>
      <c r="C448" t="s">
        <v>10161</v>
      </c>
      <c r="D448" t="s">
        <v>939</v>
      </c>
      <c r="E448">
        <v>10399.464545724</v>
      </c>
      <c r="F448">
        <v>75.31</v>
      </c>
      <c r="G448">
        <v>64.028995111861505</v>
      </c>
      <c r="H448">
        <f>(Table2[[#This Row],[1Y Return vs Nifty]]-AVERAGE(Table2[1Y Return vs Nifty]))/_xlfn.STDEV.P(Table2[1Y Return vs Nifty])</f>
        <v>0.31084185294491312</v>
      </c>
      <c r="I448">
        <v>-15.0650862106156</v>
      </c>
      <c r="J448">
        <f>(Table2[[#This Row],[1M Return vs Nifty]]-AVERAGE(Table2[1M Return vs Nifty]))/_xlfn.STDEV.P(Table2[1M Return vs Nifty])</f>
        <v>-1.5398325645615996</v>
      </c>
      <c r="K448">
        <v>-20.921568959583201</v>
      </c>
      <c r="L448">
        <f>(Table2[[#This Row],[6M Return vs Nifty]]-AVERAGE(Table2[6M Return vs Nifty]))/_xlfn.STDEV.P(Table2[6M Return vs Nifty])</f>
        <v>-0.95030231599597415</v>
      </c>
      <c r="M448">
        <v>-1.2807833405426901</v>
      </c>
      <c r="N448">
        <f>(Table2[[#This Row],[1W Return vs Nifty]]-AVERAGE(Table2[1W Return vs Nifty]))/_xlfn.STDEV.P(Table2[1W Return vs Nifty])</f>
        <v>-0.44499721519338903</v>
      </c>
      <c r="O448">
        <v>77.59</v>
      </c>
      <c r="P448">
        <v>77.583443999742599</v>
      </c>
      <c r="Q448">
        <v>72.298855797737602</v>
      </c>
      <c r="R448">
        <v>40.583187824677502</v>
      </c>
      <c r="S448" s="2">
        <f>(Table2[[#This Row],[Close Price]]-Table2[[#This Row],[20D EMA]])/Table2[[#This Row],[20D EMA]]</f>
        <v>-2.9385230055419525E-2</v>
      </c>
      <c r="T448" s="2">
        <f>(Table2[[#This Row],[Close Price]]-Table2[[#This Row],[50D EMA]])/Table2[[#This Row],[50D EMA]]</f>
        <v>-2.9303210614756148E-2</v>
      </c>
      <c r="U448" s="2">
        <f>(Table2[[#This Row],[Close Price]]-Table2[[#This Row],[200D EMA]])/Table2[[#This Row],[200D EMA]]</f>
        <v>4.164857339770827E-2</v>
      </c>
      <c r="V448">
        <v>0.68210484129772198</v>
      </c>
      <c r="W448">
        <v>76</v>
      </c>
      <c r="X448">
        <v>78.48</v>
      </c>
      <c r="Y448">
        <v>71.05</v>
      </c>
      <c r="Z448">
        <v>77.78</v>
      </c>
      <c r="AA448">
        <v>71.05</v>
      </c>
      <c r="AB448">
        <v>84.8</v>
      </c>
      <c r="AC448" s="2">
        <f>(Table2[[#This Row],[Close Price]]/Table2[[#This Row],[Day Low]])-1</f>
        <v>-9.0789473684210753E-3</v>
      </c>
      <c r="AD448" s="2">
        <f>(Table2[[#This Row],[Day High]]/Table2[[#This Row],[Close Price]])-1</f>
        <v>4.2092683574558531E-2</v>
      </c>
      <c r="AE448" s="2">
        <f>(Table2[[#This Row],[Close Price]]/Table2[[#This Row],[Current Week Low]])-1</f>
        <v>5.9957776213933833E-2</v>
      </c>
      <c r="AF448" s="2">
        <f>(Table2[[#This Row],[Current Week High]]/Table2[[#This Row],[Close Price]])-1</f>
        <v>3.2797769220554995E-2</v>
      </c>
      <c r="AG448" s="2">
        <f>(Table2[[#This Row],[Close Price]]/Table2[[#This Row],[Current Month Low]])-1</f>
        <v>5.9957776213933833E-2</v>
      </c>
      <c r="AH448" s="2">
        <f>(Table2[[#This Row],[Current Month High]]/Table2[[#This Row],[Close Price]])-1</f>
        <v>0.12601248174213242</v>
      </c>
      <c r="AI448">
        <v>25.946089496746701</v>
      </c>
      <c r="AJ448">
        <v>91.142131979695407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</v>
      </c>
      <c r="AM448">
        <v>0</v>
      </c>
      <c r="AN448">
        <v>-6.03</v>
      </c>
      <c r="AO448" t="s">
        <v>10197</v>
      </c>
      <c r="AP448">
        <v>8.9539116038849995E-3</v>
      </c>
      <c r="AQ448">
        <f>(Table2[[#This Row],[Sharpe Ratio]]-AVERAGE(Table2[Sharpe Ratio]))/_xlfn.STDEV.P(Table2[Sharpe Ratio])</f>
        <v>-0.49378786547818054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-3.1180781082842302</v>
      </c>
      <c r="AS448">
        <f>_xlfn.RANK.AVG(Table2[[#This Row],[1Y Return vs Nifty Z-Score]],Table2[1Y Return vs Nifty Z-Score])</f>
        <v>200</v>
      </c>
      <c r="AT448">
        <f>_xlfn.RANK.AVG(Table2[[#This Row],[6M Return vs Nifty Z-Score]],Table2[6M Return vs Nifty Z-Score])</f>
        <v>621</v>
      </c>
      <c r="AU448">
        <f>_xlfn.RANK.AVG(Table2[[#This Row],[Sharpe Ratio Z-Score]],Table2[Sharpe Ratio Z-Score])</f>
        <v>474</v>
      </c>
      <c r="AV448">
        <f>(Table2[[#This Row],[Rank 1Y]]+Table2[[#This Row],[Rank 6M]]+Table2[[#This Row],[Rank Sharpe]])/3</f>
        <v>431.66666666666669</v>
      </c>
    </row>
    <row r="449" spans="1:48" x14ac:dyDescent="0.3">
      <c r="A449" t="s">
        <v>501</v>
      </c>
      <c r="B449" t="s">
        <v>502</v>
      </c>
      <c r="C449" t="s">
        <v>10157</v>
      </c>
      <c r="D449" t="s">
        <v>198</v>
      </c>
      <c r="E449">
        <v>40929.914518780002</v>
      </c>
      <c r="F449">
        <v>697.9</v>
      </c>
      <c r="G449">
        <v>-6.6576675787763699</v>
      </c>
      <c r="H449">
        <f>(Table2[[#This Row],[1Y Return vs Nifty]]-AVERAGE(Table2[1Y Return vs Nifty]))/_xlfn.STDEV.P(Table2[1Y Return vs Nifty])</f>
        <v>-0.64780064365625445</v>
      </c>
      <c r="I449">
        <v>4.7205626222827499</v>
      </c>
      <c r="J449">
        <f>(Table2[[#This Row],[1M Return vs Nifty]]-AVERAGE(Table2[1M Return vs Nifty]))/_xlfn.STDEV.P(Table2[1M Return vs Nifty])</f>
        <v>0.47725009904453258</v>
      </c>
      <c r="K449">
        <v>4.9172627398963602</v>
      </c>
      <c r="L449">
        <f>(Table2[[#This Row],[6M Return vs Nifty]]-AVERAGE(Table2[6M Return vs Nifty]))/_xlfn.STDEV.P(Table2[6M Return vs Nifty])</f>
        <v>-6.2509132207408627E-2</v>
      </c>
      <c r="M449">
        <v>-1.78171305025701</v>
      </c>
      <c r="N449">
        <f>(Table2[[#This Row],[1W Return vs Nifty]]-AVERAGE(Table2[1W Return vs Nifty]))/_xlfn.STDEV.P(Table2[1W Return vs Nifty])</f>
        <v>-0.55190054155759738</v>
      </c>
      <c r="O449">
        <v>688.2</v>
      </c>
      <c r="P449">
        <v>668.18718929481395</v>
      </c>
      <c r="Q449">
        <v>626.04573149238695</v>
      </c>
      <c r="R449">
        <v>52.6736869021411</v>
      </c>
      <c r="S449" s="2">
        <f>(Table2[[#This Row],[Close Price]]-Table2[[#This Row],[20D EMA]])/Table2[[#This Row],[20D EMA]]</f>
        <v>1.4094739901191413E-2</v>
      </c>
      <c r="T449" s="2">
        <f>(Table2[[#This Row],[Close Price]]-Table2[[#This Row],[50D EMA]])/Table2[[#This Row],[50D EMA]]</f>
        <v>4.4467794625850425E-2</v>
      </c>
      <c r="U449" s="2">
        <f>(Table2[[#This Row],[Close Price]]-Table2[[#This Row],[200D EMA]])/Table2[[#This Row],[200D EMA]]</f>
        <v>0.11477479182922408</v>
      </c>
      <c r="V449">
        <v>1.5245496913235199</v>
      </c>
      <c r="W449">
        <v>688</v>
      </c>
      <c r="X449">
        <v>715.3</v>
      </c>
      <c r="Y449">
        <v>678</v>
      </c>
      <c r="Z449">
        <v>718</v>
      </c>
      <c r="AA449">
        <v>641.85</v>
      </c>
      <c r="AB449">
        <v>764.5</v>
      </c>
      <c r="AC449" s="2">
        <f>(Table2[[#This Row],[Close Price]]/Table2[[#This Row],[Day Low]])-1</f>
        <v>1.4389534883720856E-2</v>
      </c>
      <c r="AD449" s="2">
        <f>(Table2[[#This Row],[Day High]]/Table2[[#This Row],[Close Price]])-1</f>
        <v>2.4931938673162346E-2</v>
      </c>
      <c r="AE449" s="2">
        <f>(Table2[[#This Row],[Close Price]]/Table2[[#This Row],[Current Week Low]])-1</f>
        <v>2.9351032448377445E-2</v>
      </c>
      <c r="AF449" s="2">
        <f>(Table2[[#This Row],[Current Week High]]/Table2[[#This Row],[Close Price]])-1</f>
        <v>2.8800687777618572E-2</v>
      </c>
      <c r="AG449" s="2">
        <f>(Table2[[#This Row],[Close Price]]/Table2[[#This Row],[Current Month Low]])-1</f>
        <v>8.7325699150891944E-2</v>
      </c>
      <c r="AH449" s="2">
        <f>(Table2[[#This Row],[Current Month High]]/Table2[[#This Row],[Close Price]])-1</f>
        <v>9.5429144576586911E-2</v>
      </c>
      <c r="AI449">
        <v>9.5429144576586893</v>
      </c>
      <c r="AJ449">
        <v>42.982995287850798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-0.02</v>
      </c>
      <c r="AM449" t="s">
        <v>10197</v>
      </c>
      <c r="AN449">
        <v>3.38</v>
      </c>
      <c r="AO449" t="s">
        <v>10198</v>
      </c>
      <c r="AP449">
        <v>2.9785887923816E-2</v>
      </c>
      <c r="AQ449">
        <f>(Table2[[#This Row],[Sharpe Ratio]]-AVERAGE(Table2[Sharpe Ratio]))/_xlfn.STDEV.P(Table2[Sharpe Ratio])</f>
        <v>-0.25365669575291566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-1.0386169141296435</v>
      </c>
      <c r="AS449">
        <f>_xlfn.RANK.AVG(Table2[[#This Row],[1Y Return vs Nifty Z-Score]],Table2[1Y Return vs Nifty Z-Score])</f>
        <v>550</v>
      </c>
      <c r="AT449">
        <f>_xlfn.RANK.AVG(Table2[[#This Row],[6M Return vs Nifty Z-Score]],Table2[6M Return vs Nifty Z-Score])</f>
        <v>344</v>
      </c>
      <c r="AU449">
        <f>_xlfn.RANK.AVG(Table2[[#This Row],[Sharpe Ratio Z-Score]],Table2[Sharpe Ratio Z-Score])</f>
        <v>403</v>
      </c>
      <c r="AV449">
        <f>(Table2[[#This Row],[Rank 1Y]]+Table2[[#This Row],[Rank 6M]]+Table2[[#This Row],[Rank Sharpe]])/3</f>
        <v>432.33333333333331</v>
      </c>
    </row>
    <row r="450" spans="1:48" x14ac:dyDescent="0.3">
      <c r="A450" t="s">
        <v>1800</v>
      </c>
      <c r="B450" t="s">
        <v>1801</v>
      </c>
      <c r="C450" t="s">
        <v>10161</v>
      </c>
      <c r="D450" t="s">
        <v>143</v>
      </c>
      <c r="E450">
        <v>4076.3242500749998</v>
      </c>
      <c r="F450">
        <v>862.95</v>
      </c>
      <c r="G450">
        <v>48.028518733650003</v>
      </c>
      <c r="H450">
        <f>(Table2[[#This Row],[1Y Return vs Nifty]]-AVERAGE(Table2[1Y Return vs Nifty]))/_xlfn.STDEV.P(Table2[1Y Return vs Nifty])</f>
        <v>9.3845661044510573E-2</v>
      </c>
      <c r="I450">
        <v>3.1806394499866601</v>
      </c>
      <c r="J450">
        <f>(Table2[[#This Row],[1M Return vs Nifty]]-AVERAGE(Table2[1M Return vs Nifty]))/_xlfn.STDEV.P(Table2[1M Return vs Nifty])</f>
        <v>0.32025993105170514</v>
      </c>
      <c r="K450">
        <v>1.9375109234254599</v>
      </c>
      <c r="L450">
        <f>(Table2[[#This Row],[6M Return vs Nifty]]-AVERAGE(Table2[6M Return vs Nifty]))/_xlfn.STDEV.P(Table2[6M Return vs Nifty])</f>
        <v>-0.16489005185625424</v>
      </c>
      <c r="M450">
        <v>7.1098649237288196</v>
      </c>
      <c r="N450">
        <f>(Table2[[#This Row],[1W Return vs Nifty]]-AVERAGE(Table2[1W Return vs Nifty]))/_xlfn.STDEV.P(Table2[1W Return vs Nifty])</f>
        <v>1.3456496408580276</v>
      </c>
      <c r="O450">
        <v>835.81</v>
      </c>
      <c r="P450">
        <v>822.48965527180496</v>
      </c>
      <c r="Q450">
        <v>744.23359838164004</v>
      </c>
      <c r="R450">
        <v>63.135610538181602</v>
      </c>
      <c r="S450" s="2">
        <f>(Table2[[#This Row],[Close Price]]-Table2[[#This Row],[20D EMA]])/Table2[[#This Row],[20D EMA]]</f>
        <v>3.2471494717699119E-2</v>
      </c>
      <c r="T450" s="2">
        <f>(Table2[[#This Row],[Close Price]]-Table2[[#This Row],[50D EMA]])/Table2[[#This Row],[50D EMA]]</f>
        <v>4.9192527187256002E-2</v>
      </c>
      <c r="U450" s="2">
        <f>(Table2[[#This Row],[Close Price]]-Table2[[#This Row],[200D EMA]])/Table2[[#This Row],[200D EMA]]</f>
        <v>0.15951497201485212</v>
      </c>
      <c r="V450">
        <v>0.27797209195643902</v>
      </c>
      <c r="W450">
        <v>860.3</v>
      </c>
      <c r="X450">
        <v>877.65</v>
      </c>
      <c r="Y450">
        <v>815.2</v>
      </c>
      <c r="Z450">
        <v>894.75</v>
      </c>
      <c r="AA450">
        <v>771</v>
      </c>
      <c r="AB450">
        <v>894.75</v>
      </c>
      <c r="AC450" s="2">
        <f>(Table2[[#This Row],[Close Price]]/Table2[[#This Row],[Day Low]])-1</f>
        <v>3.0803208183192154E-3</v>
      </c>
      <c r="AD450" s="2">
        <f>(Table2[[#This Row],[Day High]]/Table2[[#This Row],[Close Price]])-1</f>
        <v>1.7034590648357328E-2</v>
      </c>
      <c r="AE450" s="2">
        <f>(Table2[[#This Row],[Close Price]]/Table2[[#This Row],[Current Week Low]])-1</f>
        <v>5.8574582924435736E-2</v>
      </c>
      <c r="AF450" s="2">
        <f>(Table2[[#This Row],[Current Week High]]/Table2[[#This Row],[Close Price]])-1</f>
        <v>3.6850338953589468E-2</v>
      </c>
      <c r="AG450" s="2">
        <f>(Table2[[#This Row],[Close Price]]/Table2[[#This Row],[Current Month Low]])-1</f>
        <v>0.11926070038910508</v>
      </c>
      <c r="AH450" s="2">
        <f>(Table2[[#This Row],[Current Month High]]/Table2[[#This Row],[Close Price]])-1</f>
        <v>3.6850338953589468E-2</v>
      </c>
      <c r="AI450">
        <v>12.8222956138826</v>
      </c>
      <c r="AJ450">
        <v>78.258624251187697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-0.15</v>
      </c>
      <c r="AM450" t="s">
        <v>10197</v>
      </c>
      <c r="AN450">
        <v>3.3</v>
      </c>
      <c r="AO450" t="s">
        <v>10198</v>
      </c>
      <c r="AP450">
        <v>-6.0773406770359001E-2</v>
      </c>
      <c r="AQ450">
        <f>(Table2[[#This Row],[Sharpe Ratio]]-AVERAGE(Table2[Sharpe Ratio]))/_xlfn.STDEV.P(Table2[Sharpe Ratio])</f>
        <v>-1.2975379401647393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0.29732724093324991</v>
      </c>
      <c r="AS450">
        <f>_xlfn.RANK.AVG(Table2[[#This Row],[1Y Return vs Nifty Z-Score]],Table2[1Y Return vs Nifty Z-Score])</f>
        <v>262</v>
      </c>
      <c r="AT450">
        <f>_xlfn.RANK.AVG(Table2[[#This Row],[6M Return vs Nifty Z-Score]],Table2[6M Return vs Nifty Z-Score])</f>
        <v>378</v>
      </c>
      <c r="AU450">
        <f>_xlfn.RANK.AVG(Table2[[#This Row],[Sharpe Ratio Z-Score]],Table2[Sharpe Ratio Z-Score])</f>
        <v>657</v>
      </c>
      <c r="AV450">
        <f>(Table2[[#This Row],[Rank 1Y]]+Table2[[#This Row],[Rank 6M]]+Table2[[#This Row],[Rank Sharpe]])/3</f>
        <v>432.33333333333331</v>
      </c>
    </row>
    <row r="451" spans="1:48" x14ac:dyDescent="0.3">
      <c r="A451" t="s">
        <v>1314</v>
      </c>
      <c r="B451" t="s">
        <v>1315</v>
      </c>
      <c r="C451" t="s">
        <v>10161</v>
      </c>
      <c r="D451" t="s">
        <v>77</v>
      </c>
      <c r="E451">
        <v>8373.1897240550006</v>
      </c>
      <c r="F451">
        <v>761.35</v>
      </c>
      <c r="G451">
        <v>-25.9367568312766</v>
      </c>
      <c r="H451">
        <f>(Table2[[#This Row],[1Y Return vs Nifty]]-AVERAGE(Table2[1Y Return vs Nifty]))/_xlfn.STDEV.P(Table2[1Y Return vs Nifty])</f>
        <v>-0.90926091847640633</v>
      </c>
      <c r="I451">
        <v>-0.87369906504192496</v>
      </c>
      <c r="J451">
        <f>(Table2[[#This Row],[1M Return vs Nifty]]-AVERAGE(Table2[1M Return vs Nifty]))/_xlfn.STDEV.P(Table2[1M Return vs Nifty])</f>
        <v>-9.3066717981761166E-2</v>
      </c>
      <c r="K451">
        <v>-6.3074584303285102</v>
      </c>
      <c r="L451">
        <f>(Table2[[#This Row],[6M Return vs Nifty]]-AVERAGE(Table2[6M Return vs Nifty]))/_xlfn.STDEV.P(Table2[6M Return vs Nifty])</f>
        <v>-0.44817792175463761</v>
      </c>
      <c r="M451">
        <v>-3.4309839191124301</v>
      </c>
      <c r="N451">
        <f>(Table2[[#This Row],[1W Return vs Nifty]]-AVERAGE(Table2[1W Return vs Nifty]))/_xlfn.STDEV.P(Table2[1W Return vs Nifty])</f>
        <v>-0.9038711644555355</v>
      </c>
      <c r="O451">
        <v>782.33</v>
      </c>
      <c r="P451">
        <v>767.27264477225197</v>
      </c>
      <c r="Q451">
        <v>735.87163474042404</v>
      </c>
      <c r="R451">
        <v>41.972249261556598</v>
      </c>
      <c r="S451" s="2">
        <f>(Table2[[#This Row],[Close Price]]-Table2[[#This Row],[20D EMA]])/Table2[[#This Row],[20D EMA]]</f>
        <v>-2.6817327726151391E-2</v>
      </c>
      <c r="T451" s="2">
        <f>(Table2[[#This Row],[Close Price]]-Table2[[#This Row],[50D EMA]])/Table2[[#This Row],[50D EMA]]</f>
        <v>-7.719087618469637E-3</v>
      </c>
      <c r="U451" s="2">
        <f>(Table2[[#This Row],[Close Price]]-Table2[[#This Row],[200D EMA]])/Table2[[#This Row],[200D EMA]]</f>
        <v>3.4623382743327755E-2</v>
      </c>
      <c r="V451">
        <v>1.7544203642349201</v>
      </c>
      <c r="W451">
        <v>758</v>
      </c>
      <c r="X451">
        <v>774.9</v>
      </c>
      <c r="Y451">
        <v>737</v>
      </c>
      <c r="Z451">
        <v>806.05</v>
      </c>
      <c r="AA451">
        <v>737</v>
      </c>
      <c r="AB451">
        <v>920</v>
      </c>
      <c r="AC451" s="2">
        <f>(Table2[[#This Row],[Close Price]]/Table2[[#This Row],[Day Low]])-1</f>
        <v>4.4195250659631036E-3</v>
      </c>
      <c r="AD451" s="2">
        <f>(Table2[[#This Row],[Day High]]/Table2[[#This Row],[Close Price]])-1</f>
        <v>1.7797333683588379E-2</v>
      </c>
      <c r="AE451" s="2">
        <f>(Table2[[#This Row],[Close Price]]/Table2[[#This Row],[Current Week Low]])-1</f>
        <v>3.3039348710990568E-2</v>
      </c>
      <c r="AF451" s="2">
        <f>(Table2[[#This Row],[Current Week High]]/Table2[[#This Row],[Close Price]])-1</f>
        <v>5.87114993104354E-2</v>
      </c>
      <c r="AG451" s="2">
        <f>(Table2[[#This Row],[Close Price]]/Table2[[#This Row],[Current Month Low]])-1</f>
        <v>3.3039348710990568E-2</v>
      </c>
      <c r="AH451" s="2">
        <f>(Table2[[#This Row],[Current Month High]]/Table2[[#This Row],[Close Price]])-1</f>
        <v>0.20837985157943129</v>
      </c>
      <c r="AI451">
        <v>20.837985157943098</v>
      </c>
      <c r="AJ451">
        <v>23.5957792207792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-0.05</v>
      </c>
      <c r="AM451" t="s">
        <v>10197</v>
      </c>
      <c r="AN451">
        <v>-0.61</v>
      </c>
      <c r="AO451" t="s">
        <v>10197</v>
      </c>
      <c r="AP451">
        <v>0.10993395947333499</v>
      </c>
      <c r="AQ451">
        <f>(Table2[[#This Row],[Sharpe Ratio]]-AVERAGE(Table2[Sharpe Ratio]))/_xlfn.STDEV.P(Table2[Sharpe Ratio])</f>
        <v>0.67021389035160839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-1.6841628323167321</v>
      </c>
      <c r="AS451">
        <f>_xlfn.RANK.AVG(Table2[[#This Row],[1Y Return vs Nifty Z-Score]],Table2[1Y Return vs Nifty Z-Score])</f>
        <v>646</v>
      </c>
      <c r="AT451">
        <f>_xlfn.RANK.AVG(Table2[[#This Row],[6M Return vs Nifty Z-Score]],Table2[6M Return vs Nifty Z-Score])</f>
        <v>470</v>
      </c>
      <c r="AU451">
        <f>_xlfn.RANK.AVG(Table2[[#This Row],[Sharpe Ratio Z-Score]],Table2[Sharpe Ratio Z-Score])</f>
        <v>184</v>
      </c>
      <c r="AV451">
        <f>(Table2[[#This Row],[Rank 1Y]]+Table2[[#This Row],[Rank 6M]]+Table2[[#This Row],[Rank Sharpe]])/3</f>
        <v>433.33333333333331</v>
      </c>
    </row>
    <row r="452" spans="1:48" x14ac:dyDescent="0.3">
      <c r="A452" t="s">
        <v>491</v>
      </c>
      <c r="B452" t="s">
        <v>492</v>
      </c>
      <c r="C452" t="s">
        <v>10168</v>
      </c>
      <c r="D452" t="s">
        <v>493</v>
      </c>
      <c r="E452">
        <v>42513.4729744</v>
      </c>
      <c r="F452">
        <v>37739.199999999997</v>
      </c>
      <c r="G452">
        <v>9.6351939650023297</v>
      </c>
      <c r="H452">
        <f>(Table2[[#This Row],[1Y Return vs Nifty]]-AVERAGE(Table2[1Y Return vs Nifty]))/_xlfn.STDEV.P(Table2[1Y Return vs Nifty])</f>
        <v>-0.42683916559833174</v>
      </c>
      <c r="I452">
        <v>-2.6837425386548599</v>
      </c>
      <c r="J452">
        <f>(Table2[[#This Row],[1M Return vs Nifty]]-AVERAGE(Table2[1M Return vs Nifty]))/_xlfn.STDEV.P(Table2[1M Return vs Nifty])</f>
        <v>-0.27759477373737562</v>
      </c>
      <c r="K452">
        <v>-3.46001467182831</v>
      </c>
      <c r="L452">
        <f>(Table2[[#This Row],[6M Return vs Nifty]]-AVERAGE(Table2[6M Return vs Nifty]))/_xlfn.STDEV.P(Table2[6M Return vs Nifty])</f>
        <v>-0.35034295810693172</v>
      </c>
      <c r="M452">
        <v>9.3859363608432597E-2</v>
      </c>
      <c r="N452">
        <f>(Table2[[#This Row],[1W Return vs Nifty]]-AVERAGE(Table2[1W Return vs Nifty]))/_xlfn.STDEV.P(Table2[1W Return vs Nifty])</f>
        <v>-0.15163494342904676</v>
      </c>
      <c r="O452">
        <v>38122.050000000003</v>
      </c>
      <c r="P452">
        <v>36264.160640152899</v>
      </c>
      <c r="Q452">
        <v>32507.463017337599</v>
      </c>
      <c r="R452">
        <v>41.405378999655802</v>
      </c>
      <c r="S452" s="2">
        <f>(Table2[[#This Row],[Close Price]]-Table2[[#This Row],[20D EMA]])/Table2[[#This Row],[20D EMA]]</f>
        <v>-1.004274429103382E-2</v>
      </c>
      <c r="T452" s="2">
        <f>(Table2[[#This Row],[Close Price]]-Table2[[#This Row],[50D EMA]])/Table2[[#This Row],[50D EMA]]</f>
        <v>4.0674851804342743E-2</v>
      </c>
      <c r="U452" s="2">
        <f>(Table2[[#This Row],[Close Price]]-Table2[[#This Row],[200D EMA]])/Table2[[#This Row],[200D EMA]]</f>
        <v>0.16093956578131283</v>
      </c>
      <c r="V452">
        <v>0.340003507668313</v>
      </c>
      <c r="W452">
        <v>37757.75</v>
      </c>
      <c r="X452">
        <v>38850.75</v>
      </c>
      <c r="Y452">
        <v>37018.9</v>
      </c>
      <c r="Z452">
        <v>39250.1</v>
      </c>
      <c r="AA452">
        <v>37018.9</v>
      </c>
      <c r="AB452">
        <v>40856.5</v>
      </c>
      <c r="AC452" s="2">
        <f>(Table2[[#This Row],[Close Price]]/Table2[[#This Row],[Day Low]])-1</f>
        <v>-4.9128986764312987E-4</v>
      </c>
      <c r="AD452" s="2">
        <f>(Table2[[#This Row],[Day High]]/Table2[[#This Row],[Close Price]])-1</f>
        <v>2.9453459532793547E-2</v>
      </c>
      <c r="AE452" s="2">
        <f>(Table2[[#This Row],[Close Price]]/Table2[[#This Row],[Current Week Low]])-1</f>
        <v>1.9457628400627591E-2</v>
      </c>
      <c r="AF452" s="2">
        <f>(Table2[[#This Row],[Current Week High]]/Table2[[#This Row],[Close Price]])-1</f>
        <v>4.0035294865816029E-2</v>
      </c>
      <c r="AG452" s="2">
        <f>(Table2[[#This Row],[Close Price]]/Table2[[#This Row],[Current Month Low]])-1</f>
        <v>1.9457628400627591E-2</v>
      </c>
      <c r="AH452" s="2">
        <f>(Table2[[#This Row],[Current Month High]]/Table2[[#This Row],[Close Price]])-1</f>
        <v>8.2601115020986215E-2</v>
      </c>
      <c r="AI452">
        <v>8.2601115020986207</v>
      </c>
      <c r="AJ452">
        <v>41.727504882079003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</v>
      </c>
      <c r="AM452">
        <v>0</v>
      </c>
      <c r="AN452">
        <v>-3.96</v>
      </c>
      <c r="AO452" t="s">
        <v>10197</v>
      </c>
      <c r="AP452">
        <v>2.4492536817145E-2</v>
      </c>
      <c r="AQ452">
        <f>(Table2[[#This Row],[Sharpe Ratio]]-AVERAGE(Table2[Sharpe Ratio]))/_xlfn.STDEV.P(Table2[Sharpe Ratio])</f>
        <v>-0.31467340264093707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-1.5210852435126228</v>
      </c>
      <c r="AS452">
        <f>_xlfn.RANK.AVG(Table2[[#This Row],[1Y Return vs Nifty Z-Score]],Table2[1Y Return vs Nifty Z-Score])</f>
        <v>447</v>
      </c>
      <c r="AT452">
        <f>_xlfn.RANK.AVG(Table2[[#This Row],[6M Return vs Nifty Z-Score]],Table2[6M Return vs Nifty Z-Score])</f>
        <v>433</v>
      </c>
      <c r="AU452">
        <f>_xlfn.RANK.AVG(Table2[[#This Row],[Sharpe Ratio Z-Score]],Table2[Sharpe Ratio Z-Score])</f>
        <v>421</v>
      </c>
      <c r="AV452">
        <f>(Table2[[#This Row],[Rank 1Y]]+Table2[[#This Row],[Rank 6M]]+Table2[[#This Row],[Rank Sharpe]])/3</f>
        <v>433.66666666666669</v>
      </c>
    </row>
    <row r="453" spans="1:48" x14ac:dyDescent="0.3">
      <c r="A453" t="s">
        <v>217</v>
      </c>
      <c r="B453" t="s">
        <v>218</v>
      </c>
      <c r="C453" t="s">
        <v>10155</v>
      </c>
      <c r="D453" t="s">
        <v>219</v>
      </c>
      <c r="E453">
        <v>116588.86808576</v>
      </c>
      <c r="F453">
        <v>1208.5777777777701</v>
      </c>
      <c r="G453">
        <v>16.005065189043599</v>
      </c>
      <c r="H453">
        <f>(Table2[[#This Row],[1Y Return vs Nifty]]-AVERAGE(Table2[1Y Return vs Nifty]))/_xlfn.STDEV.P(Table2[1Y Return vs Nifty])</f>
        <v>-0.34045187525520415</v>
      </c>
      <c r="I453">
        <v>9.4009286692934406</v>
      </c>
      <c r="J453">
        <f>(Table2[[#This Row],[1M Return vs Nifty]]-AVERAGE(Table2[1M Return vs Nifty]))/_xlfn.STDEV.P(Table2[1M Return vs Nifty])</f>
        <v>0.95439822253991391</v>
      </c>
      <c r="K453">
        <v>-7.0658015763856596</v>
      </c>
      <c r="L453">
        <f>(Table2[[#This Row],[6M Return vs Nifty]]-AVERAGE(Table2[6M Return vs Nifty]))/_xlfn.STDEV.P(Table2[6M Return vs Nifty])</f>
        <v>-0.474233738978598</v>
      </c>
      <c r="M453">
        <v>3.8139015396649598</v>
      </c>
      <c r="N453">
        <f>(Table2[[#This Row],[1W Return vs Nifty]]-AVERAGE(Table2[1W Return vs Nifty]))/_xlfn.STDEV.P(Table2[1W Return vs Nifty])</f>
        <v>0.64225864108681374</v>
      </c>
      <c r="O453">
        <v>1171.18</v>
      </c>
      <c r="P453">
        <v>1127.3116770423901</v>
      </c>
      <c r="Q453">
        <v>1055.76566332072</v>
      </c>
      <c r="R453">
        <v>66.161415911014302</v>
      </c>
      <c r="S453" s="2">
        <f>(Table2[[#This Row],[Close Price]]-Table2[[#This Row],[20D EMA]])/Table2[[#This Row],[20D EMA]]</f>
        <v>3.1931708001989433E-2</v>
      </c>
      <c r="T453" s="2">
        <f>(Table2[[#This Row],[Close Price]]-Table2[[#This Row],[50D EMA]])/Table2[[#This Row],[50D EMA]]</f>
        <v>7.2088404999573266E-2</v>
      </c>
      <c r="U453" s="2">
        <f>(Table2[[#This Row],[Close Price]]-Table2[[#This Row],[200D EMA]])/Table2[[#This Row],[200D EMA]]</f>
        <v>0.14474056106011929</v>
      </c>
      <c r="V453">
        <v>1.15657507338243</v>
      </c>
      <c r="W453">
        <v>1205.4000000000001</v>
      </c>
      <c r="X453">
        <v>1218.95</v>
      </c>
      <c r="Y453">
        <v>1182.25</v>
      </c>
      <c r="Z453">
        <v>1262.5999999999999</v>
      </c>
      <c r="AA453">
        <v>1080</v>
      </c>
      <c r="AB453">
        <v>1262.5999999999999</v>
      </c>
      <c r="AC453" s="2">
        <f>(Table2[[#This Row],[Close Price]]/Table2[[#This Row],[Day Low]])-1</f>
        <v>2.6362848662435656E-3</v>
      </c>
      <c r="AD453" s="2">
        <f>(Table2[[#This Row],[Day High]]/Table2[[#This Row],[Close Price]])-1</f>
        <v>8.5821718824763416E-3</v>
      </c>
      <c r="AE453" s="2">
        <f>(Table2[[#This Row],[Close Price]]/Table2[[#This Row],[Current Week Low]])-1</f>
        <v>2.2269213599297899E-2</v>
      </c>
      <c r="AF453" s="2">
        <f>(Table2[[#This Row],[Current Week High]]/Table2[[#This Row],[Close Price]])-1</f>
        <v>4.4699003420004324E-2</v>
      </c>
      <c r="AG453" s="2">
        <f>(Table2[[#This Row],[Close Price]]/Table2[[#This Row],[Current Month Low]])-1</f>
        <v>0.11905349794237963</v>
      </c>
      <c r="AH453" s="2">
        <f>(Table2[[#This Row],[Current Month High]]/Table2[[#This Row],[Close Price]])-1</f>
        <v>4.4699003420004324E-2</v>
      </c>
      <c r="AI453">
        <v>3.71036286368096</v>
      </c>
      <c r="AJ453">
        <v>47.7331723513431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</v>
      </c>
      <c r="AM453" t="s">
        <v>10199</v>
      </c>
      <c r="AN453">
        <v>6.33</v>
      </c>
      <c r="AO453" t="s">
        <v>10198</v>
      </c>
      <c r="AP453">
        <v>2.6698976976988999E-2</v>
      </c>
      <c r="AQ453">
        <f>(Table2[[#This Row],[Sharpe Ratio]]-AVERAGE(Table2[Sharpe Ratio]))/_xlfn.STDEV.P(Table2[Sharpe Ratio])</f>
        <v>-0.28923966325994421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0.49273158613298129</v>
      </c>
      <c r="AS453">
        <f>_xlfn.RANK.AVG(Table2[[#This Row],[1Y Return vs Nifty Z-Score]],Table2[1Y Return vs Nifty Z-Score])</f>
        <v>412</v>
      </c>
      <c r="AT453">
        <f>_xlfn.RANK.AVG(Table2[[#This Row],[6M Return vs Nifty Z-Score]],Table2[6M Return vs Nifty Z-Score])</f>
        <v>484</v>
      </c>
      <c r="AU453">
        <f>_xlfn.RANK.AVG(Table2[[#This Row],[Sharpe Ratio Z-Score]],Table2[Sharpe Ratio Z-Score])</f>
        <v>412</v>
      </c>
      <c r="AV453">
        <f>(Table2[[#This Row],[Rank 1Y]]+Table2[[#This Row],[Rank 6M]]+Table2[[#This Row],[Rank Sharpe]])/3</f>
        <v>436</v>
      </c>
    </row>
    <row r="454" spans="1:48" x14ac:dyDescent="0.3">
      <c r="A454" t="s">
        <v>423</v>
      </c>
      <c r="B454" t="s">
        <v>424</v>
      </c>
      <c r="C454" t="s">
        <v>10155</v>
      </c>
      <c r="D454" t="s">
        <v>251</v>
      </c>
      <c r="E454">
        <v>55769.656052824997</v>
      </c>
      <c r="F454">
        <v>2109.25</v>
      </c>
      <c r="G454">
        <v>12.413467580845699</v>
      </c>
      <c r="H454">
        <f>(Table2[[#This Row],[1Y Return vs Nifty]]-AVERAGE(Table2[1Y Return vs Nifty]))/_xlfn.STDEV.P(Table2[1Y Return vs Nifty])</f>
        <v>-0.38916061275747182</v>
      </c>
      <c r="I454">
        <v>-5.7762800367018299</v>
      </c>
      <c r="J454">
        <f>(Table2[[#This Row],[1M Return vs Nifty]]-AVERAGE(Table2[1M Return vs Nifty]))/_xlfn.STDEV.P(Table2[1M Return vs Nifty])</f>
        <v>-0.59286893161540422</v>
      </c>
      <c r="K454">
        <v>0.19278073527706399</v>
      </c>
      <c r="L454">
        <f>(Table2[[#This Row],[6M Return vs Nifty]]-AVERAGE(Table2[6M Return vs Nifty]))/_xlfn.STDEV.P(Table2[6M Return vs Nifty])</f>
        <v>-0.22483701798086764</v>
      </c>
      <c r="M454">
        <v>-1.5352690303583001</v>
      </c>
      <c r="N454">
        <f>(Table2[[#This Row],[1W Return vs Nifty]]-AVERAGE(Table2[1W Return vs Nifty]))/_xlfn.STDEV.P(Table2[1W Return vs Nifty])</f>
        <v>-0.49930696409786929</v>
      </c>
      <c r="O454">
        <v>2053.04</v>
      </c>
      <c r="P454">
        <v>2009.89658907538</v>
      </c>
      <c r="Q454">
        <v>1836.08794111265</v>
      </c>
      <c r="R454">
        <v>64.682650146977593</v>
      </c>
      <c r="S454" s="2">
        <f>(Table2[[#This Row],[Close Price]]-Table2[[#This Row],[20D EMA]])/Table2[[#This Row],[20D EMA]]</f>
        <v>2.7378911273039024E-2</v>
      </c>
      <c r="T454" s="2">
        <f>(Table2[[#This Row],[Close Price]]-Table2[[#This Row],[50D EMA]])/Table2[[#This Row],[50D EMA]]</f>
        <v>4.9432100867600311E-2</v>
      </c>
      <c r="U454" s="2">
        <f>(Table2[[#This Row],[Close Price]]-Table2[[#This Row],[200D EMA]])/Table2[[#This Row],[200D EMA]]</f>
        <v>0.14877395181944097</v>
      </c>
      <c r="V454">
        <v>0.96673343926210797</v>
      </c>
      <c r="W454">
        <v>2025</v>
      </c>
      <c r="X454">
        <v>2135</v>
      </c>
      <c r="Y454">
        <v>1979.3</v>
      </c>
      <c r="Z454">
        <v>2150</v>
      </c>
      <c r="AA454">
        <v>1972.8</v>
      </c>
      <c r="AB454">
        <v>2150</v>
      </c>
      <c r="AC454" s="2">
        <f>(Table2[[#This Row],[Close Price]]/Table2[[#This Row],[Day Low]])-1</f>
        <v>4.160493827160483E-2</v>
      </c>
      <c r="AD454" s="2">
        <f>(Table2[[#This Row],[Day High]]/Table2[[#This Row],[Close Price]])-1</f>
        <v>1.2208130852198629E-2</v>
      </c>
      <c r="AE454" s="2">
        <f>(Table2[[#This Row],[Close Price]]/Table2[[#This Row],[Current Week Low]])-1</f>
        <v>6.5654524326782315E-2</v>
      </c>
      <c r="AF454" s="2">
        <f>(Table2[[#This Row],[Current Week High]]/Table2[[#This Row],[Close Price]])-1</f>
        <v>1.931966338745994E-2</v>
      </c>
      <c r="AG454" s="2">
        <f>(Table2[[#This Row],[Close Price]]/Table2[[#This Row],[Current Month Low]])-1</f>
        <v>6.9165652879156658E-2</v>
      </c>
      <c r="AH454" s="2">
        <f>(Table2[[#This Row],[Current Month High]]/Table2[[#This Row],[Close Price]])-1</f>
        <v>1.931966338745994E-2</v>
      </c>
      <c r="AI454">
        <v>3.4704278772075199</v>
      </c>
      <c r="AJ454">
        <v>43.471754582865699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-0.05</v>
      </c>
      <c r="AM454" t="s">
        <v>10197</v>
      </c>
      <c r="AN454">
        <v>-0.08</v>
      </c>
      <c r="AO454" t="s">
        <v>10197</v>
      </c>
      <c r="AP454">
        <v>7.3905620780110003E-3</v>
      </c>
      <c r="AQ454">
        <f>(Table2[[#This Row],[Sharpe Ratio]]-AVERAGE(Table2[Sharpe Ratio]))/_xlfn.STDEV.P(Table2[Sharpe Ratio])</f>
        <v>-0.51180866890902876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-2.2179821953606416</v>
      </c>
      <c r="AS454">
        <f>_xlfn.RANK.AVG(Table2[[#This Row],[1Y Return vs Nifty Z-Score]],Table2[1Y Return vs Nifty Z-Score])</f>
        <v>434</v>
      </c>
      <c r="AT454">
        <f>_xlfn.RANK.AVG(Table2[[#This Row],[6M Return vs Nifty Z-Score]],Table2[6M Return vs Nifty Z-Score])</f>
        <v>397</v>
      </c>
      <c r="AU454">
        <f>_xlfn.RANK.AVG(Table2[[#This Row],[Sharpe Ratio Z-Score]],Table2[Sharpe Ratio Z-Score])</f>
        <v>478</v>
      </c>
      <c r="AV454">
        <f>(Table2[[#This Row],[Rank 1Y]]+Table2[[#This Row],[Rank 6M]]+Table2[[#This Row],[Rank Sharpe]])/3</f>
        <v>436.33333333333331</v>
      </c>
    </row>
    <row r="455" spans="1:48" x14ac:dyDescent="0.3">
      <c r="A455" t="s">
        <v>1260</v>
      </c>
      <c r="B455" t="s">
        <v>1261</v>
      </c>
      <c r="C455" t="s">
        <v>10167</v>
      </c>
      <c r="D455" t="s">
        <v>290</v>
      </c>
      <c r="E455">
        <v>8941.3443737399994</v>
      </c>
      <c r="F455">
        <v>724.6</v>
      </c>
      <c r="G455">
        <v>14.1396646871897</v>
      </c>
      <c r="H455">
        <f>(Table2[[#This Row],[1Y Return vs Nifty]]-AVERAGE(Table2[1Y Return vs Nifty]))/_xlfn.STDEV.P(Table2[1Y Return vs Nifty])</f>
        <v>-0.36575017236232077</v>
      </c>
      <c r="I455">
        <v>5.0613197634179601</v>
      </c>
      <c r="J455">
        <f>(Table2[[#This Row],[1M Return vs Nifty]]-AVERAGE(Table2[1M Return vs Nifty]))/_xlfn.STDEV.P(Table2[1M Return vs Nifty])</f>
        <v>0.51198918330144927</v>
      </c>
      <c r="K455">
        <v>2.2697753383946102</v>
      </c>
      <c r="L455">
        <f>(Table2[[#This Row],[6M Return vs Nifty]]-AVERAGE(Table2[6M Return vs Nifty]))/_xlfn.STDEV.P(Table2[6M Return vs Nifty])</f>
        <v>-0.15347382041607469</v>
      </c>
      <c r="M455">
        <v>7.1954958939166698</v>
      </c>
      <c r="N455">
        <f>(Table2[[#This Row],[1W Return vs Nifty]]-AVERAGE(Table2[1W Return vs Nifty]))/_xlfn.STDEV.P(Table2[1W Return vs Nifty])</f>
        <v>1.3639241320198641</v>
      </c>
      <c r="O455">
        <v>705.06</v>
      </c>
      <c r="P455">
        <v>682.47371599394899</v>
      </c>
      <c r="Q455">
        <v>644.57958930306302</v>
      </c>
      <c r="R455">
        <v>57.081518878401397</v>
      </c>
      <c r="S455" s="2">
        <f>(Table2[[#This Row],[Close Price]]-Table2[[#This Row],[20D EMA]])/Table2[[#This Row],[20D EMA]]</f>
        <v>2.7713953422403879E-2</v>
      </c>
      <c r="T455" s="2">
        <f>(Table2[[#This Row],[Close Price]]-Table2[[#This Row],[50D EMA]])/Table2[[#This Row],[50D EMA]]</f>
        <v>6.1725870196625329E-2</v>
      </c>
      <c r="U455" s="2">
        <f>(Table2[[#This Row],[Close Price]]-Table2[[#This Row],[200D EMA]])/Table2[[#This Row],[200D EMA]]</f>
        <v>0.12414356896323268</v>
      </c>
      <c r="V455">
        <v>0.61039655596805498</v>
      </c>
      <c r="W455">
        <v>720.1</v>
      </c>
      <c r="X455">
        <v>737</v>
      </c>
      <c r="Y455">
        <v>660.05</v>
      </c>
      <c r="Z455">
        <v>747.4</v>
      </c>
      <c r="AA455">
        <v>660.05</v>
      </c>
      <c r="AB455">
        <v>759.9</v>
      </c>
      <c r="AC455" s="2">
        <f>(Table2[[#This Row],[Close Price]]/Table2[[#This Row],[Day Low]])-1</f>
        <v>6.2491320649908921E-3</v>
      </c>
      <c r="AD455" s="2">
        <f>(Table2[[#This Row],[Day High]]/Table2[[#This Row],[Close Price]])-1</f>
        <v>1.7112889870273262E-2</v>
      </c>
      <c r="AE455" s="2">
        <f>(Table2[[#This Row],[Close Price]]/Table2[[#This Row],[Current Week Low]])-1</f>
        <v>9.7795621543822486E-2</v>
      </c>
      <c r="AF455" s="2">
        <f>(Table2[[#This Row],[Current Week High]]/Table2[[#This Row],[Close Price]])-1</f>
        <v>3.1465636213082959E-2</v>
      </c>
      <c r="AG455" s="2">
        <f>(Table2[[#This Row],[Close Price]]/Table2[[#This Row],[Current Month Low]])-1</f>
        <v>9.7795621543822486E-2</v>
      </c>
      <c r="AH455" s="2">
        <f>(Table2[[#This Row],[Current Month High]]/Table2[[#This Row],[Close Price]])-1</f>
        <v>4.8716533259729466E-2</v>
      </c>
      <c r="AI455">
        <v>15.608611647805599</v>
      </c>
      <c r="AJ455">
        <v>46.635636952342402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0.06</v>
      </c>
      <c r="AM455" t="s">
        <v>10198</v>
      </c>
      <c r="AN455">
        <v>0.13</v>
      </c>
      <c r="AO455" t="s">
        <v>10198</v>
      </c>
      <c r="AQ455">
        <f>(Table2[[#This Row],[Sharpe Ratio]]-AVERAGE(Table2[Sharpe Ratio]))/_xlfn.STDEV.P(Table2[Sharpe Ratio])</f>
        <v>-0.59700002519057449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0.75968929735234336</v>
      </c>
      <c r="AS455">
        <f>_xlfn.RANK.AVG(Table2[[#This Row],[1Y Return vs Nifty Z-Score]],Table2[1Y Return vs Nifty Z-Score])</f>
        <v>421</v>
      </c>
      <c r="AT455">
        <f>_xlfn.RANK.AVG(Table2[[#This Row],[6M Return vs Nifty Z-Score]],Table2[6M Return vs Nifty Z-Score])</f>
        <v>373</v>
      </c>
      <c r="AU455">
        <f>_xlfn.RANK.AVG(Table2[[#This Row],[Sharpe Ratio Z-Score]],Table2[Sharpe Ratio Z-Score])</f>
        <v>517.5</v>
      </c>
      <c r="AV455">
        <f>(Table2[[#This Row],[Rank 1Y]]+Table2[[#This Row],[Rank 6M]]+Table2[[#This Row],[Rank Sharpe]])/3</f>
        <v>437.16666666666669</v>
      </c>
    </row>
    <row r="456" spans="1:48" x14ac:dyDescent="0.3">
      <c r="A456" t="s">
        <v>636</v>
      </c>
      <c r="B456" t="s">
        <v>637</v>
      </c>
      <c r="C456" t="s">
        <v>10163</v>
      </c>
      <c r="D456" t="s">
        <v>271</v>
      </c>
      <c r="E456">
        <v>28224.742399999999</v>
      </c>
      <c r="F456">
        <v>2549.1999999999998</v>
      </c>
      <c r="G456">
        <v>-3.5155872061853302</v>
      </c>
      <c r="H456">
        <f>(Table2[[#This Row],[1Y Return vs Nifty]]-AVERAGE(Table2[1Y Return vs Nifty]))/_xlfn.STDEV.P(Table2[1Y Return vs Nifty])</f>
        <v>-0.60518819516530109</v>
      </c>
      <c r="I456">
        <v>-8.9539958572225409</v>
      </c>
      <c r="J456">
        <f>(Table2[[#This Row],[1M Return vs Nifty]]-AVERAGE(Table2[1M Return vs Nifty]))/_xlfn.STDEV.P(Table2[1M Return vs Nifty])</f>
        <v>-0.91682674293476729</v>
      </c>
      <c r="K456">
        <v>-7.2046219978268704</v>
      </c>
      <c r="L456">
        <f>(Table2[[#This Row],[6M Return vs Nifty]]-AVERAGE(Table2[6M Return vs Nifty]))/_xlfn.STDEV.P(Table2[6M Return vs Nifty])</f>
        <v>-0.47900345246098608</v>
      </c>
      <c r="M456">
        <v>-2.0740397989201398</v>
      </c>
      <c r="N456">
        <f>(Table2[[#This Row],[1W Return vs Nifty]]-AVERAGE(Table2[1W Return vs Nifty]))/_xlfn.STDEV.P(Table2[1W Return vs Nifty])</f>
        <v>-0.61428594456183283</v>
      </c>
      <c r="O456">
        <v>2666.05</v>
      </c>
      <c r="P456">
        <v>2590.7301237205802</v>
      </c>
      <c r="Q456">
        <v>2321.62958343017</v>
      </c>
      <c r="R456">
        <v>30.0283869610487</v>
      </c>
      <c r="S456" s="2">
        <f>(Table2[[#This Row],[Close Price]]-Table2[[#This Row],[20D EMA]])/Table2[[#This Row],[20D EMA]]</f>
        <v>-4.3828885429755764E-2</v>
      </c>
      <c r="T456" s="2">
        <f>(Table2[[#This Row],[Close Price]]-Table2[[#This Row],[50D EMA]])/Table2[[#This Row],[50D EMA]]</f>
        <v>-1.6030277851148172E-2</v>
      </c>
      <c r="U456" s="2">
        <f>(Table2[[#This Row],[Close Price]]-Table2[[#This Row],[200D EMA]])/Table2[[#This Row],[200D EMA]]</f>
        <v>9.8021845601053315E-2</v>
      </c>
      <c r="V456">
        <v>1.19148396930981</v>
      </c>
      <c r="W456">
        <v>2520</v>
      </c>
      <c r="X456">
        <v>2608</v>
      </c>
      <c r="Y456">
        <v>2505</v>
      </c>
      <c r="Z456">
        <v>2620.5</v>
      </c>
      <c r="AA456">
        <v>2505</v>
      </c>
      <c r="AB456">
        <v>2960</v>
      </c>
      <c r="AC456" s="2">
        <f>(Table2[[#This Row],[Close Price]]/Table2[[#This Row],[Day Low]])-1</f>
        <v>1.1587301587301591E-2</v>
      </c>
      <c r="AD456" s="2">
        <f>(Table2[[#This Row],[Day High]]/Table2[[#This Row],[Close Price]])-1</f>
        <v>2.3066059940373584E-2</v>
      </c>
      <c r="AE456" s="2">
        <f>(Table2[[#This Row],[Close Price]]/Table2[[#This Row],[Current Week Low]])-1</f>
        <v>1.7644710578842204E-2</v>
      </c>
      <c r="AF456" s="2">
        <f>(Table2[[#This Row],[Current Week High]]/Table2[[#This Row],[Close Price]])-1</f>
        <v>2.7969559077357653E-2</v>
      </c>
      <c r="AG456" s="2">
        <f>(Table2[[#This Row],[Close Price]]/Table2[[#This Row],[Current Month Low]])-1</f>
        <v>1.7644710578842204E-2</v>
      </c>
      <c r="AH456" s="2">
        <f>(Table2[[#This Row],[Current Month High]]/Table2[[#This Row],[Close Price]])-1</f>
        <v>0.16114859563784734</v>
      </c>
      <c r="AI456">
        <v>16.114859563784702</v>
      </c>
      <c r="AJ456">
        <v>35.942832764505098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0.06</v>
      </c>
      <c r="AM456" t="s">
        <v>10198</v>
      </c>
      <c r="AN456">
        <v>-9.9</v>
      </c>
      <c r="AO456" t="s">
        <v>10197</v>
      </c>
      <c r="AP456">
        <v>6.4178199270312E-2</v>
      </c>
      <c r="AQ456">
        <f>(Table2[[#This Row],[Sharpe Ratio]]-AVERAGE(Table2[Sharpe Ratio]))/_xlfn.STDEV.P(Table2[Sharpe Ratio])</f>
        <v>0.142785092887565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-2.4725192422353222</v>
      </c>
      <c r="AS456">
        <f>_xlfn.RANK.AVG(Table2[[#This Row],[1Y Return vs Nifty Z-Score]],Table2[1Y Return vs Nifty Z-Score])</f>
        <v>537</v>
      </c>
      <c r="AT456">
        <f>_xlfn.RANK.AVG(Table2[[#This Row],[6M Return vs Nifty Z-Score]],Table2[6M Return vs Nifty Z-Score])</f>
        <v>486</v>
      </c>
      <c r="AU456">
        <f>_xlfn.RANK.AVG(Table2[[#This Row],[Sharpe Ratio Z-Score]],Table2[Sharpe Ratio Z-Score])</f>
        <v>290</v>
      </c>
      <c r="AV456">
        <f>(Table2[[#This Row],[Rank 1Y]]+Table2[[#This Row],[Rank 6M]]+Table2[[#This Row],[Rank Sharpe]])/3</f>
        <v>437.66666666666669</v>
      </c>
    </row>
    <row r="457" spans="1:48" x14ac:dyDescent="0.3">
      <c r="A457" t="s">
        <v>969</v>
      </c>
      <c r="B457" t="s">
        <v>970</v>
      </c>
      <c r="C457" t="s">
        <v>10158</v>
      </c>
      <c r="D457" t="s">
        <v>60</v>
      </c>
      <c r="E457">
        <v>14559.345480960001</v>
      </c>
      <c r="F457">
        <v>1069.95</v>
      </c>
      <c r="G457">
        <v>16.531538153340701</v>
      </c>
      <c r="H457">
        <f>(Table2[[#This Row],[1Y Return vs Nifty]]-AVERAGE(Table2[1Y Return vs Nifty]))/_xlfn.STDEV.P(Table2[1Y Return vs Nifty])</f>
        <v>-0.33331192356310596</v>
      </c>
      <c r="I457">
        <v>-2.5327899741328199</v>
      </c>
      <c r="J457">
        <f>(Table2[[#This Row],[1M Return vs Nifty]]-AVERAGE(Table2[1M Return vs Nifty]))/_xlfn.STDEV.P(Table2[1M Return vs Nifty])</f>
        <v>-0.26220564985794964</v>
      </c>
      <c r="K457">
        <v>5.9998361518824597</v>
      </c>
      <c r="L457">
        <f>(Table2[[#This Row],[6M Return vs Nifty]]-AVERAGE(Table2[6M Return vs Nifty]))/_xlfn.STDEV.P(Table2[6M Return vs Nifty])</f>
        <v>-2.5313127864404684E-2</v>
      </c>
      <c r="M457">
        <v>4.4054048076388304</v>
      </c>
      <c r="N457">
        <f>(Table2[[#This Row],[1W Return vs Nifty]]-AVERAGE(Table2[1W Return vs Nifty]))/_xlfn.STDEV.P(Table2[1W Return vs Nifty])</f>
        <v>0.76849125551443198</v>
      </c>
      <c r="O457">
        <v>1028.49</v>
      </c>
      <c r="P457">
        <v>992.98959750425297</v>
      </c>
      <c r="Q457">
        <v>903.74961940441301</v>
      </c>
      <c r="R457">
        <v>70.105887842914498</v>
      </c>
      <c r="S457" s="2">
        <f>(Table2[[#This Row],[Close Price]]-Table2[[#This Row],[20D EMA]])/Table2[[#This Row],[20D EMA]]</f>
        <v>4.031152466236914E-2</v>
      </c>
      <c r="T457" s="2">
        <f>(Table2[[#This Row],[Close Price]]-Table2[[#This Row],[50D EMA]])/Table2[[#This Row],[50D EMA]]</f>
        <v>7.7503734872124336E-2</v>
      </c>
      <c r="U457" s="2">
        <f>(Table2[[#This Row],[Close Price]]-Table2[[#This Row],[200D EMA]])/Table2[[#This Row],[200D EMA]]</f>
        <v>0.18390091351309892</v>
      </c>
      <c r="V457">
        <v>1.67802838968679</v>
      </c>
      <c r="W457">
        <v>1057.6500000000001</v>
      </c>
      <c r="X457">
        <v>1098.6500000000001</v>
      </c>
      <c r="Y457">
        <v>993.95</v>
      </c>
      <c r="Z457">
        <v>1077.5</v>
      </c>
      <c r="AA457">
        <v>987.1</v>
      </c>
      <c r="AB457">
        <v>1090</v>
      </c>
      <c r="AC457" s="2">
        <f>(Table2[[#This Row],[Close Price]]/Table2[[#This Row],[Day Low]])-1</f>
        <v>1.1629556091334425E-2</v>
      </c>
      <c r="AD457" s="2">
        <f>(Table2[[#This Row],[Day High]]/Table2[[#This Row],[Close Price]])-1</f>
        <v>2.682368334968932E-2</v>
      </c>
      <c r="AE457" s="2">
        <f>(Table2[[#This Row],[Close Price]]/Table2[[#This Row],[Current Week Low]])-1</f>
        <v>7.6462598722269792E-2</v>
      </c>
      <c r="AF457" s="2">
        <f>(Table2[[#This Row],[Current Week High]]/Table2[[#This Row],[Close Price]])-1</f>
        <v>7.0564045048833179E-3</v>
      </c>
      <c r="AG457" s="2">
        <f>(Table2[[#This Row],[Close Price]]/Table2[[#This Row],[Current Month Low]])-1</f>
        <v>8.3932732245973085E-2</v>
      </c>
      <c r="AH457" s="2">
        <f>(Table2[[#This Row],[Current Month High]]/Table2[[#This Row],[Close Price]])-1</f>
        <v>1.8739193420253208E-2</v>
      </c>
      <c r="AI457">
        <v>1.87391934202532</v>
      </c>
      <c r="AJ457">
        <v>42.5744553268039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</v>
      </c>
      <c r="AM457" t="s">
        <v>10198</v>
      </c>
      <c r="AN457">
        <v>3.84</v>
      </c>
      <c r="AO457" t="s">
        <v>10198</v>
      </c>
      <c r="AP457">
        <v>-1.5467425830744E-2</v>
      </c>
      <c r="AQ457">
        <f>(Table2[[#This Row],[Sharpe Ratio]]-AVERAGE(Table2[Sharpe Ratio]))/_xlfn.STDEV.P(Table2[Sharpe Ratio])</f>
        <v>-0.7752937694006119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-0.62763321517164028</v>
      </c>
      <c r="AS457">
        <f>_xlfn.RANK.AVG(Table2[[#This Row],[1Y Return vs Nifty Z-Score]],Table2[1Y Return vs Nifty Z-Score])</f>
        <v>410</v>
      </c>
      <c r="AT457">
        <f>_xlfn.RANK.AVG(Table2[[#This Row],[6M Return vs Nifty Z-Score]],Table2[6M Return vs Nifty Z-Score])</f>
        <v>333</v>
      </c>
      <c r="AU457">
        <f>_xlfn.RANK.AVG(Table2[[#This Row],[Sharpe Ratio Z-Score]],Table2[Sharpe Ratio Z-Score])</f>
        <v>571</v>
      </c>
      <c r="AV457">
        <f>(Table2[[#This Row],[Rank 1Y]]+Table2[[#This Row],[Rank 6M]]+Table2[[#This Row],[Rank Sharpe]])/3</f>
        <v>438</v>
      </c>
    </row>
    <row r="458" spans="1:48" x14ac:dyDescent="0.3">
      <c r="A458" t="s">
        <v>1296</v>
      </c>
      <c r="B458" t="s">
        <v>1297</v>
      </c>
      <c r="C458" t="s">
        <v>10163</v>
      </c>
      <c r="D458" t="s">
        <v>409</v>
      </c>
      <c r="E458">
        <v>8553.1722551599996</v>
      </c>
      <c r="F458">
        <v>638.29999999999995</v>
      </c>
      <c r="G458">
        <v>3.29259510927201</v>
      </c>
      <c r="H458">
        <f>(Table2[[#This Row],[1Y Return vs Nifty]]-AVERAGE(Table2[1Y Return vs Nifty]))/_xlfn.STDEV.P(Table2[1Y Return vs Nifty])</f>
        <v>-0.51285659194943223</v>
      </c>
      <c r="I458">
        <v>-10.010124858162101</v>
      </c>
      <c r="J458">
        <f>(Table2[[#This Row],[1M Return vs Nifty]]-AVERAGE(Table2[1M Return vs Nifty]))/_xlfn.STDEV.P(Table2[1M Return vs Nifty])</f>
        <v>-1.0244956658151088</v>
      </c>
      <c r="K458">
        <v>-50.091534122301198</v>
      </c>
      <c r="L458">
        <f>(Table2[[#This Row],[6M Return vs Nifty]]-AVERAGE(Table2[6M Return vs Nifty]))/_xlfn.STDEV.P(Table2[6M Return vs Nifty])</f>
        <v>-1.9525494974477797</v>
      </c>
      <c r="M458">
        <v>-1.1296148090974201</v>
      </c>
      <c r="N458">
        <f>(Table2[[#This Row],[1W Return vs Nifty]]-AVERAGE(Table2[1W Return vs Nifty]))/_xlfn.STDEV.P(Table2[1W Return vs Nifty])</f>
        <v>-0.41273636394080898</v>
      </c>
      <c r="O458">
        <v>649.49</v>
      </c>
      <c r="P458">
        <v>692.05014821887005</v>
      </c>
      <c r="Q458">
        <v>750.93143850995398</v>
      </c>
      <c r="R458">
        <v>43.788192833051802</v>
      </c>
      <c r="S458" s="2">
        <f>(Table2[[#This Row],[Close Price]]-Table2[[#This Row],[20D EMA]])/Table2[[#This Row],[20D EMA]]</f>
        <v>-1.7228902677485496E-2</v>
      </c>
      <c r="T458" s="2">
        <f>(Table2[[#This Row],[Close Price]]-Table2[[#This Row],[50D EMA]])/Table2[[#This Row],[50D EMA]]</f>
        <v>-7.7667996108673462E-2</v>
      </c>
      <c r="U458" s="2">
        <f>(Table2[[#This Row],[Close Price]]-Table2[[#This Row],[200D EMA]])/Table2[[#This Row],[200D EMA]]</f>
        <v>-0.14998897733386221</v>
      </c>
      <c r="V458">
        <v>0.82099321062490405</v>
      </c>
      <c r="W458">
        <v>639.79999999999995</v>
      </c>
      <c r="X458">
        <v>657.25</v>
      </c>
      <c r="Y458">
        <v>613</v>
      </c>
      <c r="Z458">
        <v>652.79999999999995</v>
      </c>
      <c r="AA458">
        <v>613</v>
      </c>
      <c r="AB458">
        <v>675.4</v>
      </c>
      <c r="AC458" s="2">
        <f>(Table2[[#This Row],[Close Price]]/Table2[[#This Row],[Day Low]])-1</f>
        <v>-2.3444826508284278E-3</v>
      </c>
      <c r="AD458" s="2">
        <f>(Table2[[#This Row],[Day High]]/Table2[[#This Row],[Close Price]])-1</f>
        <v>2.9688234372552191E-2</v>
      </c>
      <c r="AE458" s="2">
        <f>(Table2[[#This Row],[Close Price]]/Table2[[#This Row],[Current Week Low]])-1</f>
        <v>4.1272430668841675E-2</v>
      </c>
      <c r="AF458" s="2">
        <f>(Table2[[#This Row],[Current Week High]]/Table2[[#This Row],[Close Price]])-1</f>
        <v>2.2716590944696913E-2</v>
      </c>
      <c r="AG458" s="2">
        <f>(Table2[[#This Row],[Close Price]]/Table2[[#This Row],[Current Month Low]])-1</f>
        <v>4.1272430668841675E-2</v>
      </c>
      <c r="AH458" s="2">
        <f>(Table2[[#This Row],[Current Month High]]/Table2[[#This Row],[Close Price]])-1</f>
        <v>5.8123139589534745E-2</v>
      </c>
      <c r="AI458">
        <v>71.8627604574651</v>
      </c>
      <c r="AJ458">
        <v>35.794064461227499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-0.24</v>
      </c>
      <c r="AM458" t="s">
        <v>10197</v>
      </c>
      <c r="AN458">
        <v>-0.02</v>
      </c>
      <c r="AO458" t="s">
        <v>10197</v>
      </c>
      <c r="AP458">
        <v>0.144202927276741</v>
      </c>
      <c r="AQ458">
        <f>(Table2[[#This Row],[Sharpe Ratio]]-AVERAGE(Table2[Sharpe Ratio]))/_xlfn.STDEV.P(Table2[Sharpe Ratio])</f>
        <v>1.0652338921762159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480</v>
      </c>
      <c r="AT458">
        <f>_xlfn.RANK.AVG(Table2[[#This Row],[6M Return vs Nifty Z-Score]],Table2[6M Return vs Nifty Z-Score])</f>
        <v>726</v>
      </c>
      <c r="AU458">
        <f>_xlfn.RANK.AVG(Table2[[#This Row],[Sharpe Ratio Z-Score]],Table2[Sharpe Ratio Z-Score])</f>
        <v>108</v>
      </c>
      <c r="AV458">
        <f>(Table2[[#This Row],[Rank 1Y]]+Table2[[#This Row],[Rank 6M]]+Table2[[#This Row],[Rank Sharpe]])/3</f>
        <v>438</v>
      </c>
    </row>
    <row r="459" spans="1:48" x14ac:dyDescent="0.3">
      <c r="A459" t="s">
        <v>876</v>
      </c>
      <c r="B459" t="s">
        <v>877</v>
      </c>
      <c r="C459" t="s">
        <v>10153</v>
      </c>
      <c r="D459" t="s">
        <v>54</v>
      </c>
      <c r="E459">
        <v>17323.979598442998</v>
      </c>
      <c r="F459">
        <v>204.67</v>
      </c>
      <c r="G459">
        <v>33.306493166272702</v>
      </c>
      <c r="H459">
        <f>(Table2[[#This Row],[1Y Return vs Nifty]]-AVERAGE(Table2[1Y Return vs Nifty]))/_xlfn.STDEV.P(Table2[1Y Return vs Nifty])</f>
        <v>-0.1058123622335642</v>
      </c>
      <c r="I459">
        <v>5.44862027201955</v>
      </c>
      <c r="J459">
        <f>(Table2[[#This Row],[1M Return vs Nifty]]-AVERAGE(Table2[1M Return vs Nifty]))/_xlfn.STDEV.P(Table2[1M Return vs Nifty])</f>
        <v>0.55147321276664141</v>
      </c>
      <c r="K459">
        <v>0.68277983566876799</v>
      </c>
      <c r="L459">
        <f>(Table2[[#This Row],[6M Return vs Nifty]]-AVERAGE(Table2[6M Return vs Nifty]))/_xlfn.STDEV.P(Table2[6M Return vs Nifty])</f>
        <v>-0.20800120022990307</v>
      </c>
      <c r="M459">
        <v>-5.5773167585680001</v>
      </c>
      <c r="N459">
        <f>(Table2[[#This Row],[1W Return vs Nifty]]-AVERAGE(Table2[1W Return vs Nifty]))/_xlfn.STDEV.P(Table2[1W Return vs Nifty])</f>
        <v>-1.3619197001540715</v>
      </c>
      <c r="O459">
        <v>209.16</v>
      </c>
      <c r="P459">
        <v>199.342891797243</v>
      </c>
      <c r="Q459">
        <v>176.99147255450001</v>
      </c>
      <c r="R459">
        <v>41.475340416207302</v>
      </c>
      <c r="S459" s="2">
        <f>(Table2[[#This Row],[Close Price]]-Table2[[#This Row],[20D EMA]])/Table2[[#This Row],[20D EMA]]</f>
        <v>-2.1466819659590786E-2</v>
      </c>
      <c r="T459" s="2">
        <f>(Table2[[#This Row],[Close Price]]-Table2[[#This Row],[50D EMA]])/Table2[[#This Row],[50D EMA]]</f>
        <v>2.6723341648797458E-2</v>
      </c>
      <c r="U459" s="2">
        <f>(Table2[[#This Row],[Close Price]]-Table2[[#This Row],[200D EMA]])/Table2[[#This Row],[200D EMA]]</f>
        <v>0.15638339545978455</v>
      </c>
      <c r="V459">
        <v>1.30583309290184</v>
      </c>
      <c r="W459">
        <v>204.81</v>
      </c>
      <c r="X459">
        <v>214.05</v>
      </c>
      <c r="Y459">
        <v>200.5</v>
      </c>
      <c r="Z459">
        <v>217.97</v>
      </c>
      <c r="AA459">
        <v>200.5</v>
      </c>
      <c r="AB459">
        <v>230.4</v>
      </c>
      <c r="AC459" s="2">
        <f>(Table2[[#This Row],[Close Price]]/Table2[[#This Row],[Day Low]])-1</f>
        <v>-6.835603730287465E-4</v>
      </c>
      <c r="AD459" s="2">
        <f>(Table2[[#This Row],[Day High]]/Table2[[#This Row],[Close Price]])-1</f>
        <v>4.5829872477647138E-2</v>
      </c>
      <c r="AE459" s="2">
        <f>(Table2[[#This Row],[Close Price]]/Table2[[#This Row],[Current Week Low]])-1</f>
        <v>2.0798004987531149E-2</v>
      </c>
      <c r="AF459" s="2">
        <f>(Table2[[#This Row],[Current Week High]]/Table2[[#This Row],[Close Price]])-1</f>
        <v>6.498265500561895E-2</v>
      </c>
      <c r="AG459" s="2">
        <f>(Table2[[#This Row],[Close Price]]/Table2[[#This Row],[Current Month Low]])-1</f>
        <v>2.0798004987531149E-2</v>
      </c>
      <c r="AH459" s="2">
        <f>(Table2[[#This Row],[Current Month High]]/Table2[[#This Row],[Close Price]])-1</f>
        <v>0.1257145649093665</v>
      </c>
      <c r="AI459">
        <v>12.571456490936599</v>
      </c>
      <c r="AJ459">
        <v>63.278819305943301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0.03</v>
      </c>
      <c r="AM459" t="s">
        <v>10198</v>
      </c>
      <c r="AN459">
        <v>-0.96</v>
      </c>
      <c r="AO459" t="s">
        <v>10197</v>
      </c>
      <c r="AP459">
        <v>-3.0336802594632999E-2</v>
      </c>
      <c r="AQ459">
        <f>(Table2[[#This Row],[Sharpe Ratio]]-AVERAGE(Table2[Sharpe Ratio]))/_xlfn.STDEV.P(Table2[Sharpe Ratio])</f>
        <v>-0.94669377392069021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-2.0709538237715877</v>
      </c>
      <c r="AS459">
        <f>_xlfn.RANK.AVG(Table2[[#This Row],[1Y Return vs Nifty Z-Score]],Table2[1Y Return vs Nifty Z-Score])</f>
        <v>322</v>
      </c>
      <c r="AT459">
        <f>_xlfn.RANK.AVG(Table2[[#This Row],[6M Return vs Nifty Z-Score]],Table2[6M Return vs Nifty Z-Score])</f>
        <v>388</v>
      </c>
      <c r="AU459">
        <f>_xlfn.RANK.AVG(Table2[[#This Row],[Sharpe Ratio Z-Score]],Table2[Sharpe Ratio Z-Score])</f>
        <v>605</v>
      </c>
      <c r="AV459">
        <f>(Table2[[#This Row],[Rank 1Y]]+Table2[[#This Row],[Rank 6M]]+Table2[[#This Row],[Rank Sharpe]])/3</f>
        <v>438.33333333333331</v>
      </c>
    </row>
    <row r="460" spans="1:48" x14ac:dyDescent="0.3">
      <c r="A460" t="s">
        <v>615</v>
      </c>
      <c r="B460" t="s">
        <v>616</v>
      </c>
      <c r="C460" t="s">
        <v>10157</v>
      </c>
      <c r="D460" t="s">
        <v>198</v>
      </c>
      <c r="E460">
        <v>29708.99959245</v>
      </c>
      <c r="F460">
        <v>1413.85</v>
      </c>
      <c r="G460">
        <v>-8.17383234190042</v>
      </c>
      <c r="H460">
        <f>(Table2[[#This Row],[1Y Return vs Nifty]]-AVERAGE(Table2[1Y Return vs Nifty]))/_xlfn.STDEV.P(Table2[1Y Return vs Nifty])</f>
        <v>-0.66836265519358029</v>
      </c>
      <c r="I460">
        <v>1.5266027911042901</v>
      </c>
      <c r="J460">
        <f>(Table2[[#This Row],[1M Return vs Nifty]]-AVERAGE(Table2[1M Return vs Nifty]))/_xlfn.STDEV.P(Table2[1M Return vs Nifty])</f>
        <v>0.15163626357544843</v>
      </c>
      <c r="K460">
        <v>-2.9911235927924702</v>
      </c>
      <c r="L460">
        <f>(Table2[[#This Row],[6M Return vs Nifty]]-AVERAGE(Table2[6M Return vs Nifty]))/_xlfn.STDEV.P(Table2[6M Return vs Nifty])</f>
        <v>-0.33423238821937495</v>
      </c>
      <c r="M460">
        <v>2.38852066704791</v>
      </c>
      <c r="N460">
        <f>(Table2[[#This Row],[1W Return vs Nifty]]-AVERAGE(Table2[1W Return vs Nifty]))/_xlfn.STDEV.P(Table2[1W Return vs Nifty])</f>
        <v>0.33806834519563622</v>
      </c>
      <c r="O460">
        <v>1377.57</v>
      </c>
      <c r="P460">
        <v>1310.09657470049</v>
      </c>
      <c r="Q460">
        <v>1209.8830413523101</v>
      </c>
      <c r="R460">
        <v>66.722679171426904</v>
      </c>
      <c r="S460" s="2">
        <f>(Table2[[#This Row],[Close Price]]-Table2[[#This Row],[20D EMA]])/Table2[[#This Row],[20D EMA]]</f>
        <v>2.6336229737871742E-2</v>
      </c>
      <c r="T460" s="2">
        <f>(Table2[[#This Row],[Close Price]]-Table2[[#This Row],[50D EMA]])/Table2[[#This Row],[50D EMA]]</f>
        <v>7.9195249650377622E-2</v>
      </c>
      <c r="U460" s="2">
        <f>(Table2[[#This Row],[Close Price]]-Table2[[#This Row],[200D EMA]])/Table2[[#This Row],[200D EMA]]</f>
        <v>0.16858402975853923</v>
      </c>
      <c r="V460">
        <v>0.94105324754025099</v>
      </c>
      <c r="W460">
        <v>1408.9</v>
      </c>
      <c r="X460">
        <v>1432.35</v>
      </c>
      <c r="Y460">
        <v>1367.45</v>
      </c>
      <c r="Z460">
        <v>1442.2</v>
      </c>
      <c r="AA460">
        <v>1322.35</v>
      </c>
      <c r="AB460">
        <v>1505.95</v>
      </c>
      <c r="AC460" s="2">
        <f>(Table2[[#This Row],[Close Price]]/Table2[[#This Row],[Day Low]])-1</f>
        <v>3.5133792320247714E-3</v>
      </c>
      <c r="AD460" s="2">
        <f>(Table2[[#This Row],[Day High]]/Table2[[#This Row],[Close Price]])-1</f>
        <v>1.3084839268663551E-2</v>
      </c>
      <c r="AE460" s="2">
        <f>(Table2[[#This Row],[Close Price]]/Table2[[#This Row],[Current Week Low]])-1</f>
        <v>3.3931770814289219E-2</v>
      </c>
      <c r="AF460" s="2">
        <f>(Table2[[#This Row],[Current Week High]]/Table2[[#This Row],[Close Price]])-1</f>
        <v>2.0051632068465608E-2</v>
      </c>
      <c r="AG460" s="2">
        <f>(Table2[[#This Row],[Close Price]]/Table2[[#This Row],[Current Month Low]])-1</f>
        <v>6.919499376110716E-2</v>
      </c>
      <c r="AH460" s="2">
        <f>(Table2[[#This Row],[Current Month High]]/Table2[[#This Row],[Close Price]])-1</f>
        <v>6.5141280899671195E-2</v>
      </c>
      <c r="AI460">
        <v>6.5141280899671097</v>
      </c>
      <c r="AJ460">
        <v>40.955086984696599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0.08</v>
      </c>
      <c r="AM460" t="s">
        <v>10198</v>
      </c>
      <c r="AN460">
        <v>0.47</v>
      </c>
      <c r="AO460" t="s">
        <v>10198</v>
      </c>
      <c r="AP460">
        <v>5.2753944334391997E-2</v>
      </c>
      <c r="AQ460">
        <f>(Table2[[#This Row],[Sharpe Ratio]]-AVERAGE(Table2[Sharpe Ratio]))/_xlfn.STDEV.P(Table2[Sharpe Ratio])</f>
        <v>1.1097169530171922E-2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-0.50179326511169864</v>
      </c>
      <c r="AS460">
        <f>_xlfn.RANK.AVG(Table2[[#This Row],[1Y Return vs Nifty Z-Score]],Table2[1Y Return vs Nifty Z-Score])</f>
        <v>555</v>
      </c>
      <c r="AT460">
        <f>_xlfn.RANK.AVG(Table2[[#This Row],[6M Return vs Nifty Z-Score]],Table2[6M Return vs Nifty Z-Score])</f>
        <v>430</v>
      </c>
      <c r="AU460">
        <f>_xlfn.RANK.AVG(Table2[[#This Row],[Sharpe Ratio Z-Score]],Table2[Sharpe Ratio Z-Score])</f>
        <v>331</v>
      </c>
      <c r="AV460">
        <f>(Table2[[#This Row],[Rank 1Y]]+Table2[[#This Row],[Rank 6M]]+Table2[[#This Row],[Rank Sharpe]])/3</f>
        <v>438.66666666666669</v>
      </c>
    </row>
    <row r="461" spans="1:48" x14ac:dyDescent="0.3">
      <c r="A461" t="s">
        <v>1290</v>
      </c>
      <c r="B461" t="s">
        <v>1291</v>
      </c>
      <c r="C461" t="s">
        <v>10158</v>
      </c>
      <c r="D461" t="s">
        <v>295</v>
      </c>
      <c r="E461">
        <v>8599.3116154100007</v>
      </c>
      <c r="F461">
        <v>1311.55</v>
      </c>
      <c r="G461">
        <v>-0.48375928303043703</v>
      </c>
      <c r="H461">
        <f>(Table2[[#This Row],[1Y Return vs Nifty]]-AVERAGE(Table2[1Y Return vs Nifty]))/_xlfn.STDEV.P(Table2[1Y Return vs Nifty])</f>
        <v>-0.56407097476067614</v>
      </c>
      <c r="I461">
        <v>-2.0464879791658701</v>
      </c>
      <c r="J461">
        <f>(Table2[[#This Row],[1M Return vs Nifty]]-AVERAGE(Table2[1M Return vs Nifty]))/_xlfn.STDEV.P(Table2[1M Return vs Nifty])</f>
        <v>-0.21262874027013198</v>
      </c>
      <c r="K461">
        <v>9.8818048613742704</v>
      </c>
      <c r="L461">
        <f>(Table2[[#This Row],[6M Return vs Nifty]]-AVERAGE(Table2[6M Return vs Nifty]))/_xlfn.STDEV.P(Table2[6M Return vs Nifty])</f>
        <v>0.10806694906982993</v>
      </c>
      <c r="M461">
        <v>-0.79206581101462703</v>
      </c>
      <c r="N461">
        <f>(Table2[[#This Row],[1W Return vs Nifty]]-AVERAGE(Table2[1W Return vs Nifty]))/_xlfn.STDEV.P(Table2[1W Return vs Nifty])</f>
        <v>-0.34070008817961345</v>
      </c>
      <c r="O461">
        <v>1294.44</v>
      </c>
      <c r="P461">
        <v>1266.40496204652</v>
      </c>
      <c r="Q461">
        <v>1179.1359365529299</v>
      </c>
      <c r="R461">
        <v>54.977029727004997</v>
      </c>
      <c r="S461" s="2">
        <f>(Table2[[#This Row],[Close Price]]-Table2[[#This Row],[20D EMA]])/Table2[[#This Row],[20D EMA]]</f>
        <v>1.321807113500811E-2</v>
      </c>
      <c r="T461" s="2">
        <f>(Table2[[#This Row],[Close Price]]-Table2[[#This Row],[50D EMA]])/Table2[[#This Row],[50D EMA]]</f>
        <v>3.5648184669558769E-2</v>
      </c>
      <c r="U461" s="2">
        <f>(Table2[[#This Row],[Close Price]]-Table2[[#This Row],[200D EMA]])/Table2[[#This Row],[200D EMA]]</f>
        <v>0.11229753868257761</v>
      </c>
      <c r="V461">
        <v>0.91256051742482702</v>
      </c>
      <c r="W461">
        <v>1300.0999999999999</v>
      </c>
      <c r="X461">
        <v>1333</v>
      </c>
      <c r="Y461">
        <v>1266.05</v>
      </c>
      <c r="Z461">
        <v>1318.75</v>
      </c>
      <c r="AA461">
        <v>1248.95</v>
      </c>
      <c r="AB461">
        <v>1392.9</v>
      </c>
      <c r="AC461" s="2">
        <f>(Table2[[#This Row],[Close Price]]/Table2[[#This Row],[Day Low]])-1</f>
        <v>8.8070148450118957E-3</v>
      </c>
      <c r="AD461" s="2">
        <f>(Table2[[#This Row],[Day High]]/Table2[[#This Row],[Close Price]])-1</f>
        <v>1.6354694826731686E-2</v>
      </c>
      <c r="AE461" s="2">
        <f>(Table2[[#This Row],[Close Price]]/Table2[[#This Row],[Current Week Low]])-1</f>
        <v>3.593854903044913E-2</v>
      </c>
      <c r="AF461" s="2">
        <f>(Table2[[#This Row],[Current Week High]]/Table2[[#This Row],[Close Price]])-1</f>
        <v>5.4896877740078232E-3</v>
      </c>
      <c r="AG461" s="2">
        <f>(Table2[[#This Row],[Close Price]]/Table2[[#This Row],[Current Month Low]])-1</f>
        <v>5.0122102566155569E-2</v>
      </c>
      <c r="AH461" s="2">
        <f>(Table2[[#This Row],[Current Month High]]/Table2[[#This Row],[Close Price]])-1</f>
        <v>6.2025847279935986E-2</v>
      </c>
      <c r="AI461">
        <v>26.1065151919484</v>
      </c>
      <c r="AJ461">
        <v>34.256321015456997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-0.06</v>
      </c>
      <c r="AM461" t="s">
        <v>10197</v>
      </c>
      <c r="AN461">
        <v>0.5</v>
      </c>
      <c r="AO461" t="s">
        <v>10198</v>
      </c>
      <c r="AQ461">
        <f>(Table2[[#This Row],[Sharpe Ratio]]-AVERAGE(Table2[Sharpe Ratio]))/_xlfn.STDEV.P(Table2[Sharpe Ratio])</f>
        <v>-0.59700002519057449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-1.6063328793311662</v>
      </c>
      <c r="AS461">
        <f>_xlfn.RANK.AVG(Table2[[#This Row],[1Y Return vs Nifty Z-Score]],Table2[1Y Return vs Nifty Z-Score])</f>
        <v>510</v>
      </c>
      <c r="AT461">
        <f>_xlfn.RANK.AVG(Table2[[#This Row],[6M Return vs Nifty Z-Score]],Table2[6M Return vs Nifty Z-Score])</f>
        <v>289</v>
      </c>
      <c r="AU461">
        <f>_xlfn.RANK.AVG(Table2[[#This Row],[Sharpe Ratio Z-Score]],Table2[Sharpe Ratio Z-Score])</f>
        <v>517.5</v>
      </c>
      <c r="AV461">
        <f>(Table2[[#This Row],[Rank 1Y]]+Table2[[#This Row],[Rank 6M]]+Table2[[#This Row],[Rank Sharpe]])/3</f>
        <v>438.83333333333331</v>
      </c>
    </row>
    <row r="462" spans="1:48" x14ac:dyDescent="0.3">
      <c r="A462" t="s">
        <v>66</v>
      </c>
      <c r="B462" t="s">
        <v>67</v>
      </c>
      <c r="C462" t="s">
        <v>10153</v>
      </c>
      <c r="D462" t="s">
        <v>24</v>
      </c>
      <c r="E462">
        <v>363472.22113938897</v>
      </c>
      <c r="F462">
        <v>1175.9000000000001</v>
      </c>
      <c r="G462">
        <v>-1.8395263791318699</v>
      </c>
      <c r="H462">
        <f>(Table2[[#This Row],[1Y Return vs Nifty]]-AVERAGE(Table2[1Y Return vs Nifty]))/_xlfn.STDEV.P(Table2[1Y Return vs Nifty])</f>
        <v>-0.58245769588096075</v>
      </c>
      <c r="I462">
        <v>-2.3677346010165299</v>
      </c>
      <c r="J462">
        <f>(Table2[[#This Row],[1M Return vs Nifty]]-AVERAGE(Table2[1M Return vs Nifty]))/_xlfn.STDEV.P(Table2[1M Return vs Nifty])</f>
        <v>-0.24537879042767741</v>
      </c>
      <c r="K462">
        <v>-1.4771472343854599</v>
      </c>
      <c r="L462">
        <f>(Table2[[#This Row],[6M Return vs Nifty]]-AVERAGE(Table2[6M Return vs Nifty]))/_xlfn.STDEV.P(Table2[6M Return vs Nifty])</f>
        <v>-0.28221386404446613</v>
      </c>
      <c r="M462">
        <v>-3.9892730635096298</v>
      </c>
      <c r="N462">
        <f>(Table2[[#This Row],[1W Return vs Nifty]]-AVERAGE(Table2[1W Return vs Nifty]))/_xlfn.STDEV.P(Table2[1W Return vs Nifty])</f>
        <v>-1.0230155582730349</v>
      </c>
      <c r="O462">
        <v>1263.19</v>
      </c>
      <c r="P462">
        <v>1226.1425940612</v>
      </c>
      <c r="Q462">
        <v>1116.02627173632</v>
      </c>
      <c r="R462">
        <v>15.0507873960557</v>
      </c>
      <c r="S462" s="2">
        <f>(Table2[[#This Row],[Close Price]]-Table2[[#This Row],[20D EMA]])/Table2[[#This Row],[20D EMA]]</f>
        <v>-6.9102826969814485E-2</v>
      </c>
      <c r="T462" s="2">
        <f>(Table2[[#This Row],[Close Price]]-Table2[[#This Row],[50D EMA]])/Table2[[#This Row],[50D EMA]]</f>
        <v>-4.0976142827554532E-2</v>
      </c>
      <c r="U462" s="2">
        <f>(Table2[[#This Row],[Close Price]]-Table2[[#This Row],[200D EMA]])/Table2[[#This Row],[200D EMA]]</f>
        <v>5.3649031192185254E-2</v>
      </c>
      <c r="V462">
        <v>0.96607304350568801</v>
      </c>
      <c r="W462">
        <v>1155.25</v>
      </c>
      <c r="X462">
        <v>1183.1500000000001</v>
      </c>
      <c r="Y462">
        <v>1155.5</v>
      </c>
      <c r="Z462">
        <v>1292.3499999999999</v>
      </c>
      <c r="AA462">
        <v>1155.5</v>
      </c>
      <c r="AB462">
        <v>1339.65</v>
      </c>
      <c r="AC462" s="2">
        <f>(Table2[[#This Row],[Close Price]]/Table2[[#This Row],[Day Low]])-1</f>
        <v>1.7874918848734156E-2</v>
      </c>
      <c r="AD462" s="2">
        <f>(Table2[[#This Row],[Day High]]/Table2[[#This Row],[Close Price]])-1</f>
        <v>6.1654902627774621E-3</v>
      </c>
      <c r="AE462" s="2">
        <f>(Table2[[#This Row],[Close Price]]/Table2[[#This Row],[Current Week Low]])-1</f>
        <v>1.7654694937256687E-2</v>
      </c>
      <c r="AF462" s="2">
        <f>(Table2[[#This Row],[Current Week High]]/Table2[[#This Row],[Close Price]])-1</f>
        <v>9.9030529806956258E-2</v>
      </c>
      <c r="AG462" s="2">
        <f>(Table2[[#This Row],[Close Price]]/Table2[[#This Row],[Current Month Low]])-1</f>
        <v>1.7654694937256687E-2</v>
      </c>
      <c r="AH462" s="2">
        <f>(Table2[[#This Row],[Current Month High]]/Table2[[#This Row],[Close Price]])-1</f>
        <v>0.13925503869376654</v>
      </c>
      <c r="AI462">
        <v>13.9255038693766</v>
      </c>
      <c r="AJ462">
        <v>26.829531359542599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-0.01</v>
      </c>
      <c r="AM462" t="s">
        <v>10197</v>
      </c>
      <c r="AN462">
        <v>-8.69</v>
      </c>
      <c r="AO462" t="s">
        <v>10197</v>
      </c>
      <c r="AP462">
        <v>3.4100753445622002E-2</v>
      </c>
      <c r="AQ462">
        <f>(Table2[[#This Row],[Sharpe Ratio]]-AVERAGE(Table2[Sharpe Ratio]))/_xlfn.STDEV.P(Table2[Sharpe Ratio])</f>
        <v>-0.203919038170847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-2.3369849467969863</v>
      </c>
      <c r="AS462">
        <f>_xlfn.RANK.AVG(Table2[[#This Row],[1Y Return vs Nifty Z-Score]],Table2[1Y Return vs Nifty Z-Score])</f>
        <v>520</v>
      </c>
      <c r="AT462">
        <f>_xlfn.RANK.AVG(Table2[[#This Row],[6M Return vs Nifty Z-Score]],Table2[6M Return vs Nifty Z-Score])</f>
        <v>411</v>
      </c>
      <c r="AU462">
        <f>_xlfn.RANK.AVG(Table2[[#This Row],[Sharpe Ratio Z-Score]],Table2[Sharpe Ratio Z-Score])</f>
        <v>389</v>
      </c>
      <c r="AV462">
        <f>(Table2[[#This Row],[Rank 1Y]]+Table2[[#This Row],[Rank 6M]]+Table2[[#This Row],[Rank Sharpe]])/3</f>
        <v>440</v>
      </c>
    </row>
    <row r="463" spans="1:48" x14ac:dyDescent="0.3">
      <c r="A463" t="s">
        <v>1978</v>
      </c>
      <c r="B463" t="s">
        <v>1979</v>
      </c>
      <c r="C463" t="s">
        <v>10165</v>
      </c>
      <c r="D463" t="s">
        <v>46</v>
      </c>
      <c r="E463">
        <v>3261.7388873</v>
      </c>
      <c r="F463">
        <v>1924.55</v>
      </c>
      <c r="G463">
        <v>-2.9624613346097699</v>
      </c>
      <c r="H463">
        <f>(Table2[[#This Row],[1Y Return vs Nifty]]-AVERAGE(Table2[1Y Return vs Nifty]))/_xlfn.STDEV.P(Table2[1Y Return vs Nifty])</f>
        <v>-0.59768678052386381</v>
      </c>
      <c r="I463">
        <v>12.9970921113963</v>
      </c>
      <c r="J463">
        <f>(Table2[[#This Row],[1M Return vs Nifty]]-AVERAGE(Table2[1M Return vs Nifty]))/_xlfn.STDEV.P(Table2[1M Return vs Nifty])</f>
        <v>1.3210154103724774</v>
      </c>
      <c r="K463">
        <v>3.8571730609838899</v>
      </c>
      <c r="L463">
        <f>(Table2[[#This Row],[6M Return vs Nifty]]-AVERAGE(Table2[6M Return vs Nifty]))/_xlfn.STDEV.P(Table2[6M Return vs Nifty])</f>
        <v>-9.8932620780309413E-2</v>
      </c>
      <c r="M463">
        <v>-0.50918218691515504</v>
      </c>
      <c r="N463">
        <f>(Table2[[#This Row],[1W Return vs Nifty]]-AVERAGE(Table2[1W Return vs Nifty]))/_xlfn.STDEV.P(Table2[1W Return vs Nifty])</f>
        <v>-0.28032994082412432</v>
      </c>
      <c r="O463">
        <v>1911.15</v>
      </c>
      <c r="P463">
        <v>1810.6490039484599</v>
      </c>
      <c r="Q463">
        <v>1673.10613146012</v>
      </c>
      <c r="R463">
        <v>48.890649464212203</v>
      </c>
      <c r="S463" s="2">
        <f>(Table2[[#This Row],[Close Price]]-Table2[[#This Row],[20D EMA]])/Table2[[#This Row],[20D EMA]]</f>
        <v>7.011485231405103E-3</v>
      </c>
      <c r="T463" s="2">
        <f>(Table2[[#This Row],[Close Price]]-Table2[[#This Row],[50D EMA]])/Table2[[#This Row],[50D EMA]]</f>
        <v>6.2906171103928765E-2</v>
      </c>
      <c r="U463" s="2">
        <f>(Table2[[#This Row],[Close Price]]-Table2[[#This Row],[200D EMA]])/Table2[[#This Row],[200D EMA]]</f>
        <v>0.15028566557247919</v>
      </c>
      <c r="V463">
        <v>1.44947641458871</v>
      </c>
      <c r="W463">
        <v>1923.3</v>
      </c>
      <c r="X463">
        <v>1958</v>
      </c>
      <c r="Y463">
        <v>1820</v>
      </c>
      <c r="Z463">
        <v>1956</v>
      </c>
      <c r="AA463">
        <v>1820</v>
      </c>
      <c r="AB463">
        <v>2090</v>
      </c>
      <c r="AC463" s="2">
        <f>(Table2[[#This Row],[Close Price]]/Table2[[#This Row],[Day Low]])-1</f>
        <v>6.4992460874546687E-4</v>
      </c>
      <c r="AD463" s="2">
        <f>(Table2[[#This Row],[Day High]]/Table2[[#This Row],[Close Price]])-1</f>
        <v>1.7380686394222078E-2</v>
      </c>
      <c r="AE463" s="2">
        <f>(Table2[[#This Row],[Close Price]]/Table2[[#This Row],[Current Week Low]])-1</f>
        <v>5.7445054945054919E-2</v>
      </c>
      <c r="AF463" s="2">
        <f>(Table2[[#This Row],[Current Week High]]/Table2[[#This Row],[Close Price]])-1</f>
        <v>1.6341482424462983E-2</v>
      </c>
      <c r="AG463" s="2">
        <f>(Table2[[#This Row],[Close Price]]/Table2[[#This Row],[Current Month Low]])-1</f>
        <v>5.7445054945054919E-2</v>
      </c>
      <c r="AH463" s="2">
        <f>(Table2[[#This Row],[Current Month High]]/Table2[[#This Row],[Close Price]])-1</f>
        <v>8.5968148398327005E-2</v>
      </c>
      <c r="AI463">
        <v>8.5968148398326996</v>
      </c>
      <c r="AJ463">
        <v>36.1067892503536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0.13</v>
      </c>
      <c r="AM463" t="s">
        <v>10198</v>
      </c>
      <c r="AN463">
        <v>-6.64</v>
      </c>
      <c r="AO463" t="s">
        <v>10197</v>
      </c>
      <c r="AP463">
        <v>2.0640914151977999E-2</v>
      </c>
      <c r="AQ463">
        <f>(Table2[[#This Row],[Sharpe Ratio]]-AVERAGE(Table2[Sharpe Ratio]))/_xlfn.STDEV.P(Table2[Sharpe Ratio])</f>
        <v>-0.3590712380513969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-1.5005169807217E-2</v>
      </c>
      <c r="AS463">
        <f>_xlfn.RANK.AVG(Table2[[#This Row],[1Y Return vs Nifty Z-Score]],Table2[1Y Return vs Nifty Z-Score])</f>
        <v>533</v>
      </c>
      <c r="AT463">
        <f>_xlfn.RANK.AVG(Table2[[#This Row],[6M Return vs Nifty Z-Score]],Table2[6M Return vs Nifty Z-Score])</f>
        <v>356</v>
      </c>
      <c r="AU463">
        <f>_xlfn.RANK.AVG(Table2[[#This Row],[Sharpe Ratio Z-Score]],Table2[Sharpe Ratio Z-Score])</f>
        <v>431</v>
      </c>
      <c r="AV463">
        <f>(Table2[[#This Row],[Rank 1Y]]+Table2[[#This Row],[Rank 6M]]+Table2[[#This Row],[Rank Sharpe]])/3</f>
        <v>440</v>
      </c>
    </row>
    <row r="464" spans="1:48" x14ac:dyDescent="0.3">
      <c r="A464" t="s">
        <v>1496</v>
      </c>
      <c r="B464" t="s">
        <v>1497</v>
      </c>
      <c r="C464" t="s">
        <v>10163</v>
      </c>
      <c r="D464" t="s">
        <v>133</v>
      </c>
      <c r="E464">
        <v>6589.6488663600003</v>
      </c>
      <c r="F464">
        <v>607.35</v>
      </c>
      <c r="G464">
        <v>29.670725211382798</v>
      </c>
      <c r="H464">
        <f>(Table2[[#This Row],[1Y Return vs Nifty]]-AVERAGE(Table2[1Y Return vs Nifty]))/_xlfn.STDEV.P(Table2[1Y Return vs Nifty])</f>
        <v>-0.15512013171466327</v>
      </c>
      <c r="I464">
        <v>-5.5077920835451497</v>
      </c>
      <c r="J464">
        <f>(Table2[[#This Row],[1M Return vs Nifty]]-AVERAGE(Table2[1M Return vs Nifty]))/_xlfn.STDEV.P(Table2[1M Return vs Nifty])</f>
        <v>-0.56549745644806171</v>
      </c>
      <c r="K464">
        <v>-37.831999848366401</v>
      </c>
      <c r="L464">
        <f>(Table2[[#This Row],[6M Return vs Nifty]]-AVERAGE(Table2[6M Return vs Nifty]))/_xlfn.STDEV.P(Table2[6M Return vs Nifty])</f>
        <v>-1.5313256940108451</v>
      </c>
      <c r="M464">
        <v>-1.01349867608476</v>
      </c>
      <c r="N464">
        <f>(Table2[[#This Row],[1W Return vs Nifty]]-AVERAGE(Table2[1W Return vs Nifty]))/_xlfn.STDEV.P(Table2[1W Return vs Nifty])</f>
        <v>-0.38795603923081823</v>
      </c>
      <c r="O464">
        <v>614.5</v>
      </c>
      <c r="P464">
        <v>611.20601356124405</v>
      </c>
      <c r="Q464">
        <v>576.22185778994799</v>
      </c>
      <c r="R464">
        <v>46.388524404460597</v>
      </c>
      <c r="S464" s="2">
        <f>(Table2[[#This Row],[Close Price]]-Table2[[#This Row],[20D EMA]])/Table2[[#This Row],[20D EMA]]</f>
        <v>-1.1635475996745285E-2</v>
      </c>
      <c r="T464" s="2">
        <f>(Table2[[#This Row],[Close Price]]-Table2[[#This Row],[50D EMA]])/Table2[[#This Row],[50D EMA]]</f>
        <v>-6.308860638946652E-3</v>
      </c>
      <c r="U464" s="2">
        <f>(Table2[[#This Row],[Close Price]]-Table2[[#This Row],[200D EMA]])/Table2[[#This Row],[200D EMA]]</f>
        <v>5.4021106261816387E-2</v>
      </c>
      <c r="V464">
        <v>0.36969389194065799</v>
      </c>
      <c r="W464">
        <v>604</v>
      </c>
      <c r="X464">
        <v>623</v>
      </c>
      <c r="Y464">
        <v>565.1</v>
      </c>
      <c r="Z464">
        <v>614.5</v>
      </c>
      <c r="AA464">
        <v>565.1</v>
      </c>
      <c r="AB464">
        <v>689.95</v>
      </c>
      <c r="AC464" s="2">
        <f>(Table2[[#This Row],[Close Price]]/Table2[[#This Row],[Day Low]])-1</f>
        <v>5.5463576158940597E-3</v>
      </c>
      <c r="AD464" s="2">
        <f>(Table2[[#This Row],[Day High]]/Table2[[#This Row],[Close Price]])-1</f>
        <v>2.5767679262369336E-2</v>
      </c>
      <c r="AE464" s="2">
        <f>(Table2[[#This Row],[Close Price]]/Table2[[#This Row],[Current Week Low]])-1</f>
        <v>7.476552822509297E-2</v>
      </c>
      <c r="AF464" s="2">
        <f>(Table2[[#This Row],[Current Week High]]/Table2[[#This Row],[Close Price]])-1</f>
        <v>1.1772454103893937E-2</v>
      </c>
      <c r="AG464" s="2">
        <f>(Table2[[#This Row],[Close Price]]/Table2[[#This Row],[Current Month Low]])-1</f>
        <v>7.476552822509297E-2</v>
      </c>
      <c r="AH464" s="2">
        <f>(Table2[[#This Row],[Current Month High]]/Table2[[#This Row],[Close Price]])-1</f>
        <v>0.13600065859883093</v>
      </c>
      <c r="AI464">
        <v>38.577426525067899</v>
      </c>
      <c r="AJ464">
        <v>66.614086825320598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</v>
      </c>
      <c r="AM464">
        <v>0</v>
      </c>
      <c r="AN464">
        <v>-6.85</v>
      </c>
      <c r="AO464" t="s">
        <v>10197</v>
      </c>
      <c r="AP464">
        <v>6.9956914967696002E-2</v>
      </c>
      <c r="AQ464">
        <f>(Table2[[#This Row],[Sharpe Ratio]]-AVERAGE(Table2[Sharpe Ratio]))/_xlfn.STDEV.P(Table2[Sharpe Ratio])</f>
        <v>0.20939662021514438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-2.4305027011892437</v>
      </c>
      <c r="AS464">
        <f>_xlfn.RANK.AVG(Table2[[#This Row],[1Y Return vs Nifty Z-Score]],Table2[1Y Return vs Nifty Z-Score])</f>
        <v>339</v>
      </c>
      <c r="AT464">
        <f>_xlfn.RANK.AVG(Table2[[#This Row],[6M Return vs Nifty Z-Score]],Table2[6M Return vs Nifty Z-Score])</f>
        <v>713</v>
      </c>
      <c r="AU464">
        <f>_xlfn.RANK.AVG(Table2[[#This Row],[Sharpe Ratio Z-Score]],Table2[Sharpe Ratio Z-Score])</f>
        <v>269</v>
      </c>
      <c r="AV464">
        <f>(Table2[[#This Row],[Rank 1Y]]+Table2[[#This Row],[Rank 6M]]+Table2[[#This Row],[Rank Sharpe]])/3</f>
        <v>440.33333333333331</v>
      </c>
    </row>
    <row r="465" spans="1:48" x14ac:dyDescent="0.3">
      <c r="A465" t="s">
        <v>1998</v>
      </c>
      <c r="B465" t="s">
        <v>1999</v>
      </c>
      <c r="C465" t="s">
        <v>10157</v>
      </c>
      <c r="D465" t="s">
        <v>271</v>
      </c>
      <c r="E465">
        <v>3178.0920540000002</v>
      </c>
      <c r="F465">
        <v>327.9</v>
      </c>
      <c r="G465">
        <v>7.6493542243040098</v>
      </c>
      <c r="H465">
        <f>(Table2[[#This Row],[1Y Return vs Nifty]]-AVERAGE(Table2[1Y Return vs Nifty]))/_xlfn.STDEV.P(Table2[1Y Return vs Nifty])</f>
        <v>-0.45377084258532557</v>
      </c>
      <c r="I465">
        <v>-5.6380707305599902</v>
      </c>
      <c r="J465">
        <f>(Table2[[#This Row],[1M Return vs Nifty]]-AVERAGE(Table2[1M Return vs Nifty]))/_xlfn.STDEV.P(Table2[1M Return vs Nifty])</f>
        <v>-0.57877894155633669</v>
      </c>
      <c r="K465">
        <v>-19.7092801218378</v>
      </c>
      <c r="L465">
        <f>(Table2[[#This Row],[6M Return vs Nifty]]-AVERAGE(Table2[6M Return vs Nifty]))/_xlfn.STDEV.P(Table2[6M Return vs Nifty])</f>
        <v>-0.90864943557742939</v>
      </c>
      <c r="M465">
        <v>1.92561981531768</v>
      </c>
      <c r="N465">
        <f>(Table2[[#This Row],[1W Return vs Nifty]]-AVERAGE(Table2[1W Return vs Nifty]))/_xlfn.STDEV.P(Table2[1W Return vs Nifty])</f>
        <v>0.23928075111380689</v>
      </c>
      <c r="O465">
        <v>331.15</v>
      </c>
      <c r="P465">
        <v>328.83326044680302</v>
      </c>
      <c r="Q465">
        <v>302.73716525154202</v>
      </c>
      <c r="R465">
        <v>47.339391291888703</v>
      </c>
      <c r="S465" s="2">
        <f>(Table2[[#This Row],[Close Price]]-Table2[[#This Row],[20D EMA]])/Table2[[#This Row],[20D EMA]]</f>
        <v>-9.814283557300317E-3</v>
      </c>
      <c r="T465" s="2">
        <f>(Table2[[#This Row],[Close Price]]-Table2[[#This Row],[50D EMA]])/Table2[[#This Row],[50D EMA]]</f>
        <v>-2.8380962605028966E-3</v>
      </c>
      <c r="U465" s="2">
        <f>(Table2[[#This Row],[Close Price]]-Table2[[#This Row],[200D EMA]])/Table2[[#This Row],[200D EMA]]</f>
        <v>8.311775902225399E-2</v>
      </c>
      <c r="V465">
        <v>0.37386576500935198</v>
      </c>
      <c r="W465">
        <v>327.14999999999998</v>
      </c>
      <c r="X465">
        <v>330.4</v>
      </c>
      <c r="Y465">
        <v>310.10000000000002</v>
      </c>
      <c r="Z465">
        <v>334.85</v>
      </c>
      <c r="AA465">
        <v>310.10000000000002</v>
      </c>
      <c r="AB465">
        <v>356.7</v>
      </c>
      <c r="AC465" s="2">
        <f>(Table2[[#This Row],[Close Price]]/Table2[[#This Row],[Day Low]])-1</f>
        <v>2.2925263640531934E-3</v>
      </c>
      <c r="AD465" s="2">
        <f>(Table2[[#This Row],[Day High]]/Table2[[#This Row],[Close Price]])-1</f>
        <v>7.6242756938091905E-3</v>
      </c>
      <c r="AE465" s="2">
        <f>(Table2[[#This Row],[Close Price]]/Table2[[#This Row],[Current Week Low]])-1</f>
        <v>5.7400838439213064E-2</v>
      </c>
      <c r="AF465" s="2">
        <f>(Table2[[#This Row],[Current Week High]]/Table2[[#This Row],[Close Price]])-1</f>
        <v>2.1195486428789323E-2</v>
      </c>
      <c r="AG465" s="2">
        <f>(Table2[[#This Row],[Close Price]]/Table2[[#This Row],[Current Month Low]])-1</f>
        <v>5.7400838439213064E-2</v>
      </c>
      <c r="AH465" s="2">
        <f>(Table2[[#This Row],[Current Month High]]/Table2[[#This Row],[Close Price]])-1</f>
        <v>8.7831655992680835E-2</v>
      </c>
      <c r="AI465">
        <v>22.461116193961502</v>
      </c>
      <c r="AJ465">
        <v>53.943661971830899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-7.0000000000000007E-2</v>
      </c>
      <c r="AM465" t="s">
        <v>10197</v>
      </c>
      <c r="AN465">
        <v>-2.3199999999999998</v>
      </c>
      <c r="AO465" t="s">
        <v>10197</v>
      </c>
      <c r="AP465">
        <v>7.6661714199224004E-2</v>
      </c>
      <c r="AQ465">
        <f>(Table2[[#This Row],[Sharpe Ratio]]-AVERAGE(Table2[Sharpe Ratio]))/_xlfn.STDEV.P(Table2[Sharpe Ratio])</f>
        <v>0.28668315594816929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-1.4152353126571156</v>
      </c>
      <c r="AS465">
        <f>_xlfn.RANK.AVG(Table2[[#This Row],[1Y Return vs Nifty Z-Score]],Table2[1Y Return vs Nifty Z-Score])</f>
        <v>461</v>
      </c>
      <c r="AT465">
        <f>_xlfn.RANK.AVG(Table2[[#This Row],[6M Return vs Nifty Z-Score]],Table2[6M Return vs Nifty Z-Score])</f>
        <v>610</v>
      </c>
      <c r="AU465">
        <f>_xlfn.RANK.AVG(Table2[[#This Row],[Sharpe Ratio Z-Score]],Table2[Sharpe Ratio Z-Score])</f>
        <v>252</v>
      </c>
      <c r="AV465">
        <f>(Table2[[#This Row],[Rank 1Y]]+Table2[[#This Row],[Rank 6M]]+Table2[[#This Row],[Rank Sharpe]])/3</f>
        <v>441</v>
      </c>
    </row>
    <row r="466" spans="1:48" x14ac:dyDescent="0.3">
      <c r="A466" t="s">
        <v>1602</v>
      </c>
      <c r="B466" t="s">
        <v>1603</v>
      </c>
      <c r="C466" t="s">
        <v>10164</v>
      </c>
      <c r="D466" t="s">
        <v>388</v>
      </c>
      <c r="E466">
        <v>5495.0829083279996</v>
      </c>
      <c r="F466">
        <v>109.98</v>
      </c>
      <c r="G466">
        <v>17.170046333136501</v>
      </c>
      <c r="H466">
        <f>(Table2[[#This Row],[1Y Return vs Nifty]]-AVERAGE(Table2[1Y Return vs Nifty]))/_xlfn.STDEV.P(Table2[1Y Return vs Nifty])</f>
        <v>-0.32465256616412125</v>
      </c>
      <c r="I466">
        <v>3.2038766309548299</v>
      </c>
      <c r="J466">
        <f>(Table2[[#This Row],[1M Return vs Nifty]]-AVERAGE(Table2[1M Return vs Nifty]))/_xlfn.STDEV.P(Table2[1M Return vs Nifty])</f>
        <v>0.32262888621096375</v>
      </c>
      <c r="K466">
        <v>-13.8161268530352</v>
      </c>
      <c r="L466">
        <f>(Table2[[#This Row],[6M Return vs Nifty]]-AVERAGE(Table2[6M Return vs Nifty]))/_xlfn.STDEV.P(Table2[6M Return vs Nifty])</f>
        <v>-0.7061673201352815</v>
      </c>
      <c r="M466">
        <v>1.0397430163207799</v>
      </c>
      <c r="N466">
        <f>(Table2[[#This Row],[1W Return vs Nifty]]-AVERAGE(Table2[1W Return vs Nifty]))/_xlfn.STDEV.P(Table2[1W Return vs Nifty])</f>
        <v>5.0225930197604844E-2</v>
      </c>
      <c r="O466">
        <v>108.09</v>
      </c>
      <c r="P466">
        <v>106.01598981176301</v>
      </c>
      <c r="Q466">
        <v>100.66245023633</v>
      </c>
      <c r="R466">
        <v>56.480047085727897</v>
      </c>
      <c r="S466" s="2">
        <f>(Table2[[#This Row],[Close Price]]-Table2[[#This Row],[20D EMA]])/Table2[[#This Row],[20D EMA]]</f>
        <v>1.7485428809325566E-2</v>
      </c>
      <c r="T466" s="2">
        <f>(Table2[[#This Row],[Close Price]]-Table2[[#This Row],[50D EMA]])/Table2[[#This Row],[50D EMA]]</f>
        <v>3.7390682247794009E-2</v>
      </c>
      <c r="U466" s="2">
        <f>(Table2[[#This Row],[Close Price]]-Table2[[#This Row],[200D EMA]])/Table2[[#This Row],[200D EMA]]</f>
        <v>9.2562318340103478E-2</v>
      </c>
      <c r="V466">
        <v>2.4471853345110999</v>
      </c>
      <c r="W466">
        <v>110.75</v>
      </c>
      <c r="X466">
        <v>113.66</v>
      </c>
      <c r="Y466">
        <v>102.55</v>
      </c>
      <c r="Z466">
        <v>114.8</v>
      </c>
      <c r="AA466">
        <v>102.55</v>
      </c>
      <c r="AB466">
        <v>116.8</v>
      </c>
      <c r="AC466" s="2">
        <f>(Table2[[#This Row],[Close Price]]/Table2[[#This Row],[Day Low]])-1</f>
        <v>-6.9525959367945367E-3</v>
      </c>
      <c r="AD466" s="2">
        <f>(Table2[[#This Row],[Day High]]/Table2[[#This Row],[Close Price]])-1</f>
        <v>3.34606292053099E-2</v>
      </c>
      <c r="AE466" s="2">
        <f>(Table2[[#This Row],[Close Price]]/Table2[[#This Row],[Current Week Low]])-1</f>
        <v>7.2452462213554503E-2</v>
      </c>
      <c r="AF466" s="2">
        <f>(Table2[[#This Row],[Current Week High]]/Table2[[#This Row],[Close Price]])-1</f>
        <v>4.3826150209128834E-2</v>
      </c>
      <c r="AG466" s="2">
        <f>(Table2[[#This Row],[Close Price]]/Table2[[#This Row],[Current Month Low]])-1</f>
        <v>7.2452462213554503E-2</v>
      </c>
      <c r="AH466" s="2">
        <f>(Table2[[#This Row],[Current Month High]]/Table2[[#This Row],[Close Price]])-1</f>
        <v>6.2011274777232117E-2</v>
      </c>
      <c r="AI466">
        <v>10.520094562647699</v>
      </c>
      <c r="AJ466">
        <v>46.152823920265703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-0.02</v>
      </c>
      <c r="AM466" t="s">
        <v>10197</v>
      </c>
      <c r="AN466">
        <v>3.99</v>
      </c>
      <c r="AO466" t="s">
        <v>10198</v>
      </c>
      <c r="AP466">
        <v>4.0951060535136002E-2</v>
      </c>
      <c r="AQ466">
        <f>(Table2[[#This Row],[Sharpe Ratio]]-AVERAGE(Table2[Sharpe Ratio]))/_xlfn.STDEV.P(Table2[Sharpe Ratio])</f>
        <v>-0.1249552265228641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-0.78292029641369831</v>
      </c>
      <c r="AS466">
        <f>_xlfn.RANK.AVG(Table2[[#This Row],[1Y Return vs Nifty Z-Score]],Table2[1Y Return vs Nifty Z-Score])</f>
        <v>404</v>
      </c>
      <c r="AT466">
        <f>_xlfn.RANK.AVG(Table2[[#This Row],[6M Return vs Nifty Z-Score]],Table2[6M Return vs Nifty Z-Score])</f>
        <v>552</v>
      </c>
      <c r="AU466">
        <f>_xlfn.RANK.AVG(Table2[[#This Row],[Sharpe Ratio Z-Score]],Table2[Sharpe Ratio Z-Score])</f>
        <v>368</v>
      </c>
      <c r="AV466">
        <f>(Table2[[#This Row],[Rank 1Y]]+Table2[[#This Row],[Rank 6M]]+Table2[[#This Row],[Rank Sharpe]])/3</f>
        <v>441.33333333333331</v>
      </c>
    </row>
    <row r="467" spans="1:48" x14ac:dyDescent="0.3">
      <c r="A467" t="s">
        <v>680</v>
      </c>
      <c r="B467" t="s">
        <v>681</v>
      </c>
      <c r="C467" t="s">
        <v>10158</v>
      </c>
      <c r="D467" t="s">
        <v>295</v>
      </c>
      <c r="E467">
        <v>25241.247493800001</v>
      </c>
      <c r="F467">
        <v>1242.8</v>
      </c>
      <c r="G467">
        <v>-5.6772248862900403</v>
      </c>
      <c r="H467">
        <f>(Table2[[#This Row],[1Y Return vs Nifty]]-AVERAGE(Table2[1Y Return vs Nifty]))/_xlfn.STDEV.P(Table2[1Y Return vs Nifty])</f>
        <v>-0.63450401887976815</v>
      </c>
      <c r="I467">
        <v>1.88776741417783</v>
      </c>
      <c r="J467">
        <f>(Table2[[#This Row],[1M Return vs Nifty]]-AVERAGE(Table2[1M Return vs Nifty]))/_xlfn.STDEV.P(Table2[1M Return vs Nifty])</f>
        <v>0.18845582436226366</v>
      </c>
      <c r="K467">
        <v>-15.798345149080699</v>
      </c>
      <c r="L467">
        <f>(Table2[[#This Row],[6M Return vs Nifty]]-AVERAGE(Table2[6M Return vs Nifty]))/_xlfn.STDEV.P(Table2[6M Return vs Nifty])</f>
        <v>-0.7742741104297366</v>
      </c>
      <c r="M467">
        <v>2.8052421929013498</v>
      </c>
      <c r="N467">
        <f>(Table2[[#This Row],[1W Return vs Nifty]]-AVERAGE(Table2[1W Return vs Nifty]))/_xlfn.STDEV.P(Table2[1W Return vs Nifty])</f>
        <v>0.42700081699234282</v>
      </c>
      <c r="O467">
        <v>1238.17</v>
      </c>
      <c r="P467">
        <v>1237.6912941376199</v>
      </c>
      <c r="Q467">
        <v>1194.96770654024</v>
      </c>
      <c r="R467">
        <v>51.423666076948102</v>
      </c>
      <c r="S467" s="2">
        <f>(Table2[[#This Row],[Close Price]]-Table2[[#This Row],[20D EMA]])/Table2[[#This Row],[20D EMA]]</f>
        <v>3.7393895830135455E-3</v>
      </c>
      <c r="T467" s="2">
        <f>(Table2[[#This Row],[Close Price]]-Table2[[#This Row],[50D EMA]])/Table2[[#This Row],[50D EMA]]</f>
        <v>4.1276091110744933E-3</v>
      </c>
      <c r="U467" s="2">
        <f>(Table2[[#This Row],[Close Price]]-Table2[[#This Row],[200D EMA]])/Table2[[#This Row],[200D EMA]]</f>
        <v>4.0028105527845269E-2</v>
      </c>
      <c r="V467">
        <v>1.2027331700873101</v>
      </c>
      <c r="W467">
        <v>1235.5</v>
      </c>
      <c r="X467">
        <v>1259.5999999999999</v>
      </c>
      <c r="Y467">
        <v>1223</v>
      </c>
      <c r="Z467">
        <v>1270.5999999999999</v>
      </c>
      <c r="AA467">
        <v>1202.4000000000001</v>
      </c>
      <c r="AB467">
        <v>1270.5999999999999</v>
      </c>
      <c r="AC467" s="2">
        <f>(Table2[[#This Row],[Close Price]]/Table2[[#This Row],[Day Low]])-1</f>
        <v>5.9085390530149162E-3</v>
      </c>
      <c r="AD467" s="2">
        <f>(Table2[[#This Row],[Day High]]/Table2[[#This Row],[Close Price]])-1</f>
        <v>1.35178628902477E-2</v>
      </c>
      <c r="AE467" s="2">
        <f>(Table2[[#This Row],[Close Price]]/Table2[[#This Row],[Current Week Low]])-1</f>
        <v>1.6189697465249342E-2</v>
      </c>
      <c r="AF467" s="2">
        <f>(Table2[[#This Row],[Current Week High]]/Table2[[#This Row],[Close Price]])-1</f>
        <v>2.236884454457666E-2</v>
      </c>
      <c r="AG467" s="2">
        <f>(Table2[[#This Row],[Close Price]]/Table2[[#This Row],[Current Month Low]])-1</f>
        <v>3.3599467731204147E-2</v>
      </c>
      <c r="AH467" s="2">
        <f>(Table2[[#This Row],[Current Month High]]/Table2[[#This Row],[Close Price]])-1</f>
        <v>2.236884454457666E-2</v>
      </c>
      <c r="AI467">
        <v>16.2616672030898</v>
      </c>
      <c r="AJ467">
        <v>27.676186562564201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-0.13</v>
      </c>
      <c r="AM467" t="s">
        <v>10197</v>
      </c>
      <c r="AN467">
        <v>0.08</v>
      </c>
      <c r="AO467" t="s">
        <v>10198</v>
      </c>
      <c r="AP467">
        <v>9.9902290533382995E-2</v>
      </c>
      <c r="AQ467">
        <f>(Table2[[#This Row],[Sharpe Ratio]]-AVERAGE(Table2[Sharpe Ratio]))/_xlfn.STDEV.P(Table2[Sharpe Ratio])</f>
        <v>0.55457837119337328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-0.23874311676152493</v>
      </c>
      <c r="AS467">
        <f>_xlfn.RANK.AVG(Table2[[#This Row],[1Y Return vs Nifty Z-Score]],Table2[1Y Return vs Nifty Z-Score])</f>
        <v>546</v>
      </c>
      <c r="AT467">
        <f>_xlfn.RANK.AVG(Table2[[#This Row],[6M Return vs Nifty Z-Score]],Table2[6M Return vs Nifty Z-Score])</f>
        <v>576</v>
      </c>
      <c r="AU467">
        <f>_xlfn.RANK.AVG(Table2[[#This Row],[Sharpe Ratio Z-Score]],Table2[Sharpe Ratio Z-Score])</f>
        <v>205</v>
      </c>
      <c r="AV467">
        <f>(Table2[[#This Row],[Rank 1Y]]+Table2[[#This Row],[Rank 6M]]+Table2[[#This Row],[Rank Sharpe]])/3</f>
        <v>442.33333333333331</v>
      </c>
    </row>
    <row r="468" spans="1:48" x14ac:dyDescent="0.3">
      <c r="A468" t="s">
        <v>709</v>
      </c>
      <c r="B468" t="s">
        <v>710</v>
      </c>
      <c r="C468" t="s">
        <v>10155</v>
      </c>
      <c r="D468" t="s">
        <v>251</v>
      </c>
      <c r="E468">
        <v>23269.395127759999</v>
      </c>
      <c r="F468">
        <v>1739.6</v>
      </c>
      <c r="G468">
        <v>1.41081866155201</v>
      </c>
      <c r="H468">
        <f>(Table2[[#This Row],[1Y Return vs Nifty]]-AVERAGE(Table2[1Y Return vs Nifty]))/_xlfn.STDEV.P(Table2[1Y Return vs Nifty])</f>
        <v>-0.53837697731240541</v>
      </c>
      <c r="I468">
        <v>-9.69173500855924</v>
      </c>
      <c r="J468">
        <f>(Table2[[#This Row],[1M Return vs Nifty]]-AVERAGE(Table2[1M Return vs Nifty]))/_xlfn.STDEV.P(Table2[1M Return vs Nifty])</f>
        <v>-0.9920368543136</v>
      </c>
      <c r="K468">
        <v>-9.0709557124353495</v>
      </c>
      <c r="L468">
        <f>(Table2[[#This Row],[6M Return vs Nifty]]-AVERAGE(Table2[6M Return vs Nifty]))/_xlfn.STDEV.P(Table2[6M Return vs Nifty])</f>
        <v>-0.54312857892858768</v>
      </c>
      <c r="M468">
        <v>2.3771193690238901</v>
      </c>
      <c r="N468">
        <f>(Table2[[#This Row],[1W Return vs Nifty]]-AVERAGE(Table2[1W Return vs Nifty]))/_xlfn.STDEV.P(Table2[1W Return vs Nifty])</f>
        <v>0.3356351960731126</v>
      </c>
      <c r="O468">
        <v>1710.77</v>
      </c>
      <c r="P468">
        <v>1707.1355722723299</v>
      </c>
      <c r="Q468">
        <v>1596.5931370349099</v>
      </c>
      <c r="R468">
        <v>63.465485403300399</v>
      </c>
      <c r="S468" s="2">
        <f>(Table2[[#This Row],[Close Price]]-Table2[[#This Row],[20D EMA]])/Table2[[#This Row],[20D EMA]]</f>
        <v>1.6852060767958244E-2</v>
      </c>
      <c r="T468" s="2">
        <f>(Table2[[#This Row],[Close Price]]-Table2[[#This Row],[50D EMA]])/Table2[[#This Row],[50D EMA]]</f>
        <v>1.9016900740025777E-2</v>
      </c>
      <c r="U468" s="2">
        <f>(Table2[[#This Row],[Close Price]]-Table2[[#This Row],[200D EMA]])/Table2[[#This Row],[200D EMA]]</f>
        <v>8.9570009821458435E-2</v>
      </c>
      <c r="V468">
        <v>0.79108316068858997</v>
      </c>
      <c r="W468">
        <v>1710</v>
      </c>
      <c r="X468">
        <v>1762.35</v>
      </c>
      <c r="Y468">
        <v>1651.05</v>
      </c>
      <c r="Z468">
        <v>1786.2</v>
      </c>
      <c r="AA468">
        <v>1636</v>
      </c>
      <c r="AB468">
        <v>1807.9</v>
      </c>
      <c r="AC468" s="2">
        <f>(Table2[[#This Row],[Close Price]]/Table2[[#This Row],[Day Low]])-1</f>
        <v>1.7309941520467831E-2</v>
      </c>
      <c r="AD468" s="2">
        <f>(Table2[[#This Row],[Day High]]/Table2[[#This Row],[Close Price]])-1</f>
        <v>1.3077719015865741E-2</v>
      </c>
      <c r="AE468" s="2">
        <f>(Table2[[#This Row],[Close Price]]/Table2[[#This Row],[Current Week Low]])-1</f>
        <v>5.3632536870476422E-2</v>
      </c>
      <c r="AF468" s="2">
        <f>(Table2[[#This Row],[Current Week High]]/Table2[[#This Row],[Close Price]])-1</f>
        <v>2.678776730282828E-2</v>
      </c>
      <c r="AG468" s="2">
        <f>(Table2[[#This Row],[Close Price]]/Table2[[#This Row],[Current Month Low]])-1</f>
        <v>6.3325183374083105E-2</v>
      </c>
      <c r="AH468" s="2">
        <f>(Table2[[#This Row],[Current Month High]]/Table2[[#This Row],[Close Price]])-1</f>
        <v>3.9261899287192481E-2</v>
      </c>
      <c r="AI468">
        <v>8.3639917222349798</v>
      </c>
      <c r="AJ468">
        <v>52.429353778751299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-0.08</v>
      </c>
      <c r="AM468" t="s">
        <v>10197</v>
      </c>
      <c r="AN468">
        <v>6.14</v>
      </c>
      <c r="AO468" t="s">
        <v>10198</v>
      </c>
      <c r="AP468">
        <v>5.6006008748309001E-2</v>
      </c>
      <c r="AQ468">
        <f>(Table2[[#This Row],[Sharpe Ratio]]-AVERAGE(Table2[Sharpe Ratio]))/_xlfn.STDEV.P(Table2[Sharpe Ratio])</f>
        <v>4.8583868811250243E-2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-1.6893233456702303</v>
      </c>
      <c r="AS468">
        <f>_xlfn.RANK.AVG(Table2[[#This Row],[1Y Return vs Nifty Z-Score]],Table2[1Y Return vs Nifty Z-Score])</f>
        <v>501</v>
      </c>
      <c r="AT468">
        <f>_xlfn.RANK.AVG(Table2[[#This Row],[6M Return vs Nifty Z-Score]],Table2[6M Return vs Nifty Z-Score])</f>
        <v>509</v>
      </c>
      <c r="AU468">
        <f>_xlfn.RANK.AVG(Table2[[#This Row],[Sharpe Ratio Z-Score]],Table2[Sharpe Ratio Z-Score])</f>
        <v>319</v>
      </c>
      <c r="AV468">
        <f>(Table2[[#This Row],[Rank 1Y]]+Table2[[#This Row],[Rank 6M]]+Table2[[#This Row],[Rank Sharpe]])/3</f>
        <v>443</v>
      </c>
    </row>
    <row r="469" spans="1:48" x14ac:dyDescent="0.3">
      <c r="A469" t="s">
        <v>1276</v>
      </c>
      <c r="B469" t="s">
        <v>1277</v>
      </c>
      <c r="C469" t="s">
        <v>10153</v>
      </c>
      <c r="D469" t="s">
        <v>24</v>
      </c>
      <c r="E469">
        <v>8737.0177975899896</v>
      </c>
      <c r="F469">
        <v>231.43</v>
      </c>
      <c r="G469">
        <v>-10.2861392257447</v>
      </c>
      <c r="H469">
        <f>(Table2[[#This Row],[1Y Return vs Nifty]]-AVERAGE(Table2[1Y Return vs Nifty]))/_xlfn.STDEV.P(Table2[1Y Return vs Nifty])</f>
        <v>-0.69700946164387978</v>
      </c>
      <c r="I469">
        <v>-2.7681756410974301</v>
      </c>
      <c r="J469">
        <f>(Table2[[#This Row],[1M Return vs Nifty]]-AVERAGE(Table2[1M Return vs Nifty]))/_xlfn.STDEV.P(Table2[1M Return vs Nifty])</f>
        <v>-0.28620245441591929</v>
      </c>
      <c r="K469">
        <v>-20.432996529860901</v>
      </c>
      <c r="L469">
        <f>(Table2[[#This Row],[6M Return vs Nifty]]-AVERAGE(Table2[6M Return vs Nifty]))/_xlfn.STDEV.P(Table2[6M Return vs Nifty])</f>
        <v>-0.93351551704394531</v>
      </c>
      <c r="M469">
        <v>1.7587930867378001</v>
      </c>
      <c r="N469">
        <f>(Table2[[#This Row],[1W Return vs Nifty]]-AVERAGE(Table2[1W Return vs Nifty]))/_xlfn.STDEV.P(Table2[1W Return vs Nifty])</f>
        <v>0.20367828660472634</v>
      </c>
      <c r="O469">
        <v>224.23</v>
      </c>
      <c r="P469">
        <v>223.662448055428</v>
      </c>
      <c r="Q469">
        <v>221.490077927627</v>
      </c>
      <c r="R469">
        <v>71.873537566357001</v>
      </c>
      <c r="S469" s="2">
        <f>(Table2[[#This Row],[Close Price]]-Table2[[#This Row],[20D EMA]])/Table2[[#This Row],[20D EMA]]</f>
        <v>3.2109887169424332E-2</v>
      </c>
      <c r="T469" s="2">
        <f>(Table2[[#This Row],[Close Price]]-Table2[[#This Row],[50D EMA]])/Table2[[#This Row],[50D EMA]]</f>
        <v>3.4728905151959401E-2</v>
      </c>
      <c r="U469" s="2">
        <f>(Table2[[#This Row],[Close Price]]-Table2[[#This Row],[200D EMA]])/Table2[[#This Row],[200D EMA]]</f>
        <v>4.4877504967156714E-2</v>
      </c>
      <c r="V469">
        <v>1.4721079256521901</v>
      </c>
      <c r="W469">
        <v>226.72</v>
      </c>
      <c r="X469">
        <v>230.81</v>
      </c>
      <c r="Y469">
        <v>219.6</v>
      </c>
      <c r="Z469">
        <v>235.99</v>
      </c>
      <c r="AA469">
        <v>216.33</v>
      </c>
      <c r="AB469">
        <v>235.99</v>
      </c>
      <c r="AC469" s="2">
        <f>(Table2[[#This Row],[Close Price]]/Table2[[#This Row],[Day Low]])-1</f>
        <v>2.0774523641496234E-2</v>
      </c>
      <c r="AD469" s="2">
        <f>(Table2[[#This Row],[Day High]]/Table2[[#This Row],[Close Price]])-1</f>
        <v>-2.6789958086678167E-3</v>
      </c>
      <c r="AE469" s="2">
        <f>(Table2[[#This Row],[Close Price]]/Table2[[#This Row],[Current Week Low]])-1</f>
        <v>5.3870673952641335E-2</v>
      </c>
      <c r="AF469" s="2">
        <f>(Table2[[#This Row],[Current Week High]]/Table2[[#This Row],[Close Price]])-1</f>
        <v>1.9703582076653792E-2</v>
      </c>
      <c r="AG469" s="2">
        <f>(Table2[[#This Row],[Close Price]]/Table2[[#This Row],[Current Month Low]])-1</f>
        <v>6.9800767346184012E-2</v>
      </c>
      <c r="AH469" s="2">
        <f>(Table2[[#This Row],[Current Month High]]/Table2[[#This Row],[Close Price]])-1</f>
        <v>1.9703582076653792E-2</v>
      </c>
      <c r="AI469">
        <v>23.817136931253501</v>
      </c>
      <c r="AJ469">
        <v>20.5364583333333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</v>
      </c>
      <c r="AM469" t="s">
        <v>10199</v>
      </c>
      <c r="AN469">
        <v>4.8499999999999996</v>
      </c>
      <c r="AO469" t="s">
        <v>10198</v>
      </c>
      <c r="AP469">
        <v>0.12751148626255099</v>
      </c>
      <c r="AQ469">
        <f>(Table2[[#This Row],[Sharpe Ratio]]-AVERAGE(Table2[Sharpe Ratio]))/_xlfn.STDEV.P(Table2[Sharpe Ratio])</f>
        <v>0.87283086744241167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-0.84021827905660629</v>
      </c>
      <c r="AS469">
        <f>_xlfn.RANK.AVG(Table2[[#This Row],[1Y Return vs Nifty Z-Score]],Table2[1Y Return vs Nifty Z-Score])</f>
        <v>568</v>
      </c>
      <c r="AT469">
        <f>_xlfn.RANK.AVG(Table2[[#This Row],[6M Return vs Nifty Z-Score]],Table2[6M Return vs Nifty Z-Score])</f>
        <v>617</v>
      </c>
      <c r="AU469">
        <f>_xlfn.RANK.AVG(Table2[[#This Row],[Sharpe Ratio Z-Score]],Table2[Sharpe Ratio Z-Score])</f>
        <v>144</v>
      </c>
      <c r="AV469">
        <f>(Table2[[#This Row],[Rank 1Y]]+Table2[[#This Row],[Rank 6M]]+Table2[[#This Row],[Rank Sharpe]])/3</f>
        <v>443</v>
      </c>
    </row>
    <row r="470" spans="1:48" x14ac:dyDescent="0.3">
      <c r="A470" t="s">
        <v>590</v>
      </c>
      <c r="B470" t="s">
        <v>591</v>
      </c>
      <c r="C470" t="s">
        <v>10158</v>
      </c>
      <c r="D470" t="s">
        <v>60</v>
      </c>
      <c r="E470">
        <v>31929.944356389999</v>
      </c>
      <c r="F470">
        <v>1258.55</v>
      </c>
      <c r="G470">
        <v>33.524406170981599</v>
      </c>
      <c r="H470">
        <f>(Table2[[#This Row],[1Y Return vs Nifty]]-AVERAGE(Table2[1Y Return vs Nifty]))/_xlfn.STDEV.P(Table2[1Y Return vs Nifty])</f>
        <v>-0.10285705696204135</v>
      </c>
      <c r="I470">
        <v>6.58258859090932</v>
      </c>
      <c r="J470">
        <f>(Table2[[#This Row],[1M Return vs Nifty]]-AVERAGE(Table2[1M Return vs Nifty]))/_xlfn.STDEV.P(Table2[1M Return vs Nifty])</f>
        <v>0.66707760140351813</v>
      </c>
      <c r="K470">
        <v>-1.47146309848236</v>
      </c>
      <c r="L470">
        <f>(Table2[[#This Row],[6M Return vs Nifty]]-AVERAGE(Table2[6M Return vs Nifty]))/_xlfn.STDEV.P(Table2[6M Return vs Nifty])</f>
        <v>-0.28201856353052679</v>
      </c>
      <c r="M470">
        <v>2.6125458289377002</v>
      </c>
      <c r="N470">
        <f>(Table2[[#This Row],[1W Return vs Nifty]]-AVERAGE(Table2[1W Return vs Nifty]))/_xlfn.STDEV.P(Table2[1W Return vs Nifty])</f>
        <v>0.38587751788167429</v>
      </c>
      <c r="O470">
        <v>1208.53</v>
      </c>
      <c r="P470">
        <v>1207.8832566884701</v>
      </c>
      <c r="Q470">
        <v>1146.1639195520499</v>
      </c>
      <c r="R470">
        <v>70.597451696219494</v>
      </c>
      <c r="S470" s="2">
        <f>(Table2[[#This Row],[Close Price]]-Table2[[#This Row],[20D EMA]])/Table2[[#This Row],[20D EMA]]</f>
        <v>4.1389125631966096E-2</v>
      </c>
      <c r="T470" s="2">
        <f>(Table2[[#This Row],[Close Price]]-Table2[[#This Row],[50D EMA]])/Table2[[#This Row],[50D EMA]]</f>
        <v>4.1946722111570391E-2</v>
      </c>
      <c r="U470" s="2">
        <f>(Table2[[#This Row],[Close Price]]-Table2[[#This Row],[200D EMA]])/Table2[[#This Row],[200D EMA]]</f>
        <v>9.8054107733449983E-2</v>
      </c>
      <c r="V470">
        <v>0.56810595884751003</v>
      </c>
      <c r="W470">
        <v>1260</v>
      </c>
      <c r="X470">
        <v>1296</v>
      </c>
      <c r="Y470">
        <v>1181</v>
      </c>
      <c r="Z470">
        <v>1264.45</v>
      </c>
      <c r="AA470">
        <v>1113.3</v>
      </c>
      <c r="AB470">
        <v>1264.45</v>
      </c>
      <c r="AC470" s="2">
        <f>(Table2[[#This Row],[Close Price]]/Table2[[#This Row],[Day Low]])-1</f>
        <v>-1.1507936507937355E-3</v>
      </c>
      <c r="AD470" s="2">
        <f>(Table2[[#This Row],[Day High]]/Table2[[#This Row],[Close Price]])-1</f>
        <v>2.9756465774105179E-2</v>
      </c>
      <c r="AE470" s="2">
        <f>(Table2[[#This Row],[Close Price]]/Table2[[#This Row],[Current Week Low]])-1</f>
        <v>6.5664690939881476E-2</v>
      </c>
      <c r="AF470" s="2">
        <f>(Table2[[#This Row],[Current Week High]]/Table2[[#This Row],[Close Price]])-1</f>
        <v>4.6879345278296736E-3</v>
      </c>
      <c r="AG470" s="2">
        <f>(Table2[[#This Row],[Close Price]]/Table2[[#This Row],[Current Month Low]])-1</f>
        <v>0.13046797808317612</v>
      </c>
      <c r="AH470" s="2">
        <f>(Table2[[#This Row],[Current Month High]]/Table2[[#This Row],[Close Price]])-1</f>
        <v>4.6879345278296736E-3</v>
      </c>
      <c r="AI470">
        <v>9.2209288466886292</v>
      </c>
      <c r="AJ470">
        <v>59.3504684730311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-0.13</v>
      </c>
      <c r="AM470" t="s">
        <v>10197</v>
      </c>
      <c r="AN470">
        <v>5.93</v>
      </c>
      <c r="AO470" t="s">
        <v>10198</v>
      </c>
      <c r="AP470">
        <v>-2.9237791477687999E-2</v>
      </c>
      <c r="AQ470">
        <f>(Table2[[#This Row],[Sharpe Ratio]]-AVERAGE(Table2[Sharpe Ratio]))/_xlfn.STDEV.P(Table2[Sharpe Ratio])</f>
        <v>-0.93402542114416665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-0.26594592235154241</v>
      </c>
      <c r="AS470">
        <f>_xlfn.RANK.AVG(Table2[[#This Row],[1Y Return vs Nifty Z-Score]],Table2[1Y Return vs Nifty Z-Score])</f>
        <v>320</v>
      </c>
      <c r="AT470">
        <f>_xlfn.RANK.AVG(Table2[[#This Row],[6M Return vs Nifty Z-Score]],Table2[6M Return vs Nifty Z-Score])</f>
        <v>410</v>
      </c>
      <c r="AU470">
        <f>_xlfn.RANK.AVG(Table2[[#This Row],[Sharpe Ratio Z-Score]],Table2[Sharpe Ratio Z-Score])</f>
        <v>602</v>
      </c>
      <c r="AV470">
        <f>(Table2[[#This Row],[Rank 1Y]]+Table2[[#This Row],[Rank 6M]]+Table2[[#This Row],[Rank Sharpe]])/3</f>
        <v>444</v>
      </c>
    </row>
    <row r="471" spans="1:48" x14ac:dyDescent="0.3">
      <c r="A471" t="s">
        <v>523</v>
      </c>
      <c r="B471" t="s">
        <v>524</v>
      </c>
      <c r="C471" t="s">
        <v>10160</v>
      </c>
      <c r="D471" t="s">
        <v>133</v>
      </c>
      <c r="E471">
        <v>38667.019069034999</v>
      </c>
      <c r="F471">
        <v>724.7</v>
      </c>
      <c r="G471">
        <v>2.0457505634419899</v>
      </c>
      <c r="H471">
        <f>(Table2[[#This Row],[1Y Return vs Nifty]]-AVERAGE(Table2[1Y Return vs Nifty]))/_xlfn.STDEV.P(Table2[1Y Return vs Nifty])</f>
        <v>-0.52976612088729136</v>
      </c>
      <c r="I471">
        <v>-5.7051071820921901</v>
      </c>
      <c r="J471">
        <f>(Table2[[#This Row],[1M Return vs Nifty]]-AVERAGE(Table2[1M Return vs Nifty]))/_xlfn.STDEV.P(Table2[1M Return vs Nifty])</f>
        <v>-0.58561309015349772</v>
      </c>
      <c r="K471">
        <v>7.2833935199517397</v>
      </c>
      <c r="L471">
        <f>(Table2[[#This Row],[6M Return vs Nifty]]-AVERAGE(Table2[6M Return vs Nifty]))/_xlfn.STDEV.P(Table2[6M Return vs Nifty])</f>
        <v>1.8788459065953701E-2</v>
      </c>
      <c r="M471">
        <v>-1.6831028176334899</v>
      </c>
      <c r="N471">
        <f>(Table2[[#This Row],[1W Return vs Nifty]]-AVERAGE(Table2[1W Return vs Nifty]))/_xlfn.STDEV.P(Table2[1W Return vs Nifty])</f>
        <v>-0.53085614814955895</v>
      </c>
      <c r="O471">
        <v>727.9</v>
      </c>
      <c r="P471">
        <v>716.230754252064</v>
      </c>
      <c r="Q471">
        <v>627.42081339427796</v>
      </c>
      <c r="R471">
        <v>46.269097100841698</v>
      </c>
      <c r="S471" s="2">
        <f>(Table2[[#This Row],[Close Price]]-Table2[[#This Row],[20D EMA]])/Table2[[#This Row],[20D EMA]]</f>
        <v>-4.3962082703667147E-3</v>
      </c>
      <c r="T471" s="2">
        <f>(Table2[[#This Row],[Close Price]]-Table2[[#This Row],[50D EMA]])/Table2[[#This Row],[50D EMA]]</f>
        <v>1.182474460591991E-2</v>
      </c>
      <c r="U471" s="2">
        <f>(Table2[[#This Row],[Close Price]]-Table2[[#This Row],[200D EMA]])/Table2[[#This Row],[200D EMA]]</f>
        <v>0.15504615806328184</v>
      </c>
      <c r="V471">
        <v>1.2835280406002301</v>
      </c>
      <c r="W471">
        <v>724.7</v>
      </c>
      <c r="X471">
        <v>753.6</v>
      </c>
      <c r="Y471">
        <v>674.8</v>
      </c>
      <c r="Z471">
        <v>730</v>
      </c>
      <c r="AA471">
        <v>674.8</v>
      </c>
      <c r="AB471">
        <v>786</v>
      </c>
      <c r="AC471" s="2">
        <f>(Table2[[#This Row],[Close Price]]/Table2[[#This Row],[Day Low]])-1</f>
        <v>0</v>
      </c>
      <c r="AD471" s="2">
        <f>(Table2[[#This Row],[Day High]]/Table2[[#This Row],[Close Price]])-1</f>
        <v>3.9878570442941852E-2</v>
      </c>
      <c r="AE471" s="2">
        <f>(Table2[[#This Row],[Close Price]]/Table2[[#This Row],[Current Week Low]])-1</f>
        <v>7.3947836395969357E-2</v>
      </c>
      <c r="AF471" s="2">
        <f>(Table2[[#This Row],[Current Week High]]/Table2[[#This Row],[Close Price]])-1</f>
        <v>7.3133710500896676E-3</v>
      </c>
      <c r="AG471" s="2">
        <f>(Table2[[#This Row],[Close Price]]/Table2[[#This Row],[Current Month Low]])-1</f>
        <v>7.3947836395969357E-2</v>
      </c>
      <c r="AH471" s="2">
        <f>(Table2[[#This Row],[Current Month High]]/Table2[[#This Row],[Close Price]])-1</f>
        <v>8.4586725541603291E-2</v>
      </c>
      <c r="AI471">
        <v>8.45867255416033</v>
      </c>
      <c r="AJ471">
        <v>47.296747967479597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0.04</v>
      </c>
      <c r="AM471" t="s">
        <v>10198</v>
      </c>
      <c r="AN471">
        <v>-3.91</v>
      </c>
      <c r="AO471" t="s">
        <v>10197</v>
      </c>
      <c r="AQ471">
        <f>(Table2[[#This Row],[Sharpe Ratio]]-AVERAGE(Table2[Sharpe Ratio]))/_xlfn.STDEV.P(Table2[Sharpe Ratio])</f>
        <v>-0.59700002519057449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-2.2244469253149686</v>
      </c>
      <c r="AS471">
        <f>_xlfn.RANK.AVG(Table2[[#This Row],[1Y Return vs Nifty Z-Score]],Table2[1Y Return vs Nifty Z-Score])</f>
        <v>493</v>
      </c>
      <c r="AT471">
        <f>_xlfn.RANK.AVG(Table2[[#This Row],[6M Return vs Nifty Z-Score]],Table2[6M Return vs Nifty Z-Score])</f>
        <v>322</v>
      </c>
      <c r="AU471">
        <f>_xlfn.RANK.AVG(Table2[[#This Row],[Sharpe Ratio Z-Score]],Table2[Sharpe Ratio Z-Score])</f>
        <v>517.5</v>
      </c>
      <c r="AV471">
        <f>(Table2[[#This Row],[Rank 1Y]]+Table2[[#This Row],[Rank 6M]]+Table2[[#This Row],[Rank Sharpe]])/3</f>
        <v>444.16666666666669</v>
      </c>
    </row>
    <row r="472" spans="1:48" x14ac:dyDescent="0.3">
      <c r="A472" t="s">
        <v>673</v>
      </c>
      <c r="B472" t="s">
        <v>674</v>
      </c>
      <c r="C472" t="s">
        <v>10155</v>
      </c>
      <c r="D472" t="s">
        <v>174</v>
      </c>
      <c r="E472">
        <v>25440.25646841</v>
      </c>
      <c r="F472">
        <v>7807.3</v>
      </c>
      <c r="G472">
        <v>17.643766994463501</v>
      </c>
      <c r="H472">
        <f>(Table2[[#This Row],[1Y Return vs Nifty]]-AVERAGE(Table2[1Y Return vs Nifty]))/_xlfn.STDEV.P(Table2[1Y Return vs Nifty])</f>
        <v>-0.3182280337250446</v>
      </c>
      <c r="I472">
        <v>1.66900933400204</v>
      </c>
      <c r="J472">
        <f>(Table2[[#This Row],[1M Return vs Nifty]]-AVERAGE(Table2[1M Return vs Nifty]))/_xlfn.STDEV.P(Table2[1M Return vs Nifty])</f>
        <v>0.16615414829528233</v>
      </c>
      <c r="K472">
        <v>5.6974819745793202</v>
      </c>
      <c r="L472">
        <f>(Table2[[#This Row],[6M Return vs Nifty]]-AVERAGE(Table2[6M Return vs Nifty]))/_xlfn.STDEV.P(Table2[6M Return vs Nifty])</f>
        <v>-3.5701677192861103E-2</v>
      </c>
      <c r="M472">
        <v>3.08477616836575</v>
      </c>
      <c r="N472">
        <f>(Table2[[#This Row],[1W Return vs Nifty]]-AVERAGE(Table2[1W Return vs Nifty]))/_xlfn.STDEV.P(Table2[1W Return vs Nifty])</f>
        <v>0.48665611638753686</v>
      </c>
      <c r="O472">
        <v>7585.18</v>
      </c>
      <c r="P472">
        <v>7362.9286488564003</v>
      </c>
      <c r="Q472">
        <v>6692.6214005289803</v>
      </c>
      <c r="R472">
        <v>62.667750853804101</v>
      </c>
      <c r="S472" s="2">
        <f>(Table2[[#This Row],[Close Price]]-Table2[[#This Row],[20D EMA]])/Table2[[#This Row],[20D EMA]]</f>
        <v>2.928341845546182E-2</v>
      </c>
      <c r="T472" s="2">
        <f>(Table2[[#This Row],[Close Price]]-Table2[[#This Row],[50D EMA]])/Table2[[#This Row],[50D EMA]]</f>
        <v>6.0352527144564821E-2</v>
      </c>
      <c r="U472" s="2">
        <f>(Table2[[#This Row],[Close Price]]-Table2[[#This Row],[200D EMA]])/Table2[[#This Row],[200D EMA]]</f>
        <v>0.16655336269027804</v>
      </c>
      <c r="V472">
        <v>0.64107878960140197</v>
      </c>
      <c r="W472">
        <v>7775.05</v>
      </c>
      <c r="X472">
        <v>7938.9</v>
      </c>
      <c r="Y472">
        <v>7550.05</v>
      </c>
      <c r="Z472">
        <v>7937.95</v>
      </c>
      <c r="AA472">
        <v>7152.75</v>
      </c>
      <c r="AB472">
        <v>8099</v>
      </c>
      <c r="AC472" s="2">
        <f>(Table2[[#This Row],[Close Price]]/Table2[[#This Row],[Day Low]])-1</f>
        <v>4.1478832933550258E-3</v>
      </c>
      <c r="AD472" s="2">
        <f>(Table2[[#This Row],[Day High]]/Table2[[#This Row],[Close Price]])-1</f>
        <v>1.6856019366490171E-2</v>
      </c>
      <c r="AE472" s="2">
        <f>(Table2[[#This Row],[Close Price]]/Table2[[#This Row],[Current Week Low]])-1</f>
        <v>3.4072622035615563E-2</v>
      </c>
      <c r="AF472" s="2">
        <f>(Table2[[#This Row],[Current Week High]]/Table2[[#This Row],[Close Price]])-1</f>
        <v>1.6734338375622659E-2</v>
      </c>
      <c r="AG472" s="2">
        <f>(Table2[[#This Row],[Close Price]]/Table2[[#This Row],[Current Month Low]])-1</f>
        <v>9.1510258292265334E-2</v>
      </c>
      <c r="AH472" s="2">
        <f>(Table2[[#This Row],[Current Month High]]/Table2[[#This Row],[Close Price]])-1</f>
        <v>3.736246845900637E-2</v>
      </c>
      <c r="AI472">
        <v>3.7362468459006299</v>
      </c>
      <c r="AJ472">
        <v>44.512725590004599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0.03</v>
      </c>
      <c r="AM472" t="s">
        <v>10198</v>
      </c>
      <c r="AN472">
        <v>5.65</v>
      </c>
      <c r="AO472" t="s">
        <v>10198</v>
      </c>
      <c r="AP472">
        <v>-2.57071957804E-2</v>
      </c>
      <c r="AQ472">
        <f>(Table2[[#This Row],[Sharpe Ratio]]-AVERAGE(Table2[Sharpe Ratio]))/_xlfn.STDEV.P(Table2[Sharpe Ratio])</f>
        <v>-0.89332807867428221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-0.59444752490936859</v>
      </c>
      <c r="AS472">
        <f>_xlfn.RANK.AVG(Table2[[#This Row],[1Y Return vs Nifty Z-Score]],Table2[1Y Return vs Nifty Z-Score])</f>
        <v>402</v>
      </c>
      <c r="AT472">
        <f>_xlfn.RANK.AVG(Table2[[#This Row],[6M Return vs Nifty Z-Score]],Table2[6M Return vs Nifty Z-Score])</f>
        <v>337</v>
      </c>
      <c r="AU472">
        <f>_xlfn.RANK.AVG(Table2[[#This Row],[Sharpe Ratio Z-Score]],Table2[Sharpe Ratio Z-Score])</f>
        <v>594</v>
      </c>
      <c r="AV472">
        <f>(Table2[[#This Row],[Rank 1Y]]+Table2[[#This Row],[Rank 6M]]+Table2[[#This Row],[Rank Sharpe]])/3</f>
        <v>444.33333333333331</v>
      </c>
    </row>
    <row r="473" spans="1:48" x14ac:dyDescent="0.3">
      <c r="A473" t="s">
        <v>187</v>
      </c>
      <c r="B473" t="s">
        <v>188</v>
      </c>
      <c r="C473" t="s">
        <v>10155</v>
      </c>
      <c r="D473" t="s">
        <v>124</v>
      </c>
      <c r="E473">
        <v>140416.58183616001</v>
      </c>
      <c r="F473">
        <v>5829.6</v>
      </c>
      <c r="G473">
        <v>-4.6888655449603203</v>
      </c>
      <c r="H473">
        <f>(Table2[[#This Row],[1Y Return vs Nifty]]-AVERAGE(Table2[1Y Return vs Nifty]))/_xlfn.STDEV.P(Table2[1Y Return vs Nifty])</f>
        <v>-0.62110002963418598</v>
      </c>
      <c r="I473">
        <v>7.0518511967511701</v>
      </c>
      <c r="J473">
        <f>(Table2[[#This Row],[1M Return vs Nifty]]-AVERAGE(Table2[1M Return vs Nifty]))/_xlfn.STDEV.P(Table2[1M Return vs Nifty])</f>
        <v>0.71491740058909659</v>
      </c>
      <c r="K473">
        <v>-0.92593265660934398</v>
      </c>
      <c r="L473">
        <f>(Table2[[#This Row],[6M Return vs Nifty]]-AVERAGE(Table2[6M Return vs Nifty]))/_xlfn.STDEV.P(Table2[6M Return vs Nifty])</f>
        <v>-0.26327475136916723</v>
      </c>
      <c r="M473">
        <v>1.39479522225356</v>
      </c>
      <c r="N473">
        <f>(Table2[[#This Row],[1W Return vs Nifty]]-AVERAGE(Table2[1W Return vs Nifty]))/_xlfn.STDEV.P(Table2[1W Return vs Nifty])</f>
        <v>0.12599756264641798</v>
      </c>
      <c r="O473">
        <v>5712.55</v>
      </c>
      <c r="P473">
        <v>5489.9030487468099</v>
      </c>
      <c r="Q473">
        <v>5082.9901729418498</v>
      </c>
      <c r="R473">
        <v>60.774353254003202</v>
      </c>
      <c r="S473" s="2">
        <f>(Table2[[#This Row],[Close Price]]-Table2[[#This Row],[20D EMA]])/Table2[[#This Row],[20D EMA]]</f>
        <v>2.0489973829550756E-2</v>
      </c>
      <c r="T473" s="2">
        <f>(Table2[[#This Row],[Close Price]]-Table2[[#This Row],[50D EMA]])/Table2[[#This Row],[50D EMA]]</f>
        <v>6.1876675824126572E-2</v>
      </c>
      <c r="U473" s="2">
        <f>(Table2[[#This Row],[Close Price]]-Table2[[#This Row],[200D EMA]])/Table2[[#This Row],[200D EMA]]</f>
        <v>0.14688398003060471</v>
      </c>
      <c r="V473">
        <v>0.81277135700460801</v>
      </c>
      <c r="W473">
        <v>5813.1</v>
      </c>
      <c r="X473">
        <v>5882.65</v>
      </c>
      <c r="Y473">
        <v>5801.7</v>
      </c>
      <c r="Z473">
        <v>6005</v>
      </c>
      <c r="AA473">
        <v>5384.3</v>
      </c>
      <c r="AB473">
        <v>6005</v>
      </c>
      <c r="AC473" s="2">
        <f>(Table2[[#This Row],[Close Price]]/Table2[[#This Row],[Day Low]])-1</f>
        <v>2.8384166795685228E-3</v>
      </c>
      <c r="AD473" s="2">
        <f>(Table2[[#This Row],[Day High]]/Table2[[#This Row],[Close Price]])-1</f>
        <v>9.100109784547783E-3</v>
      </c>
      <c r="AE473" s="2">
        <f>(Table2[[#This Row],[Close Price]]/Table2[[#This Row],[Current Week Low]])-1</f>
        <v>4.8089353120637224E-3</v>
      </c>
      <c r="AF473" s="2">
        <f>(Table2[[#This Row],[Current Week High]]/Table2[[#This Row],[Close Price]])-1</f>
        <v>3.0087827638259901E-2</v>
      </c>
      <c r="AG473" s="2">
        <f>(Table2[[#This Row],[Close Price]]/Table2[[#This Row],[Current Month Low]])-1</f>
        <v>8.2703415485764209E-2</v>
      </c>
      <c r="AH473" s="2">
        <f>(Table2[[#This Row],[Current Month High]]/Table2[[#This Row],[Close Price]])-1</f>
        <v>3.0087827638259901E-2</v>
      </c>
      <c r="AI473">
        <v>3.0087827638259901</v>
      </c>
      <c r="AJ473">
        <v>34.0846884559652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0.01</v>
      </c>
      <c r="AM473" t="s">
        <v>10198</v>
      </c>
      <c r="AN473">
        <v>4.6900000000000004</v>
      </c>
      <c r="AO473" t="s">
        <v>10198</v>
      </c>
      <c r="AP473">
        <v>3.4615878735253E-2</v>
      </c>
      <c r="AQ473">
        <f>(Table2[[#This Row],[Sharpe Ratio]]-AVERAGE(Table2[Sharpe Ratio]))/_xlfn.STDEV.P(Table2[Sharpe Ratio])</f>
        <v>-0.19798116475670485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-0.24144098252454355</v>
      </c>
      <c r="AS473">
        <f>_xlfn.RANK.AVG(Table2[[#This Row],[1Y Return vs Nifty Z-Score]],Table2[1Y Return vs Nifty Z-Score])</f>
        <v>542</v>
      </c>
      <c r="AT473">
        <f>_xlfn.RANK.AVG(Table2[[#This Row],[6M Return vs Nifty Z-Score]],Table2[6M Return vs Nifty Z-Score])</f>
        <v>405</v>
      </c>
      <c r="AU473">
        <f>_xlfn.RANK.AVG(Table2[[#This Row],[Sharpe Ratio Z-Score]],Table2[Sharpe Ratio Z-Score])</f>
        <v>387</v>
      </c>
      <c r="AV473">
        <f>(Table2[[#This Row],[Rank 1Y]]+Table2[[#This Row],[Rank 6M]]+Table2[[#This Row],[Rank Sharpe]])/3</f>
        <v>444.66666666666669</v>
      </c>
    </row>
    <row r="474" spans="1:48" x14ac:dyDescent="0.3">
      <c r="A474" t="s">
        <v>1854</v>
      </c>
      <c r="B474" t="s">
        <v>1855</v>
      </c>
      <c r="C474" t="s">
        <v>10158</v>
      </c>
      <c r="D474" t="s">
        <v>295</v>
      </c>
      <c r="E474">
        <v>3843.5149314099999</v>
      </c>
      <c r="F474">
        <v>447.7</v>
      </c>
      <c r="G474">
        <v>7.8746224045391298</v>
      </c>
      <c r="H474">
        <f>(Table2[[#This Row],[1Y Return vs Nifty]]-AVERAGE(Table2[1Y Return vs Nifty]))/_xlfn.STDEV.P(Table2[1Y Return vs Nifty])</f>
        <v>-0.45071578746622182</v>
      </c>
      <c r="I474">
        <v>-6.10746150800167E-2</v>
      </c>
      <c r="J474">
        <f>(Table2[[#This Row],[1M Return vs Nifty]]-AVERAGE(Table2[1M Return vs Nifty]))/_xlfn.STDEV.P(Table2[1M Return vs Nifty])</f>
        <v>-1.0222293526234128E-2</v>
      </c>
      <c r="K474">
        <v>3.51542324193725</v>
      </c>
      <c r="L474">
        <f>(Table2[[#This Row],[6M Return vs Nifty]]-AVERAGE(Table2[6M Return vs Nifty]))/_xlfn.STDEV.P(Table2[6M Return vs Nifty])</f>
        <v>-0.11067476003177927</v>
      </c>
      <c r="M474">
        <v>2.13974965313583</v>
      </c>
      <c r="N474">
        <f>(Table2[[#This Row],[1W Return vs Nifty]]-AVERAGE(Table2[1W Return vs Nifty]))/_xlfn.STDEV.P(Table2[1W Return vs Nifty])</f>
        <v>0.28497816432901341</v>
      </c>
      <c r="O474">
        <v>433.46</v>
      </c>
      <c r="P474">
        <v>430.051875561288</v>
      </c>
      <c r="Q474">
        <v>408.75724556834098</v>
      </c>
      <c r="R474">
        <v>70.545303166892793</v>
      </c>
      <c r="S474" s="2">
        <f>(Table2[[#This Row],[Close Price]]-Table2[[#This Row],[20D EMA]])/Table2[[#This Row],[20D EMA]]</f>
        <v>3.2851935588058899E-2</v>
      </c>
      <c r="T474" s="2">
        <f>(Table2[[#This Row],[Close Price]]-Table2[[#This Row],[50D EMA]])/Table2[[#This Row],[50D EMA]]</f>
        <v>4.1037199095291237E-2</v>
      </c>
      <c r="U474" s="2">
        <f>(Table2[[#This Row],[Close Price]]-Table2[[#This Row],[200D EMA]])/Table2[[#This Row],[200D EMA]]</f>
        <v>9.5271104925644903E-2</v>
      </c>
      <c r="V474">
        <v>1.07473813778059</v>
      </c>
      <c r="W474">
        <v>447.7</v>
      </c>
      <c r="X474">
        <v>464.95</v>
      </c>
      <c r="Y474">
        <v>421.55</v>
      </c>
      <c r="Z474">
        <v>455</v>
      </c>
      <c r="AA474">
        <v>406</v>
      </c>
      <c r="AB474">
        <v>455</v>
      </c>
      <c r="AC474" s="2">
        <f>(Table2[[#This Row],[Close Price]]/Table2[[#This Row],[Day Low]])-1</f>
        <v>0</v>
      </c>
      <c r="AD474" s="2">
        <f>(Table2[[#This Row],[Day High]]/Table2[[#This Row],[Close Price]])-1</f>
        <v>3.8530265802993124E-2</v>
      </c>
      <c r="AE474" s="2">
        <f>(Table2[[#This Row],[Close Price]]/Table2[[#This Row],[Current Week Low]])-1</f>
        <v>6.2032973549994042E-2</v>
      </c>
      <c r="AF474" s="2">
        <f>(Table2[[#This Row],[Current Week High]]/Table2[[#This Row],[Close Price]])-1</f>
        <v>1.6305561760107334E-2</v>
      </c>
      <c r="AG474" s="2">
        <f>(Table2[[#This Row],[Close Price]]/Table2[[#This Row],[Current Month Low]])-1</f>
        <v>0.10270935960591121</v>
      </c>
      <c r="AH474" s="2">
        <f>(Table2[[#This Row],[Current Month High]]/Table2[[#This Row],[Close Price]])-1</f>
        <v>1.6305561760107334E-2</v>
      </c>
      <c r="AI474">
        <v>12.7764127764127</v>
      </c>
      <c r="AJ474">
        <v>46.259392355439303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-0.09</v>
      </c>
      <c r="AM474" t="s">
        <v>10197</v>
      </c>
      <c r="AN474">
        <v>2.58</v>
      </c>
      <c r="AO474" t="s">
        <v>10198</v>
      </c>
      <c r="AQ474">
        <f>(Table2[[#This Row],[Sharpe Ratio]]-AVERAGE(Table2[Sharpe Ratio]))/_xlfn.STDEV.P(Table2[Sharpe Ratio])</f>
        <v>-0.59700002519057449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-0.88363470188579618</v>
      </c>
      <c r="AS474">
        <f>_xlfn.RANK.AVG(Table2[[#This Row],[1Y Return vs Nifty Z-Score]],Table2[1Y Return vs Nifty Z-Score])</f>
        <v>460</v>
      </c>
      <c r="AT474">
        <f>_xlfn.RANK.AVG(Table2[[#This Row],[6M Return vs Nifty Z-Score]],Table2[6M Return vs Nifty Z-Score])</f>
        <v>360</v>
      </c>
      <c r="AU474">
        <f>_xlfn.RANK.AVG(Table2[[#This Row],[Sharpe Ratio Z-Score]],Table2[Sharpe Ratio Z-Score])</f>
        <v>517.5</v>
      </c>
      <c r="AV474">
        <f>(Table2[[#This Row],[Rank 1Y]]+Table2[[#This Row],[Rank 6M]]+Table2[[#This Row],[Rank Sharpe]])/3</f>
        <v>445.83333333333331</v>
      </c>
    </row>
    <row r="475" spans="1:48" x14ac:dyDescent="0.3">
      <c r="A475" t="s">
        <v>70</v>
      </c>
      <c r="B475" t="s">
        <v>71</v>
      </c>
      <c r="C475" t="s">
        <v>10160</v>
      </c>
      <c r="D475" t="s">
        <v>72</v>
      </c>
      <c r="E475">
        <v>338979.33332934999</v>
      </c>
      <c r="F475">
        <v>2973.5</v>
      </c>
      <c r="G475">
        <v>-3.4628431389941601</v>
      </c>
      <c r="H475">
        <f>(Table2[[#This Row],[1Y Return vs Nifty]]-AVERAGE(Table2[1Y Return vs Nifty]))/_xlfn.STDEV.P(Table2[1Y Return vs Nifty])</f>
        <v>-0.60447288760474571</v>
      </c>
      <c r="I475">
        <v>-9.9639147805141501</v>
      </c>
      <c r="J475">
        <f>(Table2[[#This Row],[1M Return vs Nifty]]-AVERAGE(Table2[1M Return vs Nifty]))/_xlfn.STDEV.P(Table2[1M Return vs Nifty])</f>
        <v>-1.0197846984217831</v>
      </c>
      <c r="K475">
        <v>-11.539099989004299</v>
      </c>
      <c r="L475">
        <f>(Table2[[#This Row],[6M Return vs Nifty]]-AVERAGE(Table2[6M Return vs Nifty]))/_xlfn.STDEV.P(Table2[6M Return vs Nifty])</f>
        <v>-0.62793123915833837</v>
      </c>
      <c r="M475">
        <v>-2.78749506092693</v>
      </c>
      <c r="N475">
        <f>(Table2[[#This Row],[1W Return vs Nifty]]-AVERAGE(Table2[1W Return vs Nifty]))/_xlfn.STDEV.P(Table2[1W Return vs Nifty])</f>
        <v>-0.76654431383298438</v>
      </c>
      <c r="O475">
        <v>3077.08</v>
      </c>
      <c r="P475">
        <v>3119.24555446561</v>
      </c>
      <c r="Q475">
        <v>2973.8955483568998</v>
      </c>
      <c r="R475">
        <v>21.350659450122201</v>
      </c>
      <c r="S475" s="2">
        <f>(Table2[[#This Row],[Close Price]]-Table2[[#This Row],[20D EMA]])/Table2[[#This Row],[20D EMA]]</f>
        <v>-3.3661783249054278E-2</v>
      </c>
      <c r="T475" s="2">
        <f>(Table2[[#This Row],[Close Price]]-Table2[[#This Row],[50D EMA]])/Table2[[#This Row],[50D EMA]]</f>
        <v>-4.6724617193717267E-2</v>
      </c>
      <c r="U475" s="2">
        <f>(Table2[[#This Row],[Close Price]]-Table2[[#This Row],[200D EMA]])/Table2[[#This Row],[200D EMA]]</f>
        <v>-1.3300680890366984E-4</v>
      </c>
      <c r="V475">
        <v>0.348670327033336</v>
      </c>
      <c r="W475">
        <v>2988.1</v>
      </c>
      <c r="X475">
        <v>3109</v>
      </c>
      <c r="Y475">
        <v>2886.35</v>
      </c>
      <c r="Z475">
        <v>3038</v>
      </c>
      <c r="AA475">
        <v>2886.35</v>
      </c>
      <c r="AB475">
        <v>3207.8</v>
      </c>
      <c r="AC475" s="2">
        <f>(Table2[[#This Row],[Close Price]]/Table2[[#This Row],[Day Low]])-1</f>
        <v>-4.8860479903617415E-3</v>
      </c>
      <c r="AD475" s="2">
        <f>(Table2[[#This Row],[Day High]]/Table2[[#This Row],[Close Price]])-1</f>
        <v>4.5569194551874803E-2</v>
      </c>
      <c r="AE475" s="2">
        <f>(Table2[[#This Row],[Close Price]]/Table2[[#This Row],[Current Week Low]])-1</f>
        <v>3.0193843435480927E-2</v>
      </c>
      <c r="AF475" s="2">
        <f>(Table2[[#This Row],[Current Week High]]/Table2[[#This Row],[Close Price]])-1</f>
        <v>2.1691609214730123E-2</v>
      </c>
      <c r="AG475" s="2">
        <f>(Table2[[#This Row],[Close Price]]/Table2[[#This Row],[Current Month Low]])-1</f>
        <v>3.0193843435480927E-2</v>
      </c>
      <c r="AH475" s="2">
        <f>(Table2[[#This Row],[Current Month High]]/Table2[[#This Row],[Close Price]])-1</f>
        <v>7.8796031612577755E-2</v>
      </c>
      <c r="AI475">
        <v>25.908861610896199</v>
      </c>
      <c r="AJ475">
        <v>38.818860877684401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-0.04</v>
      </c>
      <c r="AM475" t="s">
        <v>10197</v>
      </c>
      <c r="AN475">
        <v>-4.5</v>
      </c>
      <c r="AO475" t="s">
        <v>10197</v>
      </c>
      <c r="AP475">
        <v>6.8053856937988003E-2</v>
      </c>
      <c r="AQ475">
        <f>(Table2[[#This Row],[Sharpe Ratio]]-AVERAGE(Table2[Sharpe Ratio]))/_xlfn.STDEV.P(Table2[Sharpe Ratio])</f>
        <v>0.1874599809011096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536</v>
      </c>
      <c r="AT475">
        <f>_xlfn.RANK.AVG(Table2[[#This Row],[6M Return vs Nifty Z-Score]],Table2[6M Return vs Nifty Z-Score])</f>
        <v>533</v>
      </c>
      <c r="AU475">
        <f>_xlfn.RANK.AVG(Table2[[#This Row],[Sharpe Ratio Z-Score]],Table2[Sharpe Ratio Z-Score])</f>
        <v>279</v>
      </c>
      <c r="AV475">
        <f>(Table2[[#This Row],[Rank 1Y]]+Table2[[#This Row],[Rank 6M]]+Table2[[#This Row],[Rank Sharpe]])/3</f>
        <v>449.33333333333331</v>
      </c>
    </row>
    <row r="476" spans="1:48" x14ac:dyDescent="0.3">
      <c r="A476" t="s">
        <v>1482</v>
      </c>
      <c r="B476" t="s">
        <v>1483</v>
      </c>
      <c r="C476" t="s">
        <v>622</v>
      </c>
      <c r="D476" t="s">
        <v>622</v>
      </c>
      <c r="E476">
        <v>6692.8701454550001</v>
      </c>
      <c r="F476">
        <v>506.35</v>
      </c>
      <c r="G476">
        <v>18.884487408688798</v>
      </c>
      <c r="H476">
        <f>(Table2[[#This Row],[1Y Return vs Nifty]]-AVERAGE(Table2[1Y Return vs Nifty]))/_xlfn.STDEV.P(Table2[1Y Return vs Nifty])</f>
        <v>-0.30140155939165519</v>
      </c>
      <c r="I476">
        <v>-4.6457904906063803</v>
      </c>
      <c r="J476">
        <f>(Table2[[#This Row],[1M Return vs Nifty]]-AVERAGE(Table2[1M Return vs Nifty]))/_xlfn.STDEV.P(Table2[1M Return vs Nifty])</f>
        <v>-0.47761919257093216</v>
      </c>
      <c r="K476">
        <v>-24.394471345383302</v>
      </c>
      <c r="L476">
        <f>(Table2[[#This Row],[6M Return vs Nifty]]-AVERAGE(Table2[6M Return vs Nifty]))/_xlfn.STDEV.P(Table2[6M Return vs Nifty])</f>
        <v>-1.0696273343224987</v>
      </c>
      <c r="M476">
        <v>2.1793570425612301</v>
      </c>
      <c r="N476">
        <f>(Table2[[#This Row],[1W Return vs Nifty]]-AVERAGE(Table2[1W Return vs Nifty]))/_xlfn.STDEV.P(Table2[1W Return vs Nifty])</f>
        <v>0.29343077074477697</v>
      </c>
      <c r="O476">
        <v>519.22</v>
      </c>
      <c r="P476">
        <v>505.56301809341198</v>
      </c>
      <c r="Q476">
        <v>488.52882540352698</v>
      </c>
      <c r="R476">
        <v>40.520018079453202</v>
      </c>
      <c r="S476" s="2">
        <f>(Table2[[#This Row],[Close Price]]-Table2[[#This Row],[20D EMA]])/Table2[[#This Row],[20D EMA]]</f>
        <v>-2.4787180771156742E-2</v>
      </c>
      <c r="T476" s="2">
        <f>(Table2[[#This Row],[Close Price]]-Table2[[#This Row],[50D EMA]])/Table2[[#This Row],[50D EMA]]</f>
        <v>1.5566445298074195E-3</v>
      </c>
      <c r="U476" s="2">
        <f>(Table2[[#This Row],[Close Price]]-Table2[[#This Row],[200D EMA]])/Table2[[#This Row],[200D EMA]]</f>
        <v>3.647926932817664E-2</v>
      </c>
      <c r="V476">
        <v>0.87237753593839495</v>
      </c>
      <c r="W476">
        <v>507.55</v>
      </c>
      <c r="X476">
        <v>568.25</v>
      </c>
      <c r="Y476">
        <v>483</v>
      </c>
      <c r="Z476">
        <v>535</v>
      </c>
      <c r="AA476">
        <v>483</v>
      </c>
      <c r="AB476">
        <v>569.85</v>
      </c>
      <c r="AC476" s="2">
        <f>(Table2[[#This Row],[Close Price]]/Table2[[#This Row],[Day Low]])-1</f>
        <v>-2.364299083834065E-3</v>
      </c>
      <c r="AD476" s="2">
        <f>(Table2[[#This Row],[Day High]]/Table2[[#This Row],[Close Price]])-1</f>
        <v>0.12224745729238662</v>
      </c>
      <c r="AE476" s="2">
        <f>(Table2[[#This Row],[Close Price]]/Table2[[#This Row],[Current Week Low]])-1</f>
        <v>4.8343685300207051E-2</v>
      </c>
      <c r="AF476" s="2">
        <f>(Table2[[#This Row],[Current Week High]]/Table2[[#This Row],[Close Price]])-1</f>
        <v>5.658141601658917E-2</v>
      </c>
      <c r="AG476" s="2">
        <f>(Table2[[#This Row],[Close Price]]/Table2[[#This Row],[Current Month Low]])-1</f>
        <v>4.8343685300207051E-2</v>
      </c>
      <c r="AH476" s="2">
        <f>(Table2[[#This Row],[Current Month High]]/Table2[[#This Row],[Close Price]])-1</f>
        <v>0.12540732694776335</v>
      </c>
      <c r="AI476">
        <v>31.529574405055701</v>
      </c>
      <c r="AJ476">
        <v>60.262699794271199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0.04</v>
      </c>
      <c r="AM476" t="s">
        <v>10198</v>
      </c>
      <c r="AN476">
        <v>-5.44</v>
      </c>
      <c r="AO476" t="s">
        <v>10197</v>
      </c>
      <c r="AP476">
        <v>5.8374531579412997E-2</v>
      </c>
      <c r="AQ476">
        <f>(Table2[[#This Row],[Sharpe Ratio]]-AVERAGE(Table2[Sharpe Ratio]))/_xlfn.STDEV.P(Table2[Sharpe Ratio])</f>
        <v>7.5885942758494557E-2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-1.4793313727818145</v>
      </c>
      <c r="AS476">
        <f>_xlfn.RANK.AVG(Table2[[#This Row],[1Y Return vs Nifty Z-Score]],Table2[1Y Return vs Nifty Z-Score])</f>
        <v>390</v>
      </c>
      <c r="AT476">
        <f>_xlfn.RANK.AVG(Table2[[#This Row],[6M Return vs Nifty Z-Score]],Table2[6M Return vs Nifty Z-Score])</f>
        <v>649</v>
      </c>
      <c r="AU476">
        <f>_xlfn.RANK.AVG(Table2[[#This Row],[Sharpe Ratio Z-Score]],Table2[Sharpe Ratio Z-Score])</f>
        <v>310</v>
      </c>
      <c r="AV476">
        <f>(Table2[[#This Row],[Rank 1Y]]+Table2[[#This Row],[Rank 6M]]+Table2[[#This Row],[Rank Sharpe]])/3</f>
        <v>449.66666666666669</v>
      </c>
    </row>
    <row r="477" spans="1:48" x14ac:dyDescent="0.3">
      <c r="A477" t="s">
        <v>1649</v>
      </c>
      <c r="B477" t="s">
        <v>1650</v>
      </c>
      <c r="C477" t="s">
        <v>10163</v>
      </c>
      <c r="D477" t="s">
        <v>1428</v>
      </c>
      <c r="E477">
        <v>5035.0736763249997</v>
      </c>
      <c r="F477">
        <v>778.25</v>
      </c>
      <c r="G477">
        <v>-11.660731188470001</v>
      </c>
      <c r="H477">
        <f>(Table2[[#This Row],[1Y Return vs Nifty]]-AVERAGE(Table2[1Y Return vs Nifty]))/_xlfn.STDEV.P(Table2[1Y Return vs Nifty])</f>
        <v>-0.71565148293610037</v>
      </c>
      <c r="I477">
        <v>9.7369054164588604</v>
      </c>
      <c r="J477">
        <f>(Table2[[#This Row],[1M Return vs Nifty]]-AVERAGE(Table2[1M Return vs Nifty]))/_xlfn.STDEV.P(Table2[1M Return vs Nifty])</f>
        <v>0.98864996115135251</v>
      </c>
      <c r="K477">
        <v>-14.767177844485101</v>
      </c>
      <c r="L477">
        <f>(Table2[[#This Row],[6M Return vs Nifty]]-AVERAGE(Table2[6M Return vs Nifty]))/_xlfn.STDEV.P(Table2[6M Return vs Nifty])</f>
        <v>-0.73884436209540927</v>
      </c>
      <c r="M477">
        <v>-4.8913789948480497</v>
      </c>
      <c r="N477">
        <f>(Table2[[#This Row],[1W Return vs Nifty]]-AVERAGE(Table2[1W Return vs Nifty]))/_xlfn.STDEV.P(Table2[1W Return vs Nifty])</f>
        <v>-1.2155338356336607</v>
      </c>
      <c r="O477">
        <v>798.33</v>
      </c>
      <c r="P477">
        <v>772.53754199401897</v>
      </c>
      <c r="Q477">
        <v>758.73040661769403</v>
      </c>
      <c r="R477">
        <v>41.529555886827701</v>
      </c>
      <c r="S477" s="2">
        <f>(Table2[[#This Row],[Close Price]]-Table2[[#This Row],[20D EMA]])/Table2[[#This Row],[20D EMA]]</f>
        <v>-2.5152505855974398E-2</v>
      </c>
      <c r="T477" s="2">
        <f>(Table2[[#This Row],[Close Price]]-Table2[[#This Row],[50D EMA]])/Table2[[#This Row],[50D EMA]]</f>
        <v>7.3944082914552522E-3</v>
      </c>
      <c r="U477" s="2">
        <f>(Table2[[#This Row],[Close Price]]-Table2[[#This Row],[200D EMA]])/Table2[[#This Row],[200D EMA]]</f>
        <v>2.5726652328751896E-2</v>
      </c>
      <c r="V477">
        <v>0.62634414716435605</v>
      </c>
      <c r="W477">
        <v>782.55</v>
      </c>
      <c r="X477">
        <v>809</v>
      </c>
      <c r="Y477">
        <v>767.5</v>
      </c>
      <c r="Z477">
        <v>811.9</v>
      </c>
      <c r="AA477">
        <v>703.1</v>
      </c>
      <c r="AB477">
        <v>935.6</v>
      </c>
      <c r="AC477" s="2">
        <f>(Table2[[#This Row],[Close Price]]/Table2[[#This Row],[Day Low]])-1</f>
        <v>-5.4948565586863118E-3</v>
      </c>
      <c r="AD477" s="2">
        <f>(Table2[[#This Row],[Day High]]/Table2[[#This Row],[Close Price]])-1</f>
        <v>3.9511725024092614E-2</v>
      </c>
      <c r="AE477" s="2">
        <f>(Table2[[#This Row],[Close Price]]/Table2[[#This Row],[Current Week Low]])-1</f>
        <v>1.4006514657980418E-2</v>
      </c>
      <c r="AF477" s="2">
        <f>(Table2[[#This Row],[Current Week High]]/Table2[[#This Row],[Close Price]])-1</f>
        <v>4.323803405075477E-2</v>
      </c>
      <c r="AG477" s="2">
        <f>(Table2[[#This Row],[Close Price]]/Table2[[#This Row],[Current Month Low]])-1</f>
        <v>0.10688380031290001</v>
      </c>
      <c r="AH477" s="2">
        <f>(Table2[[#This Row],[Current Month High]]/Table2[[#This Row],[Close Price]])-1</f>
        <v>0.20218438805011241</v>
      </c>
      <c r="AI477">
        <v>39.929328621908098</v>
      </c>
      <c r="AJ477">
        <v>35.347826086956502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-0.05</v>
      </c>
      <c r="AM477" t="s">
        <v>10197</v>
      </c>
      <c r="AN477">
        <v>-12.53</v>
      </c>
      <c r="AO477" t="s">
        <v>10197</v>
      </c>
      <c r="AP477">
        <v>9.5243201498557001E-2</v>
      </c>
      <c r="AQ477">
        <f>(Table2[[#This Row],[Sharpe Ratio]]-AVERAGE(Table2[Sharpe Ratio]))/_xlfn.STDEV.P(Table2[Sharpe Ratio])</f>
        <v>0.5008728330051162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-1.1805068865087016</v>
      </c>
      <c r="AS477">
        <f>_xlfn.RANK.AVG(Table2[[#This Row],[1Y Return vs Nifty Z-Score]],Table2[1Y Return vs Nifty Z-Score])</f>
        <v>580</v>
      </c>
      <c r="AT477">
        <f>_xlfn.RANK.AVG(Table2[[#This Row],[6M Return vs Nifty Z-Score]],Table2[6M Return vs Nifty Z-Score])</f>
        <v>563</v>
      </c>
      <c r="AU477">
        <f>_xlfn.RANK.AVG(Table2[[#This Row],[Sharpe Ratio Z-Score]],Table2[Sharpe Ratio Z-Score])</f>
        <v>210</v>
      </c>
      <c r="AV477">
        <f>(Table2[[#This Row],[Rank 1Y]]+Table2[[#This Row],[Rank 6M]]+Table2[[#This Row],[Rank Sharpe]])/3</f>
        <v>451</v>
      </c>
    </row>
    <row r="478" spans="1:48" x14ac:dyDescent="0.3">
      <c r="A478" t="s">
        <v>345</v>
      </c>
      <c r="B478" t="s">
        <v>346</v>
      </c>
      <c r="C478" t="s">
        <v>10153</v>
      </c>
      <c r="D478" t="s">
        <v>54</v>
      </c>
      <c r="E478">
        <v>69955.083006750006</v>
      </c>
      <c r="F478">
        <v>1742.5</v>
      </c>
      <c r="G478">
        <v>8.7711832800270706</v>
      </c>
      <c r="H478">
        <f>(Table2[[#This Row],[1Y Return vs Nifty]]-AVERAGE(Table2[1Y Return vs Nifty]))/_xlfn.STDEV.P(Table2[1Y Return vs Nifty])</f>
        <v>-0.43855675599808991</v>
      </c>
      <c r="I478">
        <v>-3.0529937075086901</v>
      </c>
      <c r="J478">
        <f>(Table2[[#This Row],[1M Return vs Nifty]]-AVERAGE(Table2[1M Return vs Nifty]))/_xlfn.STDEV.P(Table2[1M Return vs Nifty])</f>
        <v>-0.31523873161319405</v>
      </c>
      <c r="K478">
        <v>11.2264140153444</v>
      </c>
      <c r="L478">
        <f>(Table2[[#This Row],[6M Return vs Nifty]]-AVERAGE(Table2[6M Return vs Nifty]))/_xlfn.STDEV.P(Table2[6M Return vs Nifty])</f>
        <v>0.15426620666933025</v>
      </c>
      <c r="M478">
        <v>-5.6599040558075497</v>
      </c>
      <c r="N478">
        <f>(Table2[[#This Row],[1W Return vs Nifty]]-AVERAGE(Table2[1W Return vs Nifty]))/_xlfn.STDEV.P(Table2[1W Return vs Nifty])</f>
        <v>-1.3795446415762374</v>
      </c>
      <c r="O478">
        <v>1790.4</v>
      </c>
      <c r="P478">
        <v>1751.1808270014999</v>
      </c>
      <c r="Q478">
        <v>1546.9159762670999</v>
      </c>
      <c r="R478">
        <v>30.030794480973199</v>
      </c>
      <c r="S478" s="2">
        <f>(Table2[[#This Row],[Close Price]]-Table2[[#This Row],[20D EMA]])/Table2[[#This Row],[20D EMA]]</f>
        <v>-2.6753798033958942E-2</v>
      </c>
      <c r="T478" s="2">
        <f>(Table2[[#This Row],[Close Price]]-Table2[[#This Row],[50D EMA]])/Table2[[#This Row],[50D EMA]]</f>
        <v>-4.9571277092862196E-3</v>
      </c>
      <c r="U478" s="2">
        <f>(Table2[[#This Row],[Close Price]]-Table2[[#This Row],[200D EMA]])/Table2[[#This Row],[200D EMA]]</f>
        <v>0.12643480753548655</v>
      </c>
      <c r="V478">
        <v>1.10371779544546</v>
      </c>
      <c r="W478">
        <v>1741.45</v>
      </c>
      <c r="X478">
        <v>1794.4</v>
      </c>
      <c r="Y478">
        <v>1664.6</v>
      </c>
      <c r="Z478">
        <v>1838.95</v>
      </c>
      <c r="AA478">
        <v>1664.6</v>
      </c>
      <c r="AB478">
        <v>1885.95</v>
      </c>
      <c r="AC478" s="2">
        <f>(Table2[[#This Row],[Close Price]]/Table2[[#This Row],[Day Low]])-1</f>
        <v>6.0294582101128036E-4</v>
      </c>
      <c r="AD478" s="2">
        <f>(Table2[[#This Row],[Day High]]/Table2[[#This Row],[Close Price]])-1</f>
        <v>2.9784791965566715E-2</v>
      </c>
      <c r="AE478" s="2">
        <f>(Table2[[#This Row],[Close Price]]/Table2[[#This Row],[Current Week Low]])-1</f>
        <v>4.6798029556650356E-2</v>
      </c>
      <c r="AF478" s="2">
        <f>(Table2[[#This Row],[Current Week High]]/Table2[[#This Row],[Close Price]])-1</f>
        <v>5.5351506456241095E-2</v>
      </c>
      <c r="AG478" s="2">
        <f>(Table2[[#This Row],[Close Price]]/Table2[[#This Row],[Current Month Low]])-1</f>
        <v>4.6798029556650356E-2</v>
      </c>
      <c r="AH478" s="2">
        <f>(Table2[[#This Row],[Current Month High]]/Table2[[#This Row],[Close Price]])-1</f>
        <v>8.2324246771879439E-2</v>
      </c>
      <c r="AI478">
        <v>8.2324246771879395</v>
      </c>
      <c r="AJ478">
        <v>47.375988497483803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-0.03</v>
      </c>
      <c r="AM478" t="s">
        <v>10197</v>
      </c>
      <c r="AN478">
        <v>-2.35</v>
      </c>
      <c r="AO478" t="s">
        <v>10197</v>
      </c>
      <c r="AP478">
        <v>-4.6691019905961001E-2</v>
      </c>
      <c r="AQ478">
        <f>(Table2[[#This Row],[Sharpe Ratio]]-AVERAGE(Table2[Sharpe Ratio]))/_xlfn.STDEV.P(Table2[Sharpe Ratio])</f>
        <v>-1.1352096051888478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-3.1142835277070384</v>
      </c>
      <c r="AS478">
        <f>_xlfn.RANK.AVG(Table2[[#This Row],[1Y Return vs Nifty Z-Score]],Table2[1Y Return vs Nifty Z-Score])</f>
        <v>453</v>
      </c>
      <c r="AT478">
        <f>_xlfn.RANK.AVG(Table2[[#This Row],[6M Return vs Nifty Z-Score]],Table2[6M Return vs Nifty Z-Score])</f>
        <v>271</v>
      </c>
      <c r="AU478">
        <f>_xlfn.RANK.AVG(Table2[[#This Row],[Sharpe Ratio Z-Score]],Table2[Sharpe Ratio Z-Score])</f>
        <v>630</v>
      </c>
      <c r="AV478">
        <f>(Table2[[#This Row],[Rank 1Y]]+Table2[[#This Row],[Rank 6M]]+Table2[[#This Row],[Rank Sharpe]])/3</f>
        <v>451.33333333333331</v>
      </c>
    </row>
    <row r="479" spans="1:48" x14ac:dyDescent="0.3">
      <c r="A479" t="s">
        <v>1519</v>
      </c>
      <c r="B479" t="s">
        <v>1520</v>
      </c>
      <c r="C479" t="s">
        <v>10153</v>
      </c>
      <c r="D479" t="s">
        <v>541</v>
      </c>
      <c r="E479">
        <v>6407.4904929000004</v>
      </c>
      <c r="F479">
        <v>311.39999999999998</v>
      </c>
      <c r="G479">
        <v>6.3801345729300296</v>
      </c>
      <c r="H479">
        <f>(Table2[[#This Row],[1Y Return vs Nifty]]-AVERAGE(Table2[1Y Return vs Nifty]))/_xlfn.STDEV.P(Table2[1Y Return vs Nifty])</f>
        <v>-0.47098381953195917</v>
      </c>
      <c r="I479">
        <v>-0.87323540218326001</v>
      </c>
      <c r="J479">
        <f>(Table2[[#This Row],[1M Return vs Nifty]]-AVERAGE(Table2[1M Return vs Nifty]))/_xlfn.STDEV.P(Table2[1M Return vs Nifty])</f>
        <v>-9.301944905862046E-2</v>
      </c>
      <c r="K479">
        <v>-31.932488117161899</v>
      </c>
      <c r="L479">
        <f>(Table2[[#This Row],[6M Return vs Nifty]]-AVERAGE(Table2[6M Return vs Nifty]))/_xlfn.STDEV.P(Table2[6M Return vs Nifty])</f>
        <v>-1.3286251089549994</v>
      </c>
      <c r="M479">
        <v>-0.72401066365364797</v>
      </c>
      <c r="N479">
        <f>(Table2[[#This Row],[1W Return vs Nifty]]-AVERAGE(Table2[1W Return vs Nifty]))/_xlfn.STDEV.P(Table2[1W Return vs Nifty])</f>
        <v>-0.32617645045558197</v>
      </c>
      <c r="O479">
        <v>305.55</v>
      </c>
      <c r="P479">
        <v>310.34403965322599</v>
      </c>
      <c r="Q479">
        <v>318.42725168481599</v>
      </c>
      <c r="R479">
        <v>58.611201872708897</v>
      </c>
      <c r="S479" s="2">
        <f>(Table2[[#This Row],[Close Price]]-Table2[[#This Row],[20D EMA]])/Table2[[#This Row],[20D EMA]]</f>
        <v>1.9145802650957177E-2</v>
      </c>
      <c r="T479" s="2">
        <f>(Table2[[#This Row],[Close Price]]-Table2[[#This Row],[50D EMA]])/Table2[[#This Row],[50D EMA]]</f>
        <v>3.4025475338720899E-3</v>
      </c>
      <c r="U479" s="2">
        <f>(Table2[[#This Row],[Close Price]]-Table2[[#This Row],[200D EMA]])/Table2[[#This Row],[200D EMA]]</f>
        <v>-2.2068625243707739E-2</v>
      </c>
      <c r="V479">
        <v>0.82220930709106999</v>
      </c>
      <c r="W479">
        <v>306.05</v>
      </c>
      <c r="X479">
        <v>322.64999999999998</v>
      </c>
      <c r="Y479">
        <v>286</v>
      </c>
      <c r="Z479">
        <v>312.89999999999998</v>
      </c>
      <c r="AA479">
        <v>285.10000000000002</v>
      </c>
      <c r="AB479">
        <v>319.5</v>
      </c>
      <c r="AC479" s="2">
        <f>(Table2[[#This Row],[Close Price]]/Table2[[#This Row],[Day Low]])-1</f>
        <v>1.7480803790230315E-2</v>
      </c>
      <c r="AD479" s="2">
        <f>(Table2[[#This Row],[Day High]]/Table2[[#This Row],[Close Price]])-1</f>
        <v>3.6127167630057855E-2</v>
      </c>
      <c r="AE479" s="2">
        <f>(Table2[[#This Row],[Close Price]]/Table2[[#This Row],[Current Week Low]])-1</f>
        <v>8.8811188811188657E-2</v>
      </c>
      <c r="AF479" s="2">
        <f>(Table2[[#This Row],[Current Week High]]/Table2[[#This Row],[Close Price]])-1</f>
        <v>4.81695568400764E-3</v>
      </c>
      <c r="AG479" s="2">
        <f>(Table2[[#This Row],[Close Price]]/Table2[[#This Row],[Current Month Low]])-1</f>
        <v>9.224833391792342E-2</v>
      </c>
      <c r="AH479" s="2">
        <f>(Table2[[#This Row],[Current Month High]]/Table2[[#This Row],[Close Price]])-1</f>
        <v>2.6011560693641744E-2</v>
      </c>
      <c r="AI479">
        <v>30.147719974309499</v>
      </c>
      <c r="AJ479">
        <v>33.076923076923002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-0.15</v>
      </c>
      <c r="AM479" t="s">
        <v>10197</v>
      </c>
      <c r="AN479">
        <v>1.6</v>
      </c>
      <c r="AO479" t="s">
        <v>10198</v>
      </c>
      <c r="AP479">
        <v>0.101195877438794</v>
      </c>
      <c r="AQ479">
        <f>(Table2[[#This Row],[Sharpe Ratio]]-AVERAGE(Table2[Sharpe Ratio]))/_xlfn.STDEV.P(Table2[Sharpe Ratio])</f>
        <v>0.5694896082247074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466</v>
      </c>
      <c r="AT479">
        <f>_xlfn.RANK.AVG(Table2[[#This Row],[6M Return vs Nifty Z-Score]],Table2[6M Return vs Nifty Z-Score])</f>
        <v>695</v>
      </c>
      <c r="AU479">
        <f>_xlfn.RANK.AVG(Table2[[#This Row],[Sharpe Ratio Z-Score]],Table2[Sharpe Ratio Z-Score])</f>
        <v>202</v>
      </c>
      <c r="AV479">
        <f>(Table2[[#This Row],[Rank 1Y]]+Table2[[#This Row],[Rank 6M]]+Table2[[#This Row],[Rank Sharpe]])/3</f>
        <v>454.33333333333331</v>
      </c>
    </row>
    <row r="480" spans="1:48" x14ac:dyDescent="0.3">
      <c r="A480" t="s">
        <v>47</v>
      </c>
      <c r="B480" t="s">
        <v>48</v>
      </c>
      <c r="C480" t="s">
        <v>10152</v>
      </c>
      <c r="D480" t="s">
        <v>21</v>
      </c>
      <c r="E480">
        <v>429625.71461123897</v>
      </c>
      <c r="F480">
        <v>1587.6</v>
      </c>
      <c r="G480">
        <v>18.816628154113101</v>
      </c>
      <c r="H480">
        <f>(Table2[[#This Row],[1Y Return vs Nifty]]-AVERAGE(Table2[1Y Return vs Nifty]))/_xlfn.STDEV.P(Table2[1Y Return vs Nifty])</f>
        <v>-0.30232185698030561</v>
      </c>
      <c r="I480">
        <v>6.8446517878394602</v>
      </c>
      <c r="J480">
        <f>(Table2[[#This Row],[1M Return vs Nifty]]-AVERAGE(Table2[1M Return vs Nifty]))/_xlfn.STDEV.P(Table2[1M Return vs Nifty])</f>
        <v>0.69379409353179522</v>
      </c>
      <c r="K480">
        <v>-11.891077407363699</v>
      </c>
      <c r="L480">
        <f>(Table2[[#This Row],[6M Return vs Nifty]]-AVERAGE(Table2[6M Return vs Nifty]))/_xlfn.STDEV.P(Table2[6M Return vs Nifty])</f>
        <v>-0.64002478721427702</v>
      </c>
      <c r="M480">
        <v>2.49964070519004</v>
      </c>
      <c r="N480">
        <f>(Table2[[#This Row],[1W Return vs Nifty]]-AVERAGE(Table2[1W Return vs Nifty]))/_xlfn.STDEV.P(Table2[1W Return vs Nifty])</f>
        <v>0.36178245412697924</v>
      </c>
      <c r="O480">
        <v>1539.57</v>
      </c>
      <c r="P480">
        <v>1489.3007251383699</v>
      </c>
      <c r="Q480">
        <v>1427.58332273923</v>
      </c>
      <c r="R480">
        <v>67.441909870044896</v>
      </c>
      <c r="S480" s="2">
        <f>(Table2[[#This Row],[Close Price]]-Table2[[#This Row],[20D EMA]])/Table2[[#This Row],[20D EMA]]</f>
        <v>3.1197022545256126E-2</v>
      </c>
      <c r="T480" s="2">
        <f>(Table2[[#This Row],[Close Price]]-Table2[[#This Row],[50D EMA]])/Table2[[#This Row],[50D EMA]]</f>
        <v>6.6003643993725367E-2</v>
      </c>
      <c r="U480" s="2">
        <f>(Table2[[#This Row],[Close Price]]-Table2[[#This Row],[200D EMA]])/Table2[[#This Row],[200D EMA]]</f>
        <v>0.11208920327937975</v>
      </c>
      <c r="V480">
        <v>1.06112854378798</v>
      </c>
      <c r="W480">
        <v>1594</v>
      </c>
      <c r="X480">
        <v>1640</v>
      </c>
      <c r="Y480">
        <v>1551.1</v>
      </c>
      <c r="Z480">
        <v>1600.8</v>
      </c>
      <c r="AA480">
        <v>1455</v>
      </c>
      <c r="AB480">
        <v>1636.4</v>
      </c>
      <c r="AC480" s="2">
        <f>(Table2[[#This Row],[Close Price]]/Table2[[#This Row],[Day Low]])-1</f>
        <v>-4.0150564617315032E-3</v>
      </c>
      <c r="AD480" s="2">
        <f>(Table2[[#This Row],[Day High]]/Table2[[#This Row],[Close Price]])-1</f>
        <v>3.3005794910556885E-2</v>
      </c>
      <c r="AE480" s="2">
        <f>(Table2[[#This Row],[Close Price]]/Table2[[#This Row],[Current Week Low]])-1</f>
        <v>2.3531687189736417E-2</v>
      </c>
      <c r="AF480" s="2">
        <f>(Table2[[#This Row],[Current Week High]]/Table2[[#This Row],[Close Price]])-1</f>
        <v>8.3144368858654172E-3</v>
      </c>
      <c r="AG480" s="2">
        <f>(Table2[[#This Row],[Close Price]]/Table2[[#This Row],[Current Month Low]])-1</f>
        <v>9.1134020618556688E-2</v>
      </c>
      <c r="AH480" s="2">
        <f>(Table2[[#This Row],[Current Month High]]/Table2[[#This Row],[Close Price]])-1</f>
        <v>3.0738221214411832E-2</v>
      </c>
      <c r="AI480">
        <v>6.9129503653313202</v>
      </c>
      <c r="AJ480">
        <v>44.854014598540097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</v>
      </c>
      <c r="AM480" t="s">
        <v>10199</v>
      </c>
      <c r="AN480">
        <v>3.53</v>
      </c>
      <c r="AO480" t="s">
        <v>10198</v>
      </c>
      <c r="AP480">
        <v>1.8458802478887999E-2</v>
      </c>
      <c r="AQ480">
        <f>(Table2[[#This Row],[Sharpe Ratio]]-AVERAGE(Table2[Sharpe Ratio]))/_xlfn.STDEV.P(Table2[Sharpe Ratio])</f>
        <v>-0.38422454182262505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-0.27099463835843324</v>
      </c>
      <c r="AS480">
        <f>_xlfn.RANK.AVG(Table2[[#This Row],[1Y Return vs Nifty Z-Score]],Table2[1Y Return vs Nifty Z-Score])</f>
        <v>391</v>
      </c>
      <c r="AT480">
        <f>_xlfn.RANK.AVG(Table2[[#This Row],[6M Return vs Nifty Z-Score]],Table2[6M Return vs Nifty Z-Score])</f>
        <v>538</v>
      </c>
      <c r="AU480">
        <f>_xlfn.RANK.AVG(Table2[[#This Row],[Sharpe Ratio Z-Score]],Table2[Sharpe Ratio Z-Score])</f>
        <v>436</v>
      </c>
      <c r="AV480">
        <f>(Table2[[#This Row],[Rank 1Y]]+Table2[[#This Row],[Rank 6M]]+Table2[[#This Row],[Rank Sharpe]])/3</f>
        <v>455</v>
      </c>
    </row>
    <row r="481" spans="1:48" x14ac:dyDescent="0.3">
      <c r="A481" t="s">
        <v>303</v>
      </c>
      <c r="B481" t="s">
        <v>304</v>
      </c>
      <c r="C481" t="s">
        <v>10155</v>
      </c>
      <c r="D481" t="s">
        <v>174</v>
      </c>
      <c r="E481">
        <v>87387.839752500004</v>
      </c>
      <c r="F481">
        <v>675</v>
      </c>
      <c r="G481">
        <v>0.85031031026085202</v>
      </c>
      <c r="H481">
        <f>(Table2[[#This Row],[1Y Return vs Nifty]]-AVERAGE(Table2[1Y Return vs Nifty]))/_xlfn.STDEV.P(Table2[1Y Return vs Nifty])</f>
        <v>-0.54597851209696835</v>
      </c>
      <c r="I481">
        <v>2.6045651983100599</v>
      </c>
      <c r="J481">
        <f>(Table2[[#This Row],[1M Return vs Nifty]]-AVERAGE(Table2[1M Return vs Nifty]))/_xlfn.STDEV.P(Table2[1M Return vs Nifty])</f>
        <v>0.26153103134159494</v>
      </c>
      <c r="K481">
        <v>14.2465772075979</v>
      </c>
      <c r="L481">
        <f>(Table2[[#This Row],[6M Return vs Nifty]]-AVERAGE(Table2[6M Return vs Nifty]))/_xlfn.STDEV.P(Table2[6M Return vs Nifty])</f>
        <v>0.25803561571988642</v>
      </c>
      <c r="M481">
        <v>0.26444476435337999</v>
      </c>
      <c r="N481">
        <f>(Table2[[#This Row],[1W Return vs Nifty]]-AVERAGE(Table2[1W Return vs Nifty]))/_xlfn.STDEV.P(Table2[1W Return vs Nifty])</f>
        <v>-0.1152303413158951</v>
      </c>
      <c r="O481">
        <v>649.51</v>
      </c>
      <c r="P481">
        <v>622.20754453781205</v>
      </c>
      <c r="Q481">
        <v>567.69437476783298</v>
      </c>
      <c r="R481">
        <v>64.113582564144295</v>
      </c>
      <c r="S481" s="2">
        <f>(Table2[[#This Row],[Close Price]]-Table2[[#This Row],[20D EMA]])/Table2[[#This Row],[20D EMA]]</f>
        <v>3.9244969284537592E-2</v>
      </c>
      <c r="T481" s="2">
        <f>(Table2[[#This Row],[Close Price]]-Table2[[#This Row],[50D EMA]])/Table2[[#This Row],[50D EMA]]</f>
        <v>8.4847019174933369E-2</v>
      </c>
      <c r="U481" s="2">
        <f>(Table2[[#This Row],[Close Price]]-Table2[[#This Row],[200D EMA]])/Table2[[#This Row],[200D EMA]]</f>
        <v>0.18902006079600708</v>
      </c>
      <c r="V481">
        <v>0.815716784518424</v>
      </c>
      <c r="W481">
        <v>672.8</v>
      </c>
      <c r="X481">
        <v>682</v>
      </c>
      <c r="Y481">
        <v>649.1</v>
      </c>
      <c r="Z481">
        <v>680</v>
      </c>
      <c r="AA481">
        <v>601</v>
      </c>
      <c r="AB481">
        <v>686.25</v>
      </c>
      <c r="AC481" s="2">
        <f>(Table2[[#This Row],[Close Price]]/Table2[[#This Row],[Day Low]])-1</f>
        <v>3.2699167657550543E-3</v>
      </c>
      <c r="AD481" s="2">
        <f>(Table2[[#This Row],[Day High]]/Table2[[#This Row],[Close Price]])-1</f>
        <v>1.0370370370370363E-2</v>
      </c>
      <c r="AE481" s="2">
        <f>(Table2[[#This Row],[Close Price]]/Table2[[#This Row],[Current Week Low]])-1</f>
        <v>3.9901401941149217E-2</v>
      </c>
      <c r="AF481" s="2">
        <f>(Table2[[#This Row],[Current Week High]]/Table2[[#This Row],[Close Price]])-1</f>
        <v>7.4074074074073071E-3</v>
      </c>
      <c r="AG481" s="2">
        <f>(Table2[[#This Row],[Close Price]]/Table2[[#This Row],[Current Month Low]])-1</f>
        <v>0.12312811980033267</v>
      </c>
      <c r="AH481" s="2">
        <f>(Table2[[#This Row],[Current Month High]]/Table2[[#This Row],[Close Price]])-1</f>
        <v>1.6666666666666607E-2</v>
      </c>
      <c r="AI481">
        <v>1.6666666666666601</v>
      </c>
      <c r="AJ481">
        <v>38.803207896360199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0.04</v>
      </c>
      <c r="AM481" t="s">
        <v>10198</v>
      </c>
      <c r="AN481">
        <v>5.25</v>
      </c>
      <c r="AO481" t="s">
        <v>10198</v>
      </c>
      <c r="AP481">
        <v>-3.3711765617867998E-2</v>
      </c>
      <c r="AQ481">
        <f>(Table2[[#This Row],[Sharpe Ratio]]-AVERAGE(Table2[Sharpe Ratio]))/_xlfn.STDEV.P(Table2[Sharpe Ratio])</f>
        <v>-0.98559713124514892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-1.1272393375965308</v>
      </c>
      <c r="AS481">
        <f>_xlfn.RANK.AVG(Table2[[#This Row],[1Y Return vs Nifty Z-Score]],Table2[1Y Return vs Nifty Z-Score])</f>
        <v>508</v>
      </c>
      <c r="AT481">
        <f>_xlfn.RANK.AVG(Table2[[#This Row],[6M Return vs Nifty Z-Score]],Table2[6M Return vs Nifty Z-Score])</f>
        <v>246</v>
      </c>
      <c r="AU481">
        <f>_xlfn.RANK.AVG(Table2[[#This Row],[Sharpe Ratio Z-Score]],Table2[Sharpe Ratio Z-Score])</f>
        <v>612</v>
      </c>
      <c r="AV481">
        <f>(Table2[[#This Row],[Rank 1Y]]+Table2[[#This Row],[Rank 6M]]+Table2[[#This Row],[Rank Sharpe]])/3</f>
        <v>455.33333333333331</v>
      </c>
    </row>
    <row r="482" spans="1:48" x14ac:dyDescent="0.3">
      <c r="A482" t="s">
        <v>407</v>
      </c>
      <c r="B482" t="s">
        <v>408</v>
      </c>
      <c r="C482" t="s">
        <v>10163</v>
      </c>
      <c r="D482" t="s">
        <v>409</v>
      </c>
      <c r="E482">
        <v>58406.227431824998</v>
      </c>
      <c r="F482">
        <v>2174.25</v>
      </c>
      <c r="G482">
        <v>-8.7883794338672896</v>
      </c>
      <c r="H482">
        <f>(Table2[[#This Row],[1Y Return vs Nifty]]-AVERAGE(Table2[1Y Return vs Nifty]))/_xlfn.STDEV.P(Table2[1Y Return vs Nifty])</f>
        <v>-0.67669705571692174</v>
      </c>
      <c r="I482">
        <v>-11.001569968384301</v>
      </c>
      <c r="J482">
        <f>(Table2[[#This Row],[1M Return vs Nifty]]-AVERAGE(Table2[1M Return vs Nifty]))/_xlfn.STDEV.P(Table2[1M Return vs Nifty])</f>
        <v>-1.1255702760356785</v>
      </c>
      <c r="K482">
        <v>6.4879452040464898</v>
      </c>
      <c r="L482">
        <f>(Table2[[#This Row],[6M Return vs Nifty]]-AVERAGE(Table2[6M Return vs Nifty]))/_xlfn.STDEV.P(Table2[6M Return vs Nifty])</f>
        <v>-8.5422500438934925E-3</v>
      </c>
      <c r="M482">
        <v>-0.65705965551460499</v>
      </c>
      <c r="N482">
        <f>(Table2[[#This Row],[1W Return vs Nifty]]-AVERAGE(Table2[1W Return vs Nifty]))/_xlfn.STDEV.P(Table2[1W Return vs Nifty])</f>
        <v>-0.31188844689998796</v>
      </c>
      <c r="O482">
        <v>2273.79</v>
      </c>
      <c r="P482">
        <v>2237.8721822881698</v>
      </c>
      <c r="Q482">
        <v>2050.7380848532998</v>
      </c>
      <c r="R482">
        <v>22.104122816422301</v>
      </c>
      <c r="S482" s="2">
        <f>(Table2[[#This Row],[Close Price]]-Table2[[#This Row],[20D EMA]])/Table2[[#This Row],[20D EMA]]</f>
        <v>-4.3777129814098911E-2</v>
      </c>
      <c r="T482" s="2">
        <f>(Table2[[#This Row],[Close Price]]-Table2[[#This Row],[50D EMA]])/Table2[[#This Row],[50D EMA]]</f>
        <v>-2.8429765914118336E-2</v>
      </c>
      <c r="U482" s="2">
        <f>(Table2[[#This Row],[Close Price]]-Table2[[#This Row],[200D EMA]])/Table2[[#This Row],[200D EMA]]</f>
        <v>6.022803012191371E-2</v>
      </c>
      <c r="V482">
        <v>0.61803980503677303</v>
      </c>
      <c r="W482">
        <v>2184</v>
      </c>
      <c r="X482">
        <v>2237.5500000000002</v>
      </c>
      <c r="Y482">
        <v>2164</v>
      </c>
      <c r="Z482">
        <v>2314.9</v>
      </c>
      <c r="AA482">
        <v>2164</v>
      </c>
      <c r="AB482">
        <v>2454</v>
      </c>
      <c r="AC482" s="2">
        <f>(Table2[[#This Row],[Close Price]]/Table2[[#This Row],[Day Low]])-1</f>
        <v>-4.4642857142856984E-3</v>
      </c>
      <c r="AD482" s="2">
        <f>(Table2[[#This Row],[Day High]]/Table2[[#This Row],[Close Price]])-1</f>
        <v>2.9113487409451633E-2</v>
      </c>
      <c r="AE482" s="2">
        <f>(Table2[[#This Row],[Close Price]]/Table2[[#This Row],[Current Week Low]])-1</f>
        <v>4.7365988909426893E-3</v>
      </c>
      <c r="AF482" s="2">
        <f>(Table2[[#This Row],[Current Week High]]/Table2[[#This Row],[Close Price]])-1</f>
        <v>6.4688973209152678E-2</v>
      </c>
      <c r="AG482" s="2">
        <f>(Table2[[#This Row],[Close Price]]/Table2[[#This Row],[Current Month Low]])-1</f>
        <v>4.7365988909426893E-3</v>
      </c>
      <c r="AH482" s="2">
        <f>(Table2[[#This Row],[Current Month High]]/Table2[[#This Row],[Close Price]])-1</f>
        <v>0.12866505691617802</v>
      </c>
      <c r="AI482">
        <v>12.8665056916178</v>
      </c>
      <c r="AJ482">
        <v>24.9568965517241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-0.05</v>
      </c>
      <c r="AM482" t="s">
        <v>10197</v>
      </c>
      <c r="AN482">
        <v>-6.7</v>
      </c>
      <c r="AO482" t="s">
        <v>10197</v>
      </c>
      <c r="AP482">
        <v>6.4278163195129997E-3</v>
      </c>
      <c r="AQ482">
        <f>(Table2[[#This Row],[Sharpe Ratio]]-AVERAGE(Table2[Sharpe Ratio]))/_xlfn.STDEV.P(Table2[Sharpe Ratio])</f>
        <v>-0.52290628449699272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-2.6456043131934743</v>
      </c>
      <c r="AS482">
        <f>_xlfn.RANK.AVG(Table2[[#This Row],[1Y Return vs Nifty Z-Score]],Table2[1Y Return vs Nifty Z-Score])</f>
        <v>558</v>
      </c>
      <c r="AT482">
        <f>_xlfn.RANK.AVG(Table2[[#This Row],[6M Return vs Nifty Z-Score]],Table2[6M Return vs Nifty Z-Score])</f>
        <v>327</v>
      </c>
      <c r="AU482">
        <f>_xlfn.RANK.AVG(Table2[[#This Row],[Sharpe Ratio Z-Score]],Table2[Sharpe Ratio Z-Score])</f>
        <v>482</v>
      </c>
      <c r="AV482">
        <f>(Table2[[#This Row],[Rank 1Y]]+Table2[[#This Row],[Rank 6M]]+Table2[[#This Row],[Rank Sharpe]])/3</f>
        <v>455.66666666666669</v>
      </c>
    </row>
    <row r="483" spans="1:48" x14ac:dyDescent="0.3">
      <c r="A483" t="s">
        <v>1647</v>
      </c>
      <c r="B483" t="s">
        <v>1648</v>
      </c>
      <c r="C483" t="s">
        <v>10167</v>
      </c>
      <c r="D483" t="s">
        <v>290</v>
      </c>
      <c r="E483">
        <v>5076.1085957750001</v>
      </c>
      <c r="F483">
        <v>304.55</v>
      </c>
      <c r="G483">
        <v>21.5326531736928</v>
      </c>
      <c r="H483">
        <f>(Table2[[#This Row],[1Y Return vs Nifty]]-AVERAGE(Table2[1Y Return vs Nifty]))/_xlfn.STDEV.P(Table2[1Y Return vs Nifty])</f>
        <v>-0.26548751077561539</v>
      </c>
      <c r="I483">
        <v>0.46275923003281</v>
      </c>
      <c r="J483">
        <f>(Table2[[#This Row],[1M Return vs Nifty]]-AVERAGE(Table2[1M Return vs Nifty]))/_xlfn.STDEV.P(Table2[1M Return vs Nifty])</f>
        <v>4.318086633528867E-2</v>
      </c>
      <c r="K483">
        <v>-1.60841433535472</v>
      </c>
      <c r="L483">
        <f>(Table2[[#This Row],[6M Return vs Nifty]]-AVERAGE(Table2[6M Return vs Nifty]))/_xlfn.STDEV.P(Table2[6M Return vs Nifty])</f>
        <v>-0.28672405393430317</v>
      </c>
      <c r="M483">
        <v>-4.3765746508112198</v>
      </c>
      <c r="N483">
        <f>(Table2[[#This Row],[1W Return vs Nifty]]-AVERAGE(Table2[1W Return vs Nifty]))/_xlfn.STDEV.P(Table2[1W Return vs Nifty])</f>
        <v>-1.1056695258572102</v>
      </c>
      <c r="O483">
        <v>294.36</v>
      </c>
      <c r="P483">
        <v>283.07651839384499</v>
      </c>
      <c r="Q483">
        <v>262.75893132469099</v>
      </c>
      <c r="R483">
        <v>57.1788537235931</v>
      </c>
      <c r="S483" s="2">
        <f>(Table2[[#This Row],[Close Price]]-Table2[[#This Row],[20D EMA]])/Table2[[#This Row],[20D EMA]]</f>
        <v>3.461747520043483E-2</v>
      </c>
      <c r="T483" s="2">
        <f>(Table2[[#This Row],[Close Price]]-Table2[[#This Row],[50D EMA]])/Table2[[#This Row],[50D EMA]]</f>
        <v>7.5857516292746383E-2</v>
      </c>
      <c r="U483" s="2">
        <f>(Table2[[#This Row],[Close Price]]-Table2[[#This Row],[200D EMA]])/Table2[[#This Row],[200D EMA]]</f>
        <v>0.15904718619694733</v>
      </c>
      <c r="V483">
        <v>1.6284690607689101</v>
      </c>
      <c r="W483">
        <v>302.10000000000002</v>
      </c>
      <c r="X483">
        <v>314.8</v>
      </c>
      <c r="Y483">
        <v>281.10000000000002</v>
      </c>
      <c r="Z483">
        <v>309.55</v>
      </c>
      <c r="AA483">
        <v>276.8</v>
      </c>
      <c r="AB483">
        <v>319.75</v>
      </c>
      <c r="AC483" s="2">
        <f>(Table2[[#This Row],[Close Price]]/Table2[[#This Row],[Day Low]])-1</f>
        <v>8.1098973849718092E-3</v>
      </c>
      <c r="AD483" s="2">
        <f>(Table2[[#This Row],[Day High]]/Table2[[#This Row],[Close Price]])-1</f>
        <v>3.3656214086356995E-2</v>
      </c>
      <c r="AE483" s="2">
        <f>(Table2[[#This Row],[Close Price]]/Table2[[#This Row],[Current Week Low]])-1</f>
        <v>8.3422269654926939E-2</v>
      </c>
      <c r="AF483" s="2">
        <f>(Table2[[#This Row],[Current Week High]]/Table2[[#This Row],[Close Price]])-1</f>
        <v>1.6417665407979065E-2</v>
      </c>
      <c r="AG483" s="2">
        <f>(Table2[[#This Row],[Close Price]]/Table2[[#This Row],[Current Month Low]])-1</f>
        <v>0.10025289017341033</v>
      </c>
      <c r="AH483" s="2">
        <f>(Table2[[#This Row],[Current Month High]]/Table2[[#This Row],[Close Price]])-1</f>
        <v>4.9909702840255976E-2</v>
      </c>
      <c r="AI483">
        <v>4.9909702840255896</v>
      </c>
      <c r="AJ483">
        <v>46.453474392882903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0.06</v>
      </c>
      <c r="AM483" t="s">
        <v>10198</v>
      </c>
      <c r="AN483">
        <v>0.79</v>
      </c>
      <c r="AO483" t="s">
        <v>10198</v>
      </c>
      <c r="AP483">
        <v>-1.9226901399994001E-2</v>
      </c>
      <c r="AQ483">
        <f>(Table2[[#This Row],[Sharpe Ratio]]-AVERAGE(Table2[Sharpe Ratio]))/_xlfn.STDEV.P(Table2[Sharpe Ratio])</f>
        <v>-0.81862942090736945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-2.4333296451392097</v>
      </c>
      <c r="AS483">
        <f>_xlfn.RANK.AVG(Table2[[#This Row],[1Y Return vs Nifty Z-Score]],Table2[1Y Return vs Nifty Z-Score])</f>
        <v>380</v>
      </c>
      <c r="AT483">
        <f>_xlfn.RANK.AVG(Table2[[#This Row],[6M Return vs Nifty Z-Score]],Table2[6M Return vs Nifty Z-Score])</f>
        <v>414</v>
      </c>
      <c r="AU483">
        <f>_xlfn.RANK.AVG(Table2[[#This Row],[Sharpe Ratio Z-Score]],Table2[Sharpe Ratio Z-Score])</f>
        <v>578</v>
      </c>
      <c r="AV483">
        <f>(Table2[[#This Row],[Rank 1Y]]+Table2[[#This Row],[Rank 6M]]+Table2[[#This Row],[Rank Sharpe]])/3</f>
        <v>457.33333333333331</v>
      </c>
    </row>
    <row r="484" spans="1:48" x14ac:dyDescent="0.3">
      <c r="A484" t="s">
        <v>2020</v>
      </c>
      <c r="B484" t="s">
        <v>2021</v>
      </c>
      <c r="C484" t="s">
        <v>10155</v>
      </c>
      <c r="D484" t="s">
        <v>472</v>
      </c>
      <c r="E484">
        <v>3073.2173527999998</v>
      </c>
      <c r="F484">
        <v>422.8</v>
      </c>
      <c r="G484">
        <v>1.95359145194216</v>
      </c>
      <c r="H484">
        <f>(Table2[[#This Row],[1Y Return vs Nifty]]-AVERAGE(Table2[1Y Return vs Nifty]))/_xlfn.STDEV.P(Table2[1Y Return vs Nifty])</f>
        <v>-0.53101596969001963</v>
      </c>
      <c r="I484">
        <v>14.8169747889968</v>
      </c>
      <c r="J484">
        <f>(Table2[[#This Row],[1M Return vs Nifty]]-AVERAGE(Table2[1M Return vs Nifty]))/_xlfn.STDEV.P(Table2[1M Return vs Nifty])</f>
        <v>1.5065465410312511</v>
      </c>
      <c r="K484">
        <v>9.0008877781684795</v>
      </c>
      <c r="L484">
        <f>(Table2[[#This Row],[6M Return vs Nifty]]-AVERAGE(Table2[6M Return vs Nifty]))/_xlfn.STDEV.P(Table2[6M Return vs Nifty])</f>
        <v>7.779962928351164E-2</v>
      </c>
      <c r="M484">
        <v>9.2464882765995302</v>
      </c>
      <c r="N484">
        <f>(Table2[[#This Row],[1W Return vs Nifty]]-AVERAGE(Table2[1W Return vs Nifty]))/_xlfn.STDEV.P(Table2[1W Return vs Nifty])</f>
        <v>1.8016260766329992</v>
      </c>
      <c r="O484">
        <v>384.92</v>
      </c>
      <c r="P484">
        <v>364.55766692927301</v>
      </c>
      <c r="Q484">
        <v>350.83146847673999</v>
      </c>
      <c r="R484">
        <v>75.863373865226194</v>
      </c>
      <c r="S484" s="2">
        <f>(Table2[[#This Row],[Close Price]]-Table2[[#This Row],[20D EMA]])/Table2[[#This Row],[20D EMA]]</f>
        <v>9.8410059233087377E-2</v>
      </c>
      <c r="T484" s="2">
        <f>(Table2[[#This Row],[Close Price]]-Table2[[#This Row],[50D EMA]])/Table2[[#This Row],[50D EMA]]</f>
        <v>0.15976164638453882</v>
      </c>
      <c r="U484" s="2">
        <f>(Table2[[#This Row],[Close Price]]-Table2[[#This Row],[200D EMA]])/Table2[[#This Row],[200D EMA]]</f>
        <v>0.20513704724304546</v>
      </c>
      <c r="V484">
        <v>1.62140134273949</v>
      </c>
      <c r="W484">
        <v>419.25</v>
      </c>
      <c r="X484">
        <v>463</v>
      </c>
      <c r="Y484">
        <v>375.3</v>
      </c>
      <c r="Z484">
        <v>439.4</v>
      </c>
      <c r="AA484">
        <v>345.05</v>
      </c>
      <c r="AB484">
        <v>439.4</v>
      </c>
      <c r="AC484" s="2">
        <f>(Table2[[#This Row],[Close Price]]/Table2[[#This Row],[Day Low]])-1</f>
        <v>8.4675014907573676E-3</v>
      </c>
      <c r="AD484" s="2">
        <f>(Table2[[#This Row],[Day High]]/Table2[[#This Row],[Close Price]])-1</f>
        <v>9.5080416272469215E-2</v>
      </c>
      <c r="AE484" s="2">
        <f>(Table2[[#This Row],[Close Price]]/Table2[[#This Row],[Current Week Low]])-1</f>
        <v>0.12656541433519841</v>
      </c>
      <c r="AF484" s="2">
        <f>(Table2[[#This Row],[Current Week High]]/Table2[[#This Row],[Close Price]])-1</f>
        <v>3.9262062440870382E-2</v>
      </c>
      <c r="AG484" s="2">
        <f>(Table2[[#This Row],[Close Price]]/Table2[[#This Row],[Current Month Low]])-1</f>
        <v>0.22532966236777274</v>
      </c>
      <c r="AH484" s="2">
        <f>(Table2[[#This Row],[Current Month High]]/Table2[[#This Row],[Close Price]])-1</f>
        <v>3.9262062440870382E-2</v>
      </c>
      <c r="AI484">
        <v>4.5175023651844599</v>
      </c>
      <c r="AJ484">
        <v>43.297746144721202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0.1</v>
      </c>
      <c r="AM484" t="s">
        <v>10198</v>
      </c>
      <c r="AN484">
        <v>4.74</v>
      </c>
      <c r="AO484" t="s">
        <v>10198</v>
      </c>
      <c r="AP484">
        <v>-2.1699359426411002E-2</v>
      </c>
      <c r="AQ484">
        <f>(Table2[[#This Row],[Sharpe Ratio]]-AVERAGE(Table2[Sharpe Ratio]))/_xlfn.STDEV.P(Table2[Sharpe Ratio])</f>
        <v>-0.84712956073385826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2.0078267165238839</v>
      </c>
      <c r="AS484">
        <f>_xlfn.RANK.AVG(Table2[[#This Row],[1Y Return vs Nifty Z-Score]],Table2[1Y Return vs Nifty Z-Score])</f>
        <v>494</v>
      </c>
      <c r="AT484">
        <f>_xlfn.RANK.AVG(Table2[[#This Row],[6M Return vs Nifty Z-Score]],Table2[6M Return vs Nifty Z-Score])</f>
        <v>296</v>
      </c>
      <c r="AU484">
        <f>_xlfn.RANK.AVG(Table2[[#This Row],[Sharpe Ratio Z-Score]],Table2[Sharpe Ratio Z-Score])</f>
        <v>583</v>
      </c>
      <c r="AV484">
        <f>(Table2[[#This Row],[Rank 1Y]]+Table2[[#This Row],[Rank 6M]]+Table2[[#This Row],[Rank Sharpe]])/3</f>
        <v>457.66666666666669</v>
      </c>
    </row>
    <row r="485" spans="1:48" x14ac:dyDescent="0.3">
      <c r="A485" t="s">
        <v>410</v>
      </c>
      <c r="B485" t="s">
        <v>411</v>
      </c>
      <c r="C485" t="s">
        <v>10157</v>
      </c>
      <c r="D485" t="s">
        <v>395</v>
      </c>
      <c r="E485">
        <v>58353.928948430002</v>
      </c>
      <c r="F485">
        <v>137590.1</v>
      </c>
      <c r="G485">
        <v>10.1895097129681</v>
      </c>
      <c r="H485">
        <f>(Table2[[#This Row],[1Y Return vs Nifty]]-AVERAGE(Table2[1Y Return vs Nifty]))/_xlfn.STDEV.P(Table2[1Y Return vs Nifty])</f>
        <v>-0.41932161402200541</v>
      </c>
      <c r="I485">
        <v>6.0118962064903201</v>
      </c>
      <c r="J485">
        <f>(Table2[[#This Row],[1M Return vs Nifty]]-AVERAGE(Table2[1M Return vs Nifty]))/_xlfn.STDEV.P(Table2[1M Return vs Nifty])</f>
        <v>0.60889736558787089</v>
      </c>
      <c r="K485">
        <v>-13.7653954828792</v>
      </c>
      <c r="L485">
        <f>(Table2[[#This Row],[6M Return vs Nifty]]-AVERAGE(Table2[6M Return vs Nifty]))/_xlfn.STDEV.P(Table2[6M Return vs Nifty])</f>
        <v>-0.70442424733877962</v>
      </c>
      <c r="M485">
        <v>5.0765266600737204</v>
      </c>
      <c r="N485">
        <f>(Table2[[#This Row],[1W Return vs Nifty]]-AVERAGE(Table2[1W Return vs Nifty]))/_xlfn.STDEV.P(Table2[1W Return vs Nifty])</f>
        <v>0.91171525886195826</v>
      </c>
      <c r="O485">
        <v>131191.07</v>
      </c>
      <c r="P485">
        <v>129959.55155271399</v>
      </c>
      <c r="Q485">
        <v>125616.792341368</v>
      </c>
      <c r="R485">
        <v>73.015707622042399</v>
      </c>
      <c r="S485" s="2">
        <f>(Table2[[#This Row],[Close Price]]-Table2[[#This Row],[20D EMA]])/Table2[[#This Row],[20D EMA]]</f>
        <v>4.8776414431256625E-2</v>
      </c>
      <c r="T485" s="2">
        <f>(Table2[[#This Row],[Close Price]]-Table2[[#This Row],[50D EMA]])/Table2[[#This Row],[50D EMA]]</f>
        <v>5.8714795150635157E-2</v>
      </c>
      <c r="U485" s="2">
        <f>(Table2[[#This Row],[Close Price]]-Table2[[#This Row],[200D EMA]])/Table2[[#This Row],[200D EMA]]</f>
        <v>9.531613915195454E-2</v>
      </c>
      <c r="V485">
        <v>1.3790366866413599</v>
      </c>
      <c r="W485">
        <v>136206.04999999999</v>
      </c>
      <c r="X485">
        <v>139322.95000000001</v>
      </c>
      <c r="Y485">
        <v>126225.60000000001</v>
      </c>
      <c r="Z485">
        <v>139995</v>
      </c>
      <c r="AA485">
        <v>126225.60000000001</v>
      </c>
      <c r="AB485">
        <v>139995</v>
      </c>
      <c r="AC485" s="2">
        <f>(Table2[[#This Row],[Close Price]]/Table2[[#This Row],[Day Low]])-1</f>
        <v>1.0161442902132611E-2</v>
      </c>
      <c r="AD485" s="2">
        <f>(Table2[[#This Row],[Day High]]/Table2[[#This Row],[Close Price]])-1</f>
        <v>1.2594292757981851E-2</v>
      </c>
      <c r="AE485" s="2">
        <f>(Table2[[#This Row],[Close Price]]/Table2[[#This Row],[Current Week Low]])-1</f>
        <v>9.0033242068169983E-2</v>
      </c>
      <c r="AF485" s="2">
        <f>(Table2[[#This Row],[Current Week High]]/Table2[[#This Row],[Close Price]])-1</f>
        <v>1.7478728484098704E-2</v>
      </c>
      <c r="AG485" s="2">
        <f>(Table2[[#This Row],[Close Price]]/Table2[[#This Row],[Current Month Low]])-1</f>
        <v>9.0033242068169983E-2</v>
      </c>
      <c r="AH485" s="2">
        <f>(Table2[[#This Row],[Current Month High]]/Table2[[#This Row],[Close Price]])-1</f>
        <v>1.7478728484098704E-2</v>
      </c>
      <c r="AI485">
        <v>10.069692514214299</v>
      </c>
      <c r="AJ485">
        <v>35.690367016584297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-0.05</v>
      </c>
      <c r="AM485" t="s">
        <v>10197</v>
      </c>
      <c r="AN485">
        <v>6.85</v>
      </c>
      <c r="AO485" t="s">
        <v>10198</v>
      </c>
      <c r="AP485">
        <v>3.7146560842231002E-2</v>
      </c>
      <c r="AQ485">
        <f>(Table2[[#This Row],[Sharpe Ratio]]-AVERAGE(Table2[Sharpe Ratio]))/_xlfn.STDEV.P(Table2[Sharpe Ratio])</f>
        <v>-0.16880987321822452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0.22805688987081962</v>
      </c>
      <c r="AS485">
        <f>_xlfn.RANK.AVG(Table2[[#This Row],[1Y Return vs Nifty Z-Score]],Table2[1Y Return vs Nifty Z-Score])</f>
        <v>445</v>
      </c>
      <c r="AT485">
        <f>_xlfn.RANK.AVG(Table2[[#This Row],[6M Return vs Nifty Z-Score]],Table2[6M Return vs Nifty Z-Score])</f>
        <v>550</v>
      </c>
      <c r="AU485">
        <f>_xlfn.RANK.AVG(Table2[[#This Row],[Sharpe Ratio Z-Score]],Table2[Sharpe Ratio Z-Score])</f>
        <v>380</v>
      </c>
      <c r="AV485">
        <f>(Table2[[#This Row],[Rank 1Y]]+Table2[[#This Row],[Rank 6M]]+Table2[[#This Row],[Rank Sharpe]])/3</f>
        <v>458.33333333333331</v>
      </c>
    </row>
    <row r="486" spans="1:48" x14ac:dyDescent="0.3">
      <c r="A486" t="s">
        <v>1240</v>
      </c>
      <c r="B486" t="s">
        <v>1241</v>
      </c>
      <c r="C486" t="s">
        <v>10153</v>
      </c>
      <c r="D486" t="s">
        <v>496</v>
      </c>
      <c r="E486">
        <v>9170.6979495899996</v>
      </c>
      <c r="F486">
        <v>1030.0999999999999</v>
      </c>
      <c r="G486">
        <v>1.14547539996502</v>
      </c>
      <c r="H486">
        <f>(Table2[[#This Row],[1Y Return vs Nifty]]-AVERAGE(Table2[1Y Return vs Nifty]))/_xlfn.STDEV.P(Table2[1Y Return vs Nifty])</f>
        <v>-0.54197552500247381</v>
      </c>
      <c r="I486">
        <v>-0.21559032596901101</v>
      </c>
      <c r="J486">
        <f>(Table2[[#This Row],[1M Return vs Nifty]]-AVERAGE(Table2[1M Return vs Nifty]))/_xlfn.STDEV.P(Table2[1M Return vs Nifty])</f>
        <v>-2.5974668609872558E-2</v>
      </c>
      <c r="K486">
        <v>-7.4989147024571698</v>
      </c>
      <c r="L486">
        <f>(Table2[[#This Row],[6M Return vs Nifty]]-AVERAGE(Table2[6M Return vs Nifty]))/_xlfn.STDEV.P(Table2[6M Return vs Nifty])</f>
        <v>-0.48911501865903295</v>
      </c>
      <c r="M486">
        <v>-1.60534670486209</v>
      </c>
      <c r="N486">
        <f>(Table2[[#This Row],[1W Return vs Nifty]]-AVERAGE(Table2[1W Return vs Nifty]))/_xlfn.STDEV.P(Table2[1W Return vs Nifty])</f>
        <v>-0.51426222900438845</v>
      </c>
      <c r="O486">
        <v>1052.99</v>
      </c>
      <c r="P486">
        <v>1000.33753422892</v>
      </c>
      <c r="Q486">
        <v>924.10754215454801</v>
      </c>
      <c r="R486">
        <v>39.1727134412575</v>
      </c>
      <c r="S486" s="2">
        <f>(Table2[[#This Row],[Close Price]]-Table2[[#This Row],[20D EMA]])/Table2[[#This Row],[20D EMA]]</f>
        <v>-2.1738098177570633E-2</v>
      </c>
      <c r="T486" s="2">
        <f>(Table2[[#This Row],[Close Price]]-Table2[[#This Row],[50D EMA]])/Table2[[#This Row],[50D EMA]]</f>
        <v>2.9752423309819476E-2</v>
      </c>
      <c r="U486" s="2">
        <f>(Table2[[#This Row],[Close Price]]-Table2[[#This Row],[200D EMA]])/Table2[[#This Row],[200D EMA]]</f>
        <v>0.11469710289165207</v>
      </c>
      <c r="V486">
        <v>0.58100707650811401</v>
      </c>
      <c r="W486">
        <v>1030</v>
      </c>
      <c r="X486">
        <v>1140</v>
      </c>
      <c r="Y486">
        <v>1022.05</v>
      </c>
      <c r="Z486">
        <v>1142.3</v>
      </c>
      <c r="AA486">
        <v>1022.05</v>
      </c>
      <c r="AB486">
        <v>1195</v>
      </c>
      <c r="AC486" s="2">
        <f>(Table2[[#This Row],[Close Price]]/Table2[[#This Row],[Day Low]])-1</f>
        <v>9.7087378640781097E-5</v>
      </c>
      <c r="AD486" s="2">
        <f>(Table2[[#This Row],[Day High]]/Table2[[#This Row],[Close Price]])-1</f>
        <v>0.10668867100281543</v>
      </c>
      <c r="AE486" s="2">
        <f>(Table2[[#This Row],[Close Price]]/Table2[[#This Row],[Current Week Low]])-1</f>
        <v>7.8763269898731725E-3</v>
      </c>
      <c r="AF486" s="2">
        <f>(Table2[[#This Row],[Current Week High]]/Table2[[#This Row],[Close Price]])-1</f>
        <v>0.10892146393554025</v>
      </c>
      <c r="AG486" s="2">
        <f>(Table2[[#This Row],[Close Price]]/Table2[[#This Row],[Current Month Low]])-1</f>
        <v>7.8763269898731725E-3</v>
      </c>
      <c r="AH486" s="2">
        <f>(Table2[[#This Row],[Current Month High]]/Table2[[#This Row],[Close Price]])-1</f>
        <v>0.16008154548102138</v>
      </c>
      <c r="AI486">
        <v>16.008154548102102</v>
      </c>
      <c r="AJ486">
        <v>32.633747505311199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0.1</v>
      </c>
      <c r="AM486" t="s">
        <v>10198</v>
      </c>
      <c r="AN486">
        <v>-1.83</v>
      </c>
      <c r="AO486" t="s">
        <v>10197</v>
      </c>
      <c r="AP486">
        <v>3.5566817241072003E-2</v>
      </c>
      <c r="AQ486">
        <f>(Table2[[#This Row],[Sharpe Ratio]]-AVERAGE(Table2[Sharpe Ratio]))/_xlfn.STDEV.P(Table2[Sharpe Ratio])</f>
        <v>-0.18701965192507597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-1.7583470932008436</v>
      </c>
      <c r="AS486">
        <f>_xlfn.RANK.AVG(Table2[[#This Row],[1Y Return vs Nifty Z-Score]],Table2[1Y Return vs Nifty Z-Score])</f>
        <v>504</v>
      </c>
      <c r="AT486">
        <f>_xlfn.RANK.AVG(Table2[[#This Row],[6M Return vs Nifty Z-Score]],Table2[6M Return vs Nifty Z-Score])</f>
        <v>491</v>
      </c>
      <c r="AU486">
        <f>_xlfn.RANK.AVG(Table2[[#This Row],[Sharpe Ratio Z-Score]],Table2[Sharpe Ratio Z-Score])</f>
        <v>384</v>
      </c>
      <c r="AV486">
        <f>(Table2[[#This Row],[Rank 1Y]]+Table2[[#This Row],[Rank 6M]]+Table2[[#This Row],[Rank Sharpe]])/3</f>
        <v>459.66666666666669</v>
      </c>
    </row>
    <row r="487" spans="1:48" x14ac:dyDescent="0.3">
      <c r="A487" t="s">
        <v>535</v>
      </c>
      <c r="B487" t="s">
        <v>536</v>
      </c>
      <c r="C487" t="s">
        <v>10153</v>
      </c>
      <c r="D487" t="s">
        <v>37</v>
      </c>
      <c r="E487">
        <v>37860.815952555</v>
      </c>
      <c r="F487">
        <v>1097.05</v>
      </c>
      <c r="G487">
        <v>11.1270100654533</v>
      </c>
      <c r="H487">
        <f>(Table2[[#This Row],[1Y Return vs Nifty]]-AVERAGE(Table2[1Y Return vs Nifty]))/_xlfn.STDEV.P(Table2[1Y Return vs Nifty])</f>
        <v>-0.40660736717173057</v>
      </c>
      <c r="I487">
        <v>7.6461059096327002</v>
      </c>
      <c r="J487">
        <f>(Table2[[#This Row],[1M Return vs Nifty]]-AVERAGE(Table2[1M Return vs Nifty]))/_xlfn.STDEV.P(Table2[1M Return vs Nifty])</f>
        <v>0.77549973929544802</v>
      </c>
      <c r="K487">
        <v>10.6199252736048</v>
      </c>
      <c r="L487">
        <f>(Table2[[#This Row],[6M Return vs Nifty]]-AVERAGE(Table2[6M Return vs Nifty]))/_xlfn.STDEV.P(Table2[6M Return vs Nifty])</f>
        <v>0.13342793591377725</v>
      </c>
      <c r="M487">
        <v>7.15447181032643</v>
      </c>
      <c r="N487">
        <f>(Table2[[#This Row],[1W Return vs Nifty]]-AVERAGE(Table2[1W Return vs Nifty]))/_xlfn.STDEV.P(Table2[1W Return vs Nifty])</f>
        <v>1.355169189137077</v>
      </c>
      <c r="O487">
        <v>1027.1600000000001</v>
      </c>
      <c r="P487">
        <v>1003.30891658389</v>
      </c>
      <c r="Q487">
        <v>954.60591745563602</v>
      </c>
      <c r="R487">
        <v>78.569632453389502</v>
      </c>
      <c r="S487" s="2">
        <f>(Table2[[#This Row],[Close Price]]-Table2[[#This Row],[20D EMA]])/Table2[[#This Row],[20D EMA]]</f>
        <v>6.8041979827874785E-2</v>
      </c>
      <c r="T487" s="2">
        <f>(Table2[[#This Row],[Close Price]]-Table2[[#This Row],[50D EMA]])/Table2[[#This Row],[50D EMA]]</f>
        <v>9.3431924970111602E-2</v>
      </c>
      <c r="U487" s="2">
        <f>(Table2[[#This Row],[Close Price]]-Table2[[#This Row],[200D EMA]])/Table2[[#This Row],[200D EMA]]</f>
        <v>0.14921768233327951</v>
      </c>
      <c r="V487">
        <v>0.83912330271230096</v>
      </c>
      <c r="W487">
        <v>1095.45</v>
      </c>
      <c r="X487">
        <v>1132.5</v>
      </c>
      <c r="Y487">
        <v>995</v>
      </c>
      <c r="Z487">
        <v>1100</v>
      </c>
      <c r="AA487">
        <v>967.7</v>
      </c>
      <c r="AB487">
        <v>1100</v>
      </c>
      <c r="AC487" s="2">
        <f>(Table2[[#This Row],[Close Price]]/Table2[[#This Row],[Day Low]])-1</f>
        <v>1.4605869733899102E-3</v>
      </c>
      <c r="AD487" s="2">
        <f>(Table2[[#This Row],[Day High]]/Table2[[#This Row],[Close Price]])-1</f>
        <v>3.2313932819834967E-2</v>
      </c>
      <c r="AE487" s="2">
        <f>(Table2[[#This Row],[Close Price]]/Table2[[#This Row],[Current Week Low]])-1</f>
        <v>0.10256281407035162</v>
      </c>
      <c r="AF487" s="2">
        <f>(Table2[[#This Row],[Current Week High]]/Table2[[#This Row],[Close Price]])-1</f>
        <v>2.6890296704800143E-3</v>
      </c>
      <c r="AG487" s="2">
        <f>(Table2[[#This Row],[Close Price]]/Table2[[#This Row],[Current Month Low]])-1</f>
        <v>0.13366745892321985</v>
      </c>
      <c r="AH487" s="2">
        <f>(Table2[[#This Row],[Current Month High]]/Table2[[#This Row],[Close Price]])-1</f>
        <v>2.6890296704800143E-3</v>
      </c>
      <c r="AI487">
        <v>0.26890296704800098</v>
      </c>
      <c r="AJ487">
        <v>43.781127129750899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0.06</v>
      </c>
      <c r="AM487" t="s">
        <v>10198</v>
      </c>
      <c r="AN487">
        <v>10.5</v>
      </c>
      <c r="AO487" t="s">
        <v>10198</v>
      </c>
      <c r="AP487">
        <v>-6.0791226614254998E-2</v>
      </c>
      <c r="AQ487">
        <f>(Table2[[#This Row],[Sharpe Ratio]]-AVERAGE(Table2[Sharpe Ratio]))/_xlfn.STDEV.P(Table2[Sharpe Ratio])</f>
        <v>-1.2977433503425042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0.55974614683206747</v>
      </c>
      <c r="AS487">
        <f>_xlfn.RANK.AVG(Table2[[#This Row],[1Y Return vs Nifty Z-Score]],Table2[1Y Return vs Nifty Z-Score])</f>
        <v>442</v>
      </c>
      <c r="AT487">
        <f>_xlfn.RANK.AVG(Table2[[#This Row],[6M Return vs Nifty Z-Score]],Table2[6M Return vs Nifty Z-Score])</f>
        <v>281</v>
      </c>
      <c r="AU487">
        <f>_xlfn.RANK.AVG(Table2[[#This Row],[Sharpe Ratio Z-Score]],Table2[Sharpe Ratio Z-Score])</f>
        <v>658</v>
      </c>
      <c r="AV487">
        <f>(Table2[[#This Row],[Rank 1Y]]+Table2[[#This Row],[Rank 6M]]+Table2[[#This Row],[Rank Sharpe]])/3</f>
        <v>460.33333333333331</v>
      </c>
    </row>
    <row r="488" spans="1:48" x14ac:dyDescent="0.3">
      <c r="A488" t="s">
        <v>1087</v>
      </c>
      <c r="B488" t="s">
        <v>1088</v>
      </c>
      <c r="C488" t="s">
        <v>10165</v>
      </c>
      <c r="D488" t="s">
        <v>718</v>
      </c>
      <c r="E488">
        <v>11419.61257759</v>
      </c>
      <c r="F488">
        <v>8780.35</v>
      </c>
      <c r="G488">
        <v>-12.127294028640099</v>
      </c>
      <c r="H488">
        <f>(Table2[[#This Row],[1Y Return vs Nifty]]-AVERAGE(Table2[1Y Return vs Nifty]))/_xlfn.STDEV.P(Table2[1Y Return vs Nifty])</f>
        <v>-0.72197894201956947</v>
      </c>
      <c r="I488">
        <v>-4.9435750214527596</v>
      </c>
      <c r="J488">
        <f>(Table2[[#This Row],[1M Return vs Nifty]]-AVERAGE(Table2[1M Return vs Nifty]))/_xlfn.STDEV.P(Table2[1M Return vs Nifty])</f>
        <v>-0.50797735872121696</v>
      </c>
      <c r="K488">
        <v>-7.0509357426088801</v>
      </c>
      <c r="L488">
        <f>(Table2[[#This Row],[6M Return vs Nifty]]-AVERAGE(Table2[6M Return vs Nifty]))/_xlfn.STDEV.P(Table2[6M Return vs Nifty])</f>
        <v>-0.47372296565680638</v>
      </c>
      <c r="M488">
        <v>-1.1728870004413801</v>
      </c>
      <c r="N488">
        <f>(Table2[[#This Row],[1W Return vs Nifty]]-AVERAGE(Table2[1W Return vs Nifty]))/_xlfn.STDEV.P(Table2[1W Return vs Nifty])</f>
        <v>-0.42197107512688736</v>
      </c>
      <c r="O488">
        <v>8817.6</v>
      </c>
      <c r="P488">
        <v>8331.9181890853597</v>
      </c>
      <c r="Q488">
        <v>7811.4299831614899</v>
      </c>
      <c r="R488">
        <v>43.039843670405801</v>
      </c>
      <c r="S488" s="2">
        <f>(Table2[[#This Row],[Close Price]]-Table2[[#This Row],[20D EMA]])/Table2[[#This Row],[20D EMA]]</f>
        <v>-4.2245055343857734E-3</v>
      </c>
      <c r="T488" s="2">
        <f>(Table2[[#This Row],[Close Price]]-Table2[[#This Row],[50D EMA]])/Table2[[#This Row],[50D EMA]]</f>
        <v>5.3820957039889934E-2</v>
      </c>
      <c r="U488" s="2">
        <f>(Table2[[#This Row],[Close Price]]-Table2[[#This Row],[200D EMA]])/Table2[[#This Row],[200D EMA]]</f>
        <v>0.12403875076997915</v>
      </c>
      <c r="V488">
        <v>0.63740802135430896</v>
      </c>
      <c r="W488">
        <v>8702.65</v>
      </c>
      <c r="X488">
        <v>8862.85</v>
      </c>
      <c r="Y488">
        <v>8681.1</v>
      </c>
      <c r="Z488">
        <v>9067.85</v>
      </c>
      <c r="AA488">
        <v>8630.4500000000007</v>
      </c>
      <c r="AB488">
        <v>9650</v>
      </c>
      <c r="AC488" s="2">
        <f>(Table2[[#This Row],[Close Price]]/Table2[[#This Row],[Day Low]])-1</f>
        <v>8.9283149385532834E-3</v>
      </c>
      <c r="AD488" s="2">
        <f>(Table2[[#This Row],[Day High]]/Table2[[#This Row],[Close Price]])-1</f>
        <v>9.3959807980319443E-3</v>
      </c>
      <c r="AE488" s="2">
        <f>(Table2[[#This Row],[Close Price]]/Table2[[#This Row],[Current Week Low]])-1</f>
        <v>1.1432882929582666E-2</v>
      </c>
      <c r="AF488" s="2">
        <f>(Table2[[#This Row],[Current Week High]]/Table2[[#This Row],[Close Price]])-1</f>
        <v>3.2743569447687193E-2</v>
      </c>
      <c r="AG488" s="2">
        <f>(Table2[[#This Row],[Close Price]]/Table2[[#This Row],[Current Month Low]])-1</f>
        <v>1.7368735118099332E-2</v>
      </c>
      <c r="AH488" s="2">
        <f>(Table2[[#This Row],[Current Month High]]/Table2[[#This Row],[Close Price]])-1</f>
        <v>9.9045026678890924E-2</v>
      </c>
      <c r="AI488">
        <v>10.9295187549471</v>
      </c>
      <c r="AJ488">
        <v>33.213223692195598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0.17</v>
      </c>
      <c r="AM488" t="s">
        <v>10198</v>
      </c>
      <c r="AN488">
        <v>-2.5</v>
      </c>
      <c r="AO488" t="s">
        <v>10197</v>
      </c>
      <c r="AP488">
        <v>5.8013697921141E-2</v>
      </c>
      <c r="AQ488">
        <f>(Table2[[#This Row],[Sharpe Ratio]]-AVERAGE(Table2[Sharpe Ratio]))/_xlfn.STDEV.P(Table2[Sharpe Ratio])</f>
        <v>7.1726596227642297E-2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-2.0539237452968382</v>
      </c>
      <c r="AS488">
        <f>_xlfn.RANK.AVG(Table2[[#This Row],[1Y Return vs Nifty Z-Score]],Table2[1Y Return vs Nifty Z-Score])</f>
        <v>585</v>
      </c>
      <c r="AT488">
        <f>_xlfn.RANK.AVG(Table2[[#This Row],[6M Return vs Nifty Z-Score]],Table2[6M Return vs Nifty Z-Score])</f>
        <v>483</v>
      </c>
      <c r="AU488">
        <f>_xlfn.RANK.AVG(Table2[[#This Row],[Sharpe Ratio Z-Score]],Table2[Sharpe Ratio Z-Score])</f>
        <v>314</v>
      </c>
      <c r="AV488">
        <f>(Table2[[#This Row],[Rank 1Y]]+Table2[[#This Row],[Rank 6M]]+Table2[[#This Row],[Rank Sharpe]])/3</f>
        <v>460.66666666666669</v>
      </c>
    </row>
    <row r="489" spans="1:48" x14ac:dyDescent="0.3">
      <c r="A489" t="s">
        <v>1792</v>
      </c>
      <c r="B489" t="s">
        <v>1793</v>
      </c>
      <c r="C489" t="s">
        <v>10170</v>
      </c>
      <c r="D489" t="s">
        <v>677</v>
      </c>
      <c r="E489">
        <v>4103.2884094999999</v>
      </c>
      <c r="F489">
        <v>621.25</v>
      </c>
      <c r="G489">
        <v>7.3315397640272799</v>
      </c>
      <c r="H489">
        <f>(Table2[[#This Row],[1Y Return vs Nifty]]-AVERAGE(Table2[1Y Return vs Nifty]))/_xlfn.STDEV.P(Table2[1Y Return vs Nifty])</f>
        <v>-0.45808099723202372</v>
      </c>
      <c r="I489">
        <v>-10.296923736543301</v>
      </c>
      <c r="J489">
        <f>(Table2[[#This Row],[1M Return vs Nifty]]-AVERAGE(Table2[1M Return vs Nifty]))/_xlfn.STDEV.P(Table2[1M Return vs Nifty])</f>
        <v>-1.0537338803619327</v>
      </c>
      <c r="K489">
        <v>-28.828810890204601</v>
      </c>
      <c r="L489">
        <f>(Table2[[#This Row],[6M Return vs Nifty]]-AVERAGE(Table2[6M Return vs Nifty]))/_xlfn.STDEV.P(Table2[6M Return vs Nifty])</f>
        <v>-1.2219862516405651</v>
      </c>
      <c r="M489">
        <v>-4.5650778326918697</v>
      </c>
      <c r="N489">
        <f>(Table2[[#This Row],[1W Return vs Nifty]]-AVERAGE(Table2[1W Return vs Nifty]))/_xlfn.STDEV.P(Table2[1W Return vs Nifty])</f>
        <v>-1.1458979586742042</v>
      </c>
      <c r="O489">
        <v>666.48</v>
      </c>
      <c r="P489">
        <v>659.30141783332203</v>
      </c>
      <c r="Q489">
        <v>645.15099392146499</v>
      </c>
      <c r="R489">
        <v>22.140317308662301</v>
      </c>
      <c r="S489" s="2">
        <f>(Table2[[#This Row],[Close Price]]-Table2[[#This Row],[20D EMA]])/Table2[[#This Row],[20D EMA]]</f>
        <v>-6.7864001920537778E-2</v>
      </c>
      <c r="T489" s="2">
        <f>(Table2[[#This Row],[Close Price]]-Table2[[#This Row],[50D EMA]])/Table2[[#This Row],[50D EMA]]</f>
        <v>-5.7714752014899826E-2</v>
      </c>
      <c r="U489" s="2">
        <f>(Table2[[#This Row],[Close Price]]-Table2[[#This Row],[200D EMA]])/Table2[[#This Row],[200D EMA]]</f>
        <v>-3.7047131829071447E-2</v>
      </c>
      <c r="V489">
        <v>0.77388598658413199</v>
      </c>
      <c r="W489">
        <v>621.79999999999995</v>
      </c>
      <c r="X489">
        <v>632</v>
      </c>
      <c r="Y489">
        <v>617.1</v>
      </c>
      <c r="Z489">
        <v>666</v>
      </c>
      <c r="AA489">
        <v>617.1</v>
      </c>
      <c r="AB489">
        <v>753.5</v>
      </c>
      <c r="AC489" s="2">
        <f>(Table2[[#This Row],[Close Price]]/Table2[[#This Row],[Day Low]])-1</f>
        <v>-8.8452878739142538E-4</v>
      </c>
      <c r="AD489" s="2">
        <f>(Table2[[#This Row],[Day High]]/Table2[[#This Row],[Close Price]])-1</f>
        <v>1.7303822937625668E-2</v>
      </c>
      <c r="AE489" s="2">
        <f>(Table2[[#This Row],[Close Price]]/Table2[[#This Row],[Current Week Low]])-1</f>
        <v>6.7250040512072395E-3</v>
      </c>
      <c r="AF489" s="2">
        <f>(Table2[[#This Row],[Current Week High]]/Table2[[#This Row],[Close Price]])-1</f>
        <v>7.2032193158953817E-2</v>
      </c>
      <c r="AG489" s="2">
        <f>(Table2[[#This Row],[Close Price]]/Table2[[#This Row],[Current Month Low]])-1</f>
        <v>6.7250040512072395E-3</v>
      </c>
      <c r="AH489" s="2">
        <f>(Table2[[#This Row],[Current Month High]]/Table2[[#This Row],[Close Price]])-1</f>
        <v>0.21287726358148884</v>
      </c>
      <c r="AI489">
        <v>31.187122736418502</v>
      </c>
      <c r="AJ489">
        <v>33.516011175585597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-0.14000000000000001</v>
      </c>
      <c r="AM489" t="s">
        <v>10197</v>
      </c>
      <c r="AN489">
        <v>-10.35</v>
      </c>
      <c r="AO489" t="s">
        <v>10197</v>
      </c>
      <c r="AP489">
        <v>8.2909994616947993E-2</v>
      </c>
      <c r="AQ489">
        <f>(Table2[[#This Row],[Sharpe Ratio]]-AVERAGE(Table2[Sharpe Ratio]))/_xlfn.STDEV.P(Table2[Sharpe Ratio])</f>
        <v>0.35870737786723961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-3.520991710041486</v>
      </c>
      <c r="AS489">
        <f>_xlfn.RANK.AVG(Table2[[#This Row],[1Y Return vs Nifty Z-Score]],Table2[1Y Return vs Nifty Z-Score])</f>
        <v>462</v>
      </c>
      <c r="AT489">
        <f>_xlfn.RANK.AVG(Table2[[#This Row],[6M Return vs Nifty Z-Score]],Table2[6M Return vs Nifty Z-Score])</f>
        <v>681</v>
      </c>
      <c r="AU489">
        <f>_xlfn.RANK.AVG(Table2[[#This Row],[Sharpe Ratio Z-Score]],Table2[Sharpe Ratio Z-Score])</f>
        <v>240</v>
      </c>
      <c r="AV489">
        <f>(Table2[[#This Row],[Rank 1Y]]+Table2[[#This Row],[Rank 6M]]+Table2[[#This Row],[Rank Sharpe]])/3</f>
        <v>461</v>
      </c>
    </row>
    <row r="490" spans="1:48" x14ac:dyDescent="0.3">
      <c r="A490" t="s">
        <v>16</v>
      </c>
      <c r="B490" t="s">
        <v>17</v>
      </c>
      <c r="C490" t="s">
        <v>10151</v>
      </c>
      <c r="D490" t="s">
        <v>18</v>
      </c>
      <c r="E490">
        <v>2019459.4451740801</v>
      </c>
      <c r="F490">
        <v>2984.8</v>
      </c>
      <c r="G490">
        <v>-3.9369345144835299</v>
      </c>
      <c r="H490">
        <f>(Table2[[#This Row],[1Y Return vs Nifty]]-AVERAGE(Table2[1Y Return vs Nifty]))/_xlfn.STDEV.P(Table2[1Y Return vs Nifty])</f>
        <v>-0.61090244761672807</v>
      </c>
      <c r="I490">
        <v>0.747302056330716</v>
      </c>
      <c r="J490">
        <f>(Table2[[#This Row],[1M Return vs Nifty]]-AVERAGE(Table2[1M Return vs Nifty]))/_xlfn.STDEV.P(Table2[1M Return vs Nifty])</f>
        <v>7.2189083696585152E-2</v>
      </c>
      <c r="K490">
        <v>-4.0034499484662698</v>
      </c>
      <c r="L490">
        <f>(Table2[[#This Row],[6M Return vs Nifty]]-AVERAGE(Table2[6M Return vs Nifty]))/_xlfn.STDEV.P(Table2[6M Return vs Nifty])</f>
        <v>-0.36901478274825844</v>
      </c>
      <c r="M490">
        <v>-3.5185506587665998</v>
      </c>
      <c r="N490">
        <f>(Table2[[#This Row],[1W Return vs Nifty]]-AVERAGE(Table2[1W Return vs Nifty]))/_xlfn.STDEV.P(Table2[1W Return vs Nifty])</f>
        <v>-0.92255876785849211</v>
      </c>
      <c r="O490">
        <v>3068.57</v>
      </c>
      <c r="P490">
        <v>3016.7942871620999</v>
      </c>
      <c r="Q490">
        <v>2803.2735172684802</v>
      </c>
      <c r="R490">
        <v>29.566436742058301</v>
      </c>
      <c r="S490" s="2">
        <f>(Table2[[#This Row],[Close Price]]-Table2[[#This Row],[20D EMA]])/Table2[[#This Row],[20D EMA]]</f>
        <v>-2.7299360940112163E-2</v>
      </c>
      <c r="T490" s="2">
        <f>(Table2[[#This Row],[Close Price]]-Table2[[#This Row],[50D EMA]])/Table2[[#This Row],[50D EMA]]</f>
        <v>-1.0605392385636186E-2</v>
      </c>
      <c r="U490" s="2">
        <f>(Table2[[#This Row],[Close Price]]-Table2[[#This Row],[200D EMA]])/Table2[[#This Row],[200D EMA]]</f>
        <v>6.4755180546349267E-2</v>
      </c>
      <c r="V490">
        <v>1.0043000759037599</v>
      </c>
      <c r="W490">
        <v>2980.7</v>
      </c>
      <c r="X490">
        <v>3024.85</v>
      </c>
      <c r="Y490">
        <v>2926</v>
      </c>
      <c r="Z490">
        <v>3075</v>
      </c>
      <c r="AA490">
        <v>2926</v>
      </c>
      <c r="AB490">
        <v>3217.6</v>
      </c>
      <c r="AC490" s="2">
        <f>(Table2[[#This Row],[Close Price]]/Table2[[#This Row],[Day Low]])-1</f>
        <v>1.3755158184320937E-3</v>
      </c>
      <c r="AD490" s="2">
        <f>(Table2[[#This Row],[Day High]]/Table2[[#This Row],[Close Price]])-1</f>
        <v>1.3417984454569654E-2</v>
      </c>
      <c r="AE490" s="2">
        <f>(Table2[[#This Row],[Close Price]]/Table2[[#This Row],[Current Week Low]])-1</f>
        <v>2.0095693779904389E-2</v>
      </c>
      <c r="AF490" s="2">
        <f>(Table2[[#This Row],[Current Week High]]/Table2[[#This Row],[Close Price]])-1</f>
        <v>3.0219780219780112E-2</v>
      </c>
      <c r="AG490" s="2">
        <f>(Table2[[#This Row],[Close Price]]/Table2[[#This Row],[Current Month Low]])-1</f>
        <v>2.0095693779904389E-2</v>
      </c>
      <c r="AH490" s="2">
        <f>(Table2[[#This Row],[Current Month High]]/Table2[[#This Row],[Close Price]])-1</f>
        <v>7.7995175556150986E-2</v>
      </c>
      <c r="AI490">
        <v>7.7995175556150897</v>
      </c>
      <c r="AJ490">
        <v>34.432283925595598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-0.03</v>
      </c>
      <c r="AM490" t="s">
        <v>10197</v>
      </c>
      <c r="AN490">
        <v>-6.78</v>
      </c>
      <c r="AO490" t="s">
        <v>10197</v>
      </c>
      <c r="AP490">
        <v>2.8334054413699E-2</v>
      </c>
      <c r="AQ490">
        <f>(Table2[[#This Row],[Sharpe Ratio]]-AVERAGE(Table2[Sharpe Ratio]))/_xlfn.STDEV.P(Table2[Sharpe Ratio])</f>
        <v>-0.27039204883111495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-2.1006789633580087</v>
      </c>
      <c r="AS490">
        <f>_xlfn.RANK.AVG(Table2[[#This Row],[1Y Return vs Nifty Z-Score]],Table2[1Y Return vs Nifty Z-Score])</f>
        <v>540</v>
      </c>
      <c r="AT490">
        <f>_xlfn.RANK.AVG(Table2[[#This Row],[6M Return vs Nifty Z-Score]],Table2[6M Return vs Nifty Z-Score])</f>
        <v>437</v>
      </c>
      <c r="AU490">
        <f>_xlfn.RANK.AVG(Table2[[#This Row],[Sharpe Ratio Z-Score]],Table2[Sharpe Ratio Z-Score])</f>
        <v>407</v>
      </c>
      <c r="AV490">
        <f>(Table2[[#This Row],[Rank 1Y]]+Table2[[#This Row],[Rank 6M]]+Table2[[#This Row],[Rank Sharpe]])/3</f>
        <v>461.33333333333331</v>
      </c>
    </row>
    <row r="491" spans="1:48" x14ac:dyDescent="0.3">
      <c r="A491" t="s">
        <v>1761</v>
      </c>
      <c r="B491" t="s">
        <v>1762</v>
      </c>
      <c r="C491" t="s">
        <v>10163</v>
      </c>
      <c r="D491" t="s">
        <v>527</v>
      </c>
      <c r="E491">
        <v>4264.9862898299998</v>
      </c>
      <c r="F491">
        <v>382.9</v>
      </c>
      <c r="G491">
        <v>15.8356484095564</v>
      </c>
      <c r="H491">
        <f>(Table2[[#This Row],[1Y Return vs Nifty]]-AVERAGE(Table2[1Y Return vs Nifty]))/_xlfn.STDEV.P(Table2[1Y Return vs Nifty])</f>
        <v>-0.3427494815966512</v>
      </c>
      <c r="I491">
        <v>-1.17925154798314</v>
      </c>
      <c r="J491">
        <f>(Table2[[#This Row],[1M Return vs Nifty]]-AVERAGE(Table2[1M Return vs Nifty]))/_xlfn.STDEV.P(Table2[1M Return vs Nifty])</f>
        <v>-0.12421680162914436</v>
      </c>
      <c r="K491">
        <v>-4.8378162031591998</v>
      </c>
      <c r="L491">
        <f>(Table2[[#This Row],[6M Return vs Nifty]]-AVERAGE(Table2[6M Return vs Nifty]))/_xlfn.STDEV.P(Table2[6M Return vs Nifty])</f>
        <v>-0.39768266844506012</v>
      </c>
      <c r="M491">
        <v>-2.6738993175720802</v>
      </c>
      <c r="N491">
        <f>(Table2[[#This Row],[1W Return vs Nifty]]-AVERAGE(Table2[1W Return vs Nifty]))/_xlfn.STDEV.P(Table2[1W Return vs Nifty])</f>
        <v>-0.74230186506232965</v>
      </c>
      <c r="O491">
        <v>392.47</v>
      </c>
      <c r="P491">
        <v>369.04811103855502</v>
      </c>
      <c r="Q491">
        <v>327.05142061355298</v>
      </c>
      <c r="R491">
        <v>40.697194749896497</v>
      </c>
      <c r="S491" s="2">
        <f>(Table2[[#This Row],[Close Price]]-Table2[[#This Row],[20D EMA]])/Table2[[#This Row],[20D EMA]]</f>
        <v>-2.4384029352562106E-2</v>
      </c>
      <c r="T491" s="2">
        <f>(Table2[[#This Row],[Close Price]]-Table2[[#This Row],[50D EMA]])/Table2[[#This Row],[50D EMA]]</f>
        <v>3.7534100696149687E-2</v>
      </c>
      <c r="U491" s="2">
        <f>(Table2[[#This Row],[Close Price]]-Table2[[#This Row],[200D EMA]])/Table2[[#This Row],[200D EMA]]</f>
        <v>0.17076391009607692</v>
      </c>
      <c r="V491">
        <v>0.42790486712405501</v>
      </c>
      <c r="W491">
        <v>383</v>
      </c>
      <c r="X491">
        <v>397.25</v>
      </c>
      <c r="Y491">
        <v>363.8</v>
      </c>
      <c r="Z491">
        <v>398.9</v>
      </c>
      <c r="AA491">
        <v>351.7</v>
      </c>
      <c r="AB491">
        <v>451.9</v>
      </c>
      <c r="AC491" s="2">
        <f>(Table2[[#This Row],[Close Price]]/Table2[[#This Row],[Day Low]])-1</f>
        <v>-2.6109660574413773E-4</v>
      </c>
      <c r="AD491" s="2">
        <f>(Table2[[#This Row],[Day High]]/Table2[[#This Row],[Close Price]])-1</f>
        <v>3.7477148080438782E-2</v>
      </c>
      <c r="AE491" s="2">
        <f>(Table2[[#This Row],[Close Price]]/Table2[[#This Row],[Current Week Low]])-1</f>
        <v>5.2501374381528132E-2</v>
      </c>
      <c r="AF491" s="2">
        <f>(Table2[[#This Row],[Current Week High]]/Table2[[#This Row],[Close Price]])-1</f>
        <v>4.1786367197701679E-2</v>
      </c>
      <c r="AG491" s="2">
        <f>(Table2[[#This Row],[Close Price]]/Table2[[#This Row],[Current Month Low]])-1</f>
        <v>8.871197042934309E-2</v>
      </c>
      <c r="AH491" s="2">
        <f>(Table2[[#This Row],[Current Month High]]/Table2[[#This Row],[Close Price]])-1</f>
        <v>0.18020370854008871</v>
      </c>
      <c r="AI491">
        <v>18.020370854008799</v>
      </c>
      <c r="AJ491">
        <v>62.728431789205203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0.08</v>
      </c>
      <c r="AM491" t="s">
        <v>10198</v>
      </c>
      <c r="AN491">
        <v>-10.39</v>
      </c>
      <c r="AO491" t="s">
        <v>10197</v>
      </c>
      <c r="AQ491">
        <f>(Table2[[#This Row],[Sharpe Ratio]]-AVERAGE(Table2[Sharpe Ratio]))/_xlfn.STDEV.P(Table2[Sharpe Ratio])</f>
        <v>-0.59700002519057449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-2.2039508419237599</v>
      </c>
      <c r="AS491">
        <f>_xlfn.RANK.AVG(Table2[[#This Row],[1Y Return vs Nifty Z-Score]],Table2[1Y Return vs Nifty Z-Score])</f>
        <v>413</v>
      </c>
      <c r="AT491">
        <f>_xlfn.RANK.AVG(Table2[[#This Row],[6M Return vs Nifty Z-Score]],Table2[6M Return vs Nifty Z-Score])</f>
        <v>454</v>
      </c>
      <c r="AU491">
        <f>_xlfn.RANK.AVG(Table2[[#This Row],[Sharpe Ratio Z-Score]],Table2[Sharpe Ratio Z-Score])</f>
        <v>517.5</v>
      </c>
      <c r="AV491">
        <f>(Table2[[#This Row],[Rank 1Y]]+Table2[[#This Row],[Rank 6M]]+Table2[[#This Row],[Rank Sharpe]])/3</f>
        <v>461.5</v>
      </c>
    </row>
    <row r="492" spans="1:48" x14ac:dyDescent="0.3">
      <c r="A492" t="s">
        <v>922</v>
      </c>
      <c r="B492" t="s">
        <v>923</v>
      </c>
      <c r="C492" t="s">
        <v>10167</v>
      </c>
      <c r="D492" t="s">
        <v>555</v>
      </c>
      <c r="E492">
        <v>16047.431438400001</v>
      </c>
      <c r="F492">
        <v>5234</v>
      </c>
      <c r="G492">
        <v>-11.832979040748601</v>
      </c>
      <c r="H492">
        <f>(Table2[[#This Row],[1Y Return vs Nifty]]-AVERAGE(Table2[1Y Return vs Nifty]))/_xlfn.STDEV.P(Table2[1Y Return vs Nifty])</f>
        <v>-0.71798748388532063</v>
      </c>
      <c r="I492">
        <v>6.8798097068879001</v>
      </c>
      <c r="J492">
        <f>(Table2[[#This Row],[1M Return vs Nifty]]-AVERAGE(Table2[1M Return vs Nifty]))/_xlfn.STDEV.P(Table2[1M Return vs Nifty])</f>
        <v>0.69737832923717991</v>
      </c>
      <c r="K492">
        <v>-2.25446894405402</v>
      </c>
      <c r="L492">
        <f>(Table2[[#This Row],[6M Return vs Nifty]]-AVERAGE(Table2[6M Return vs Nifty]))/_xlfn.STDEV.P(Table2[6M Return vs Nifty])</f>
        <v>-0.30892176335976379</v>
      </c>
      <c r="M492">
        <v>2.81742379390769</v>
      </c>
      <c r="N492">
        <f>(Table2[[#This Row],[1W Return vs Nifty]]-AVERAGE(Table2[1W Return vs Nifty]))/_xlfn.STDEV.P(Table2[1W Return vs Nifty])</f>
        <v>0.42960049044505544</v>
      </c>
      <c r="O492">
        <v>5163.2</v>
      </c>
      <c r="P492">
        <v>4911.6162636668696</v>
      </c>
      <c r="Q492">
        <v>4641.1672933091004</v>
      </c>
      <c r="R492">
        <v>52.740048307013403</v>
      </c>
      <c r="S492" s="2">
        <f>(Table2[[#This Row],[Close Price]]-Table2[[#This Row],[20D EMA]])/Table2[[#This Row],[20D EMA]]</f>
        <v>1.371242640223121E-2</v>
      </c>
      <c r="T492" s="2">
        <f>(Table2[[#This Row],[Close Price]]-Table2[[#This Row],[50D EMA]])/Table2[[#This Row],[50D EMA]]</f>
        <v>6.5636995853672025E-2</v>
      </c>
      <c r="U492" s="2">
        <f>(Table2[[#This Row],[Close Price]]-Table2[[#This Row],[200D EMA]])/Table2[[#This Row],[200D EMA]]</f>
        <v>0.12773353538571036</v>
      </c>
      <c r="V492">
        <v>0.70529721016586</v>
      </c>
      <c r="W492">
        <v>5175</v>
      </c>
      <c r="X492">
        <v>5290</v>
      </c>
      <c r="Y492">
        <v>4981.3500000000004</v>
      </c>
      <c r="Z492">
        <v>5330</v>
      </c>
      <c r="AA492">
        <v>4914.05</v>
      </c>
      <c r="AB492">
        <v>5500</v>
      </c>
      <c r="AC492" s="2">
        <f>(Table2[[#This Row],[Close Price]]/Table2[[#This Row],[Day Low]])-1</f>
        <v>1.1400966183574779E-2</v>
      </c>
      <c r="AD492" s="2">
        <f>(Table2[[#This Row],[Day High]]/Table2[[#This Row],[Close Price]])-1</f>
        <v>1.069927397783732E-2</v>
      </c>
      <c r="AE492" s="2">
        <f>(Table2[[#This Row],[Close Price]]/Table2[[#This Row],[Current Week Low]])-1</f>
        <v>5.0719182550914788E-2</v>
      </c>
      <c r="AF492" s="2">
        <f>(Table2[[#This Row],[Current Week High]]/Table2[[#This Row],[Close Price]])-1</f>
        <v>1.8341612533435248E-2</v>
      </c>
      <c r="AG492" s="2">
        <f>(Table2[[#This Row],[Close Price]]/Table2[[#This Row],[Current Month Low]])-1</f>
        <v>6.5109227622836441E-2</v>
      </c>
      <c r="AH492" s="2">
        <f>(Table2[[#This Row],[Current Month High]]/Table2[[#This Row],[Close Price]])-1</f>
        <v>5.0821551394726772E-2</v>
      </c>
      <c r="AI492">
        <v>5.0821551394726701</v>
      </c>
      <c r="AJ492">
        <v>30.1666252176075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0.14000000000000001</v>
      </c>
      <c r="AM492" t="s">
        <v>10198</v>
      </c>
      <c r="AN492">
        <v>-1.52</v>
      </c>
      <c r="AO492" t="s">
        <v>10197</v>
      </c>
      <c r="AP492">
        <v>3.6634896197417E-2</v>
      </c>
      <c r="AQ492">
        <f>(Table2[[#This Row],[Sharpe Ratio]]-AVERAGE(Table2[Sharpe Ratio]))/_xlfn.STDEV.P(Table2[Sharpe Ratio])</f>
        <v>-0.17470785561698024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-7.4638283179829346E-2</v>
      </c>
      <c r="AS492">
        <f>_xlfn.RANK.AVG(Table2[[#This Row],[1Y Return vs Nifty Z-Score]],Table2[1Y Return vs Nifty Z-Score])</f>
        <v>581</v>
      </c>
      <c r="AT492">
        <f>_xlfn.RANK.AVG(Table2[[#This Row],[6M Return vs Nifty Z-Score]],Table2[6M Return vs Nifty Z-Score])</f>
        <v>422</v>
      </c>
      <c r="AU492">
        <f>_xlfn.RANK.AVG(Table2[[#This Row],[Sharpe Ratio Z-Score]],Table2[Sharpe Ratio Z-Score])</f>
        <v>382</v>
      </c>
      <c r="AV492">
        <f>(Table2[[#This Row],[Rank 1Y]]+Table2[[#This Row],[Rank 6M]]+Table2[[#This Row],[Rank Sharpe]])/3</f>
        <v>461.66666666666669</v>
      </c>
    </row>
    <row r="493" spans="1:48" x14ac:dyDescent="0.3">
      <c r="A493" t="s">
        <v>1807</v>
      </c>
      <c r="B493" t="s">
        <v>1808</v>
      </c>
      <c r="C493" t="s">
        <v>10163</v>
      </c>
      <c r="D493" t="s">
        <v>1428</v>
      </c>
      <c r="E493">
        <v>4061.1739726400001</v>
      </c>
      <c r="F493">
        <v>562.4</v>
      </c>
      <c r="G493">
        <v>5.4949438930325796</v>
      </c>
      <c r="H493">
        <f>(Table2[[#This Row],[1Y Return vs Nifty]]-AVERAGE(Table2[1Y Return vs Nifty]))/_xlfn.STDEV.P(Table2[1Y Return vs Nifty])</f>
        <v>-0.48298865001969665</v>
      </c>
      <c r="I493">
        <v>3.01628565174095</v>
      </c>
      <c r="J493">
        <f>(Table2[[#This Row],[1M Return vs Nifty]]-AVERAGE(Table2[1M Return vs Nifty]))/_xlfn.STDEV.P(Table2[1M Return vs Nifty])</f>
        <v>0.30350459490179743</v>
      </c>
      <c r="K493">
        <v>6.2053119340983303</v>
      </c>
      <c r="L493">
        <f>(Table2[[#This Row],[6M Return vs Nifty]]-AVERAGE(Table2[6M Return vs Nifty]))/_xlfn.STDEV.P(Table2[6M Return vs Nifty])</f>
        <v>-1.8253211185255917E-2</v>
      </c>
      <c r="M493">
        <v>0.76870767418306096</v>
      </c>
      <c r="N493">
        <f>(Table2[[#This Row],[1W Return vs Nifty]]-AVERAGE(Table2[1W Return vs Nifty]))/_xlfn.STDEV.P(Table2[1W Return vs Nifty])</f>
        <v>-7.6156772672581344E-3</v>
      </c>
      <c r="O493">
        <v>542.46</v>
      </c>
      <c r="P493">
        <v>507.555406233393</v>
      </c>
      <c r="Q493">
        <v>467.60395406567898</v>
      </c>
      <c r="R493">
        <v>63.812975694766997</v>
      </c>
      <c r="S493" s="2">
        <f>(Table2[[#This Row],[Close Price]]-Table2[[#This Row],[20D EMA]])/Table2[[#This Row],[20D EMA]]</f>
        <v>3.6758470670648413E-2</v>
      </c>
      <c r="T493" s="2">
        <f>(Table2[[#This Row],[Close Price]]-Table2[[#This Row],[50D EMA]])/Table2[[#This Row],[50D EMA]]</f>
        <v>0.10805636802021842</v>
      </c>
      <c r="U493" s="2">
        <f>(Table2[[#This Row],[Close Price]]-Table2[[#This Row],[200D EMA]])/Table2[[#This Row],[200D EMA]]</f>
        <v>0.20272721201370783</v>
      </c>
      <c r="V493">
        <v>0.55533546923984201</v>
      </c>
      <c r="W493">
        <v>561.04999999999995</v>
      </c>
      <c r="X493">
        <v>576.85</v>
      </c>
      <c r="Y493">
        <v>526.4</v>
      </c>
      <c r="Z493">
        <v>567.95000000000005</v>
      </c>
      <c r="AA493">
        <v>519</v>
      </c>
      <c r="AB493">
        <v>582.6</v>
      </c>
      <c r="AC493" s="2">
        <f>(Table2[[#This Row],[Close Price]]/Table2[[#This Row],[Day Low]])-1</f>
        <v>2.4062026557347682E-3</v>
      </c>
      <c r="AD493" s="2">
        <f>(Table2[[#This Row],[Day High]]/Table2[[#This Row],[Close Price]])-1</f>
        <v>2.569345661450928E-2</v>
      </c>
      <c r="AE493" s="2">
        <f>(Table2[[#This Row],[Close Price]]/Table2[[#This Row],[Current Week Low]])-1</f>
        <v>6.8389057750759985E-2</v>
      </c>
      <c r="AF493" s="2">
        <f>(Table2[[#This Row],[Current Week High]]/Table2[[#This Row],[Close Price]])-1</f>
        <v>9.8684210526316374E-3</v>
      </c>
      <c r="AG493" s="2">
        <f>(Table2[[#This Row],[Close Price]]/Table2[[#This Row],[Current Month Low]])-1</f>
        <v>8.3622350674373847E-2</v>
      </c>
      <c r="AH493" s="2">
        <f>(Table2[[#This Row],[Current Month High]]/Table2[[#This Row],[Close Price]])-1</f>
        <v>3.5917496443812258E-2</v>
      </c>
      <c r="AI493">
        <v>3.59174964438122</v>
      </c>
      <c r="AJ493">
        <v>51.6107292087882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0.18</v>
      </c>
      <c r="AM493" t="s">
        <v>10198</v>
      </c>
      <c r="AN493">
        <v>-1.07</v>
      </c>
      <c r="AO493" t="s">
        <v>10197</v>
      </c>
      <c r="AP493">
        <v>-2.3537323565274E-2</v>
      </c>
      <c r="AQ493">
        <f>(Table2[[#This Row],[Sharpe Ratio]]-AVERAGE(Table2[Sharpe Ratio]))/_xlfn.STDEV.P(Table2[Sharpe Ratio])</f>
        <v>-0.86831585971001424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-1.0736688032804278</v>
      </c>
      <c r="AS493">
        <f>_xlfn.RANK.AVG(Table2[[#This Row],[1Y Return vs Nifty Z-Score]],Table2[1Y Return vs Nifty Z-Score])</f>
        <v>469</v>
      </c>
      <c r="AT493">
        <f>_xlfn.RANK.AVG(Table2[[#This Row],[6M Return vs Nifty Z-Score]],Table2[6M Return vs Nifty Z-Score])</f>
        <v>330</v>
      </c>
      <c r="AU493">
        <f>_xlfn.RANK.AVG(Table2[[#This Row],[Sharpe Ratio Z-Score]],Table2[Sharpe Ratio Z-Score])</f>
        <v>591</v>
      </c>
      <c r="AV493">
        <f>(Table2[[#This Row],[Rank 1Y]]+Table2[[#This Row],[Rank 6M]]+Table2[[#This Row],[Rank Sharpe]])/3</f>
        <v>463.33333333333331</v>
      </c>
    </row>
    <row r="494" spans="1:48" x14ac:dyDescent="0.3">
      <c r="A494" t="s">
        <v>1334</v>
      </c>
      <c r="B494" t="s">
        <v>1335</v>
      </c>
      <c r="C494" t="s">
        <v>10163</v>
      </c>
      <c r="D494" t="s">
        <v>228</v>
      </c>
      <c r="E494">
        <v>8201.9309800600004</v>
      </c>
      <c r="F494">
        <v>2125.1</v>
      </c>
      <c r="G494">
        <v>2.6527315343151101</v>
      </c>
      <c r="H494">
        <f>(Table2[[#This Row],[1Y Return vs Nifty]]-AVERAGE(Table2[1Y Return vs Nifty]))/_xlfn.STDEV.P(Table2[1Y Return vs Nifty])</f>
        <v>-0.52153433102540747</v>
      </c>
      <c r="I494">
        <v>-8.6171741816573597</v>
      </c>
      <c r="J494">
        <f>(Table2[[#This Row],[1M Return vs Nifty]]-AVERAGE(Table2[1M Return vs Nifty]))/_xlfn.STDEV.P(Table2[1M Return vs Nifty])</f>
        <v>-0.88248886661606718</v>
      </c>
      <c r="K494">
        <v>8.5413343954387901</v>
      </c>
      <c r="L494">
        <f>(Table2[[#This Row],[6M Return vs Nifty]]-AVERAGE(Table2[6M Return vs Nifty]))/_xlfn.STDEV.P(Table2[6M Return vs Nifty])</f>
        <v>6.2009892134420118E-2</v>
      </c>
      <c r="M494">
        <v>3.3539304203400802</v>
      </c>
      <c r="N494">
        <f>(Table2[[#This Row],[1W Return vs Nifty]]-AVERAGE(Table2[1W Return vs Nifty]))/_xlfn.STDEV.P(Table2[1W Return vs Nifty])</f>
        <v>0.54409628071225957</v>
      </c>
      <c r="O494">
        <v>2136.29</v>
      </c>
      <c r="P494">
        <v>2177.5927318982699</v>
      </c>
      <c r="Q494">
        <v>1978.3477124640001</v>
      </c>
      <c r="R494">
        <v>51.6369978047085</v>
      </c>
      <c r="S494" s="2">
        <f>(Table2[[#This Row],[Close Price]]-Table2[[#This Row],[20D EMA]])/Table2[[#This Row],[20D EMA]]</f>
        <v>-5.2380528860782264E-3</v>
      </c>
      <c r="T494" s="2">
        <f>(Table2[[#This Row],[Close Price]]-Table2[[#This Row],[50D EMA]])/Table2[[#This Row],[50D EMA]]</f>
        <v>-2.4105853739009579E-2</v>
      </c>
      <c r="U494" s="2">
        <f>(Table2[[#This Row],[Close Price]]-Table2[[#This Row],[200D EMA]])/Table2[[#This Row],[200D EMA]]</f>
        <v>7.4179218653743231E-2</v>
      </c>
      <c r="V494">
        <v>0.36895232391258898</v>
      </c>
      <c r="W494">
        <v>2100</v>
      </c>
      <c r="X494">
        <v>2140.1999999999998</v>
      </c>
      <c r="Y494">
        <v>1980.2</v>
      </c>
      <c r="Z494">
        <v>2178</v>
      </c>
      <c r="AA494">
        <v>1980.2</v>
      </c>
      <c r="AB494">
        <v>2313.75</v>
      </c>
      <c r="AC494" s="2">
        <f>(Table2[[#This Row],[Close Price]]/Table2[[#This Row],[Day Low]])-1</f>
        <v>1.1952380952380937E-2</v>
      </c>
      <c r="AD494" s="2">
        <f>(Table2[[#This Row],[Day High]]/Table2[[#This Row],[Close Price]])-1</f>
        <v>7.1055479742130334E-3</v>
      </c>
      <c r="AE494" s="2">
        <f>(Table2[[#This Row],[Close Price]]/Table2[[#This Row],[Current Week Low]])-1</f>
        <v>7.317442682557318E-2</v>
      </c>
      <c r="AF494" s="2">
        <f>(Table2[[#This Row],[Current Week High]]/Table2[[#This Row],[Close Price]])-1</f>
        <v>2.4892946214295941E-2</v>
      </c>
      <c r="AG494" s="2">
        <f>(Table2[[#This Row],[Close Price]]/Table2[[#This Row],[Current Month Low]])-1</f>
        <v>7.317442682557318E-2</v>
      </c>
      <c r="AH494" s="2">
        <f>(Table2[[#This Row],[Current Month High]]/Table2[[#This Row],[Close Price]])-1</f>
        <v>8.8772293068561492E-2</v>
      </c>
      <c r="AI494">
        <v>29.076278763352299</v>
      </c>
      <c r="AJ494">
        <v>45.365620083453003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-0.19</v>
      </c>
      <c r="AM494" t="s">
        <v>10197</v>
      </c>
      <c r="AN494">
        <v>-3.79</v>
      </c>
      <c r="AO494" t="s">
        <v>10197</v>
      </c>
      <c r="AP494">
        <v>-3.0806487720565E-2</v>
      </c>
      <c r="AQ494">
        <f>(Table2[[#This Row],[Sharpe Ratio]]-AVERAGE(Table2[Sharpe Ratio]))/_xlfn.STDEV.P(Table2[Sharpe Ratio])</f>
        <v>-0.95210785643309692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484</v>
      </c>
      <c r="AT494">
        <f>_xlfn.RANK.AVG(Table2[[#This Row],[6M Return vs Nifty Z-Score]],Table2[6M Return vs Nifty Z-Score])</f>
        <v>302</v>
      </c>
      <c r="AU494">
        <f>_xlfn.RANK.AVG(Table2[[#This Row],[Sharpe Ratio Z-Score]],Table2[Sharpe Ratio Z-Score])</f>
        <v>607</v>
      </c>
      <c r="AV494">
        <f>(Table2[[#This Row],[Rank 1Y]]+Table2[[#This Row],[Rank 6M]]+Table2[[#This Row],[Rank Sharpe]])/3</f>
        <v>464.33333333333331</v>
      </c>
    </row>
    <row r="495" spans="1:48" x14ac:dyDescent="0.3">
      <c r="A495" t="s">
        <v>1064</v>
      </c>
      <c r="B495" t="s">
        <v>1065</v>
      </c>
      <c r="C495" t="s">
        <v>10158</v>
      </c>
      <c r="D495" t="s">
        <v>295</v>
      </c>
      <c r="E495">
        <v>11664.045337255</v>
      </c>
      <c r="F495">
        <v>1148.6500000000001</v>
      </c>
      <c r="G495">
        <v>-15.7651838531661</v>
      </c>
      <c r="H495">
        <f>(Table2[[#This Row],[1Y Return vs Nifty]]-AVERAGE(Table2[1Y Return vs Nifty]))/_xlfn.STDEV.P(Table2[1Y Return vs Nifty])</f>
        <v>-0.77131548799580896</v>
      </c>
      <c r="I495">
        <v>-16.1375045773311</v>
      </c>
      <c r="J495">
        <f>(Table2[[#This Row],[1M Return vs Nifty]]-AVERAGE(Table2[1M Return vs Nifty]))/_xlfn.STDEV.P(Table2[1M Return vs Nifty])</f>
        <v>-1.6491621353987143</v>
      </c>
      <c r="K495">
        <v>-19.916635746948199</v>
      </c>
      <c r="L495">
        <f>(Table2[[#This Row],[6M Return vs Nifty]]-AVERAGE(Table2[6M Return vs Nifty]))/_xlfn.STDEV.P(Table2[6M Return vs Nifty])</f>
        <v>-0.91577394154326741</v>
      </c>
      <c r="M495">
        <v>-5.1509367163125299</v>
      </c>
      <c r="N495">
        <f>(Table2[[#This Row],[1W Return vs Nifty]]-AVERAGE(Table2[1W Return vs Nifty]))/_xlfn.STDEV.P(Table2[1W Return vs Nifty])</f>
        <v>-1.2709260059720742</v>
      </c>
      <c r="O495">
        <v>1206.1300000000001</v>
      </c>
      <c r="P495">
        <v>1251.70660475264</v>
      </c>
      <c r="Q495">
        <v>1204.3366209569599</v>
      </c>
      <c r="R495">
        <v>36.0003652027657</v>
      </c>
      <c r="S495" s="2">
        <f>(Table2[[#This Row],[Close Price]]-Table2[[#This Row],[20D EMA]])/Table2[[#This Row],[20D EMA]]</f>
        <v>-4.7656554434430794E-2</v>
      </c>
      <c r="T495" s="2">
        <f>(Table2[[#This Row],[Close Price]]-Table2[[#This Row],[50D EMA]])/Table2[[#This Row],[50D EMA]]</f>
        <v>-8.233287606004587E-2</v>
      </c>
      <c r="U495" s="2">
        <f>(Table2[[#This Row],[Close Price]]-Table2[[#This Row],[200D EMA]])/Table2[[#This Row],[200D EMA]]</f>
        <v>-4.6238418717776349E-2</v>
      </c>
      <c r="V495">
        <v>1.2105716187064099</v>
      </c>
      <c r="W495">
        <v>1140.5</v>
      </c>
      <c r="X495">
        <v>1174.4000000000001</v>
      </c>
      <c r="Y495">
        <v>1079.0999999999999</v>
      </c>
      <c r="Z495">
        <v>1180</v>
      </c>
      <c r="AA495">
        <v>1079.0999999999999</v>
      </c>
      <c r="AB495">
        <v>1329.25</v>
      </c>
      <c r="AC495" s="2">
        <f>(Table2[[#This Row],[Close Price]]/Table2[[#This Row],[Day Low]])-1</f>
        <v>7.1459886014906271E-3</v>
      </c>
      <c r="AD495" s="2">
        <f>(Table2[[#This Row],[Day High]]/Table2[[#This Row],[Close Price]])-1</f>
        <v>2.2417620685152073E-2</v>
      </c>
      <c r="AE495" s="2">
        <f>(Table2[[#This Row],[Close Price]]/Table2[[#This Row],[Current Week Low]])-1</f>
        <v>6.4451858029839881E-2</v>
      </c>
      <c r="AF495" s="2">
        <f>(Table2[[#This Row],[Current Week High]]/Table2[[#This Row],[Close Price]])-1</f>
        <v>2.7292909067165638E-2</v>
      </c>
      <c r="AG495" s="2">
        <f>(Table2[[#This Row],[Close Price]]/Table2[[#This Row],[Current Month Low]])-1</f>
        <v>6.4451858029839881E-2</v>
      </c>
      <c r="AH495" s="2">
        <f>(Table2[[#This Row],[Current Month High]]/Table2[[#This Row],[Close Price]])-1</f>
        <v>0.1572280503199408</v>
      </c>
      <c r="AI495">
        <v>43.559831106080999</v>
      </c>
      <c r="AJ495">
        <v>15.6805478624301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-0.28999999999999998</v>
      </c>
      <c r="AM495" t="s">
        <v>10197</v>
      </c>
      <c r="AN495">
        <v>-10.82</v>
      </c>
      <c r="AO495" t="s">
        <v>10197</v>
      </c>
      <c r="AP495">
        <v>0.110205758114893</v>
      </c>
      <c r="AQ495">
        <f>(Table2[[#This Row],[Sharpe Ratio]]-AVERAGE(Table2[Sharpe Ratio]))/_xlfn.STDEV.P(Table2[Sharpe Ratio])</f>
        <v>0.6733469260619368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599</v>
      </c>
      <c r="AT495">
        <f>_xlfn.RANK.AVG(Table2[[#This Row],[6M Return vs Nifty Z-Score]],Table2[6M Return vs Nifty Z-Score])</f>
        <v>612</v>
      </c>
      <c r="AU495">
        <f>_xlfn.RANK.AVG(Table2[[#This Row],[Sharpe Ratio Z-Score]],Table2[Sharpe Ratio Z-Score])</f>
        <v>183</v>
      </c>
      <c r="AV495">
        <f>(Table2[[#This Row],[Rank 1Y]]+Table2[[#This Row],[Rank 6M]]+Table2[[#This Row],[Rank Sharpe]])/3</f>
        <v>464.66666666666669</v>
      </c>
    </row>
    <row r="496" spans="1:48" x14ac:dyDescent="0.3">
      <c r="A496" t="s">
        <v>178</v>
      </c>
      <c r="B496" t="s">
        <v>179</v>
      </c>
      <c r="C496" t="s">
        <v>10152</v>
      </c>
      <c r="D496" t="s">
        <v>21</v>
      </c>
      <c r="E496">
        <v>149657.453064</v>
      </c>
      <c r="F496">
        <v>1530</v>
      </c>
      <c r="G496">
        <v>8.2847648937975205</v>
      </c>
      <c r="H496">
        <f>(Table2[[#This Row],[1Y Return vs Nifty]]-AVERAGE(Table2[1Y Return vs Nifty]))/_xlfn.STDEV.P(Table2[1Y Return vs Nifty])</f>
        <v>-0.4451534931818581</v>
      </c>
      <c r="I496">
        <v>6.6502197654676998</v>
      </c>
      <c r="J496">
        <f>(Table2[[#This Row],[1M Return vs Nifty]]-AVERAGE(Table2[1M Return vs Nifty]))/_xlfn.STDEV.P(Table2[1M Return vs Nifty])</f>
        <v>0.67397238008240579</v>
      </c>
      <c r="K496">
        <v>1.4289934747694399</v>
      </c>
      <c r="L496">
        <f>(Table2[[#This Row],[6M Return vs Nifty]]-AVERAGE(Table2[6M Return vs Nifty]))/_xlfn.STDEV.P(Table2[6M Return vs Nifty])</f>
        <v>-0.18236213921705624</v>
      </c>
      <c r="M496">
        <v>3.1414508254896298</v>
      </c>
      <c r="N496">
        <f>(Table2[[#This Row],[1W Return vs Nifty]]-AVERAGE(Table2[1W Return vs Nifty]))/_xlfn.STDEV.P(Table2[1W Return vs Nifty])</f>
        <v>0.49875104557540439</v>
      </c>
      <c r="O496">
        <v>1478.53</v>
      </c>
      <c r="P496">
        <v>1413.1023531754699</v>
      </c>
      <c r="Q496">
        <v>1301.7205944063401</v>
      </c>
      <c r="R496">
        <v>66.645235260455607</v>
      </c>
      <c r="S496" s="2">
        <f>(Table2[[#This Row],[Close Price]]-Table2[[#This Row],[20D EMA]])/Table2[[#This Row],[20D EMA]]</f>
        <v>3.4811603416907352E-2</v>
      </c>
      <c r="T496" s="2">
        <f>(Table2[[#This Row],[Close Price]]-Table2[[#This Row],[50D EMA]])/Table2[[#This Row],[50D EMA]]</f>
        <v>8.2724118717828268E-2</v>
      </c>
      <c r="U496" s="2">
        <f>(Table2[[#This Row],[Close Price]]-Table2[[#This Row],[200D EMA]])/Table2[[#This Row],[200D EMA]]</f>
        <v>0.17536743796987292</v>
      </c>
      <c r="V496">
        <v>1.0083748550831699</v>
      </c>
      <c r="W496">
        <v>1444.25</v>
      </c>
      <c r="X496">
        <v>1544.65</v>
      </c>
      <c r="Y496">
        <v>1460</v>
      </c>
      <c r="Z496">
        <v>1547.55</v>
      </c>
      <c r="AA496">
        <v>1424.15</v>
      </c>
      <c r="AB496">
        <v>1547.55</v>
      </c>
      <c r="AC496" s="2">
        <f>(Table2[[#This Row],[Close Price]]/Table2[[#This Row],[Day Low]])-1</f>
        <v>5.9373377185390375E-2</v>
      </c>
      <c r="AD496" s="2">
        <f>(Table2[[#This Row],[Day High]]/Table2[[#This Row],[Close Price]])-1</f>
        <v>9.5751633986929097E-3</v>
      </c>
      <c r="AE496" s="2">
        <f>(Table2[[#This Row],[Close Price]]/Table2[[#This Row],[Current Week Low]])-1</f>
        <v>4.7945205479452024E-2</v>
      </c>
      <c r="AF496" s="2">
        <f>(Table2[[#This Row],[Current Week High]]/Table2[[#This Row],[Close Price]])-1</f>
        <v>1.1470588235294121E-2</v>
      </c>
      <c r="AG496" s="2">
        <f>(Table2[[#This Row],[Close Price]]/Table2[[#This Row],[Current Month Low]])-1</f>
        <v>7.4325035986377852E-2</v>
      </c>
      <c r="AH496" s="2">
        <f>(Table2[[#This Row],[Current Month High]]/Table2[[#This Row],[Close Price]])-1</f>
        <v>1.1470588235294121E-2</v>
      </c>
      <c r="AI496">
        <v>1.1470588235294099</v>
      </c>
      <c r="AJ496">
        <v>41.365610274415602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-0.01</v>
      </c>
      <c r="AM496" t="s">
        <v>10197</v>
      </c>
      <c r="AN496">
        <v>4.25</v>
      </c>
      <c r="AO496" t="s">
        <v>10198</v>
      </c>
      <c r="AP496">
        <v>-7.7617776404899997E-3</v>
      </c>
      <c r="AQ496">
        <f>(Table2[[#This Row],[Sharpe Ratio]]-AVERAGE(Table2[Sharpe Ratio]))/_xlfn.STDEV.P(Table2[Sharpe Ratio])</f>
        <v>-0.68647040070050802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-0.14126260744161223</v>
      </c>
      <c r="AS496">
        <f>_xlfn.RANK.AVG(Table2[[#This Row],[1Y Return vs Nifty Z-Score]],Table2[1Y Return vs Nifty Z-Score])</f>
        <v>455</v>
      </c>
      <c r="AT496">
        <f>_xlfn.RANK.AVG(Table2[[#This Row],[6M Return vs Nifty Z-Score]],Table2[6M Return vs Nifty Z-Score])</f>
        <v>383</v>
      </c>
      <c r="AU496">
        <f>_xlfn.RANK.AVG(Table2[[#This Row],[Sharpe Ratio Z-Score]],Table2[Sharpe Ratio Z-Score])</f>
        <v>557</v>
      </c>
      <c r="AV496">
        <f>(Table2[[#This Row],[Rank 1Y]]+Table2[[#This Row],[Rank 6M]]+Table2[[#This Row],[Rank Sharpe]])/3</f>
        <v>465</v>
      </c>
    </row>
    <row r="497" spans="1:48" x14ac:dyDescent="0.3">
      <c r="A497" t="s">
        <v>232</v>
      </c>
      <c r="B497" t="s">
        <v>233</v>
      </c>
      <c r="C497" t="s">
        <v>10158</v>
      </c>
      <c r="D497" t="s">
        <v>60</v>
      </c>
      <c r="E497">
        <v>114136.884618839</v>
      </c>
      <c r="F497">
        <v>6853.2</v>
      </c>
      <c r="G497">
        <v>2.3059986381150401</v>
      </c>
      <c r="H497">
        <f>(Table2[[#This Row],[1Y Return vs Nifty]]-AVERAGE(Table2[1Y Return vs Nifty]))/_xlfn.STDEV.P(Table2[1Y Return vs Nifty])</f>
        <v>-0.52623667339969249</v>
      </c>
      <c r="I497">
        <v>9.3651283918239105</v>
      </c>
      <c r="J497">
        <f>(Table2[[#This Row],[1M Return vs Nifty]]-AVERAGE(Table2[1M Return vs Nifty]))/_xlfn.STDEV.P(Table2[1M Return vs Nifty])</f>
        <v>0.95074850047894166</v>
      </c>
      <c r="K497">
        <v>2.7383153496722201</v>
      </c>
      <c r="L497">
        <f>(Table2[[#This Row],[6M Return vs Nifty]]-AVERAGE(Table2[6M Return vs Nifty]))/_xlfn.STDEV.P(Table2[6M Return vs Nifty])</f>
        <v>-0.13737531282167528</v>
      </c>
      <c r="M497">
        <v>4.8787717437273601</v>
      </c>
      <c r="N497">
        <f>(Table2[[#This Row],[1W Return vs Nifty]]-AVERAGE(Table2[1W Return vs Nifty]))/_xlfn.STDEV.P(Table2[1W Return vs Nifty])</f>
        <v>0.86951241492531461</v>
      </c>
      <c r="O497">
        <v>6589.31</v>
      </c>
      <c r="P497">
        <v>6350.8810008820001</v>
      </c>
      <c r="Q497">
        <v>5964.9841409405799</v>
      </c>
      <c r="R497">
        <v>72.276386965834504</v>
      </c>
      <c r="S497" s="2">
        <f>(Table2[[#This Row],[Close Price]]-Table2[[#This Row],[20D EMA]])/Table2[[#This Row],[20D EMA]]</f>
        <v>4.0048199280349445E-2</v>
      </c>
      <c r="T497" s="2">
        <f>(Table2[[#This Row],[Close Price]]-Table2[[#This Row],[50D EMA]])/Table2[[#This Row],[50D EMA]]</f>
        <v>7.9094380614002757E-2</v>
      </c>
      <c r="U497" s="2">
        <f>(Table2[[#This Row],[Close Price]]-Table2[[#This Row],[200D EMA]])/Table2[[#This Row],[200D EMA]]</f>
        <v>0.14890498248992207</v>
      </c>
      <c r="V497">
        <v>0.86882748432262302</v>
      </c>
      <c r="W497">
        <v>6791.6</v>
      </c>
      <c r="X497">
        <v>6966</v>
      </c>
      <c r="Y497">
        <v>6580</v>
      </c>
      <c r="Z497">
        <v>6938.9</v>
      </c>
      <c r="AA497">
        <v>6284.25</v>
      </c>
      <c r="AB497">
        <v>6938.9</v>
      </c>
      <c r="AC497" s="2">
        <f>(Table2[[#This Row],[Close Price]]/Table2[[#This Row],[Day Low]])-1</f>
        <v>9.070027681253201E-3</v>
      </c>
      <c r="AD497" s="2">
        <f>(Table2[[#This Row],[Day High]]/Table2[[#This Row],[Close Price]])-1</f>
        <v>1.6459464191910467E-2</v>
      </c>
      <c r="AE497" s="2">
        <f>(Table2[[#This Row],[Close Price]]/Table2[[#This Row],[Current Week Low]])-1</f>
        <v>4.1519756838905852E-2</v>
      </c>
      <c r="AF497" s="2">
        <f>(Table2[[#This Row],[Current Week High]]/Table2[[#This Row],[Close Price]])-1</f>
        <v>1.2505107103250923E-2</v>
      </c>
      <c r="AG497" s="2">
        <f>(Table2[[#This Row],[Close Price]]/Table2[[#This Row],[Current Month Low]])-1</f>
        <v>9.0535863468194311E-2</v>
      </c>
      <c r="AH497" s="2">
        <f>(Table2[[#This Row],[Current Month High]]/Table2[[#This Row],[Close Price]])-1</f>
        <v>1.2505107103250923E-2</v>
      </c>
      <c r="AI497">
        <v>1.2505107103250901</v>
      </c>
      <c r="AJ497">
        <v>31.651794719097801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-0.02</v>
      </c>
      <c r="AM497" t="s">
        <v>10197</v>
      </c>
      <c r="AN497">
        <v>4.88</v>
      </c>
      <c r="AO497" t="s">
        <v>10198</v>
      </c>
      <c r="AP497">
        <v>-4.6989352075099997E-4</v>
      </c>
      <c r="AQ497">
        <f>(Table2[[#This Row],[Sharpe Ratio]]-AVERAGE(Table2[Sharpe Ratio]))/_xlfn.STDEV.P(Table2[Sharpe Ratio])</f>
        <v>-0.60241650987985018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0.55423241930303846</v>
      </c>
      <c r="AS497">
        <f>_xlfn.RANK.AVG(Table2[[#This Row],[1Y Return vs Nifty Z-Score]],Table2[1Y Return vs Nifty Z-Score])</f>
        <v>490</v>
      </c>
      <c r="AT497">
        <f>_xlfn.RANK.AVG(Table2[[#This Row],[6M Return vs Nifty Z-Score]],Table2[6M Return vs Nifty Z-Score])</f>
        <v>367</v>
      </c>
      <c r="AU497">
        <f>_xlfn.RANK.AVG(Table2[[#This Row],[Sharpe Ratio Z-Score]],Table2[Sharpe Ratio Z-Score])</f>
        <v>541</v>
      </c>
      <c r="AV497">
        <f>(Table2[[#This Row],[Rank 1Y]]+Table2[[#This Row],[Rank 6M]]+Table2[[#This Row],[Rank Sharpe]])/3</f>
        <v>466</v>
      </c>
    </row>
    <row r="498" spans="1:48" x14ac:dyDescent="0.3">
      <c r="A498" t="s">
        <v>613</v>
      </c>
      <c r="B498" t="s">
        <v>614</v>
      </c>
      <c r="C498" t="s">
        <v>10167</v>
      </c>
      <c r="D498" t="s">
        <v>373</v>
      </c>
      <c r="E498">
        <v>29776.607765059998</v>
      </c>
      <c r="F498">
        <v>6625.55</v>
      </c>
      <c r="G498">
        <v>23.574414706178899</v>
      </c>
      <c r="H498">
        <f>(Table2[[#This Row],[1Y Return vs Nifty]]-AVERAGE(Table2[1Y Return vs Nifty]))/_xlfn.STDEV.P(Table2[1Y Return vs Nifty])</f>
        <v>-0.23779743037766304</v>
      </c>
      <c r="I498">
        <v>-1.8601801305104599</v>
      </c>
      <c r="J498">
        <f>(Table2[[#This Row],[1M Return vs Nifty]]-AVERAGE(Table2[1M Return vs Nifty]))/_xlfn.STDEV.P(Table2[1M Return vs Nifty])</f>
        <v>-0.19363525995566647</v>
      </c>
      <c r="K498">
        <v>-1.19970219391899</v>
      </c>
      <c r="L498">
        <f>(Table2[[#This Row],[6M Return vs Nifty]]-AVERAGE(Table2[6M Return vs Nifty]))/_xlfn.STDEV.P(Table2[6M Return vs Nifty])</f>
        <v>-0.27268116463038866</v>
      </c>
      <c r="M498">
        <v>2.1142111319704999</v>
      </c>
      <c r="N498">
        <f>(Table2[[#This Row],[1W Return vs Nifty]]-AVERAGE(Table2[1W Return vs Nifty]))/_xlfn.STDEV.P(Table2[1W Return vs Nifty])</f>
        <v>0.27952799275792906</v>
      </c>
      <c r="O498">
        <v>6534.7</v>
      </c>
      <c r="P498">
        <v>6213.0271055049498</v>
      </c>
      <c r="Q498">
        <v>5638.8207221993098</v>
      </c>
      <c r="R498">
        <v>54.325322085218602</v>
      </c>
      <c r="S498" s="2">
        <f>(Table2[[#This Row],[Close Price]]-Table2[[#This Row],[20D EMA]])/Table2[[#This Row],[20D EMA]]</f>
        <v>1.3902704026198658E-2</v>
      </c>
      <c r="T498" s="2">
        <f>(Table2[[#This Row],[Close Price]]-Table2[[#This Row],[50D EMA]])/Table2[[#This Row],[50D EMA]]</f>
        <v>6.6396442103003439E-2</v>
      </c>
      <c r="U498" s="2">
        <f>(Table2[[#This Row],[Close Price]]-Table2[[#This Row],[200D EMA]])/Table2[[#This Row],[200D EMA]]</f>
        <v>0.17498858829046729</v>
      </c>
      <c r="V498">
        <v>1.66142755537857</v>
      </c>
      <c r="W498">
        <v>6568.6</v>
      </c>
      <c r="X498">
        <v>6699.95</v>
      </c>
      <c r="Y498">
        <v>6370</v>
      </c>
      <c r="Z498">
        <v>6804.65</v>
      </c>
      <c r="AA498">
        <v>6370</v>
      </c>
      <c r="AB498">
        <v>6976.9</v>
      </c>
      <c r="AC498" s="2">
        <f>(Table2[[#This Row],[Close Price]]/Table2[[#This Row],[Day Low]])-1</f>
        <v>8.6700362329872327E-3</v>
      </c>
      <c r="AD498" s="2">
        <f>(Table2[[#This Row],[Day High]]/Table2[[#This Row],[Close Price]])-1</f>
        <v>1.122925643908812E-2</v>
      </c>
      <c r="AE498" s="2">
        <f>(Table2[[#This Row],[Close Price]]/Table2[[#This Row],[Current Week Low]])-1</f>
        <v>4.0117739403453756E-2</v>
      </c>
      <c r="AF498" s="2">
        <f>(Table2[[#This Row],[Current Week High]]/Table2[[#This Row],[Close Price]])-1</f>
        <v>2.7031718121514281E-2</v>
      </c>
      <c r="AG498" s="2">
        <f>(Table2[[#This Row],[Close Price]]/Table2[[#This Row],[Current Month Low]])-1</f>
        <v>4.0117739403453756E-2</v>
      </c>
      <c r="AH498" s="2">
        <f>(Table2[[#This Row],[Current Month High]]/Table2[[#This Row],[Close Price]])-1</f>
        <v>5.3029559810128912E-2</v>
      </c>
      <c r="AI498">
        <v>5.3029559810128903</v>
      </c>
      <c r="AJ498">
        <v>52.2817380511853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0.13</v>
      </c>
      <c r="AM498" t="s">
        <v>10198</v>
      </c>
      <c r="AN498">
        <v>-0.32</v>
      </c>
      <c r="AO498" t="s">
        <v>10197</v>
      </c>
      <c r="AP498">
        <v>-4.2870133052206001E-2</v>
      </c>
      <c r="AQ498">
        <f>(Table2[[#This Row],[Sharpe Ratio]]-AVERAGE(Table2[Sharpe Ratio]))/_xlfn.STDEV.P(Table2[Sharpe Ratio])</f>
        <v>-1.0911660629205013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-1.5157519251262905</v>
      </c>
      <c r="AS498">
        <f>_xlfn.RANK.AVG(Table2[[#This Row],[1Y Return vs Nifty Z-Score]],Table2[1Y Return vs Nifty Z-Score])</f>
        <v>365</v>
      </c>
      <c r="AT498">
        <f>_xlfn.RANK.AVG(Table2[[#This Row],[6M Return vs Nifty Z-Score]],Table2[6M Return vs Nifty Z-Score])</f>
        <v>408</v>
      </c>
      <c r="AU498">
        <f>_xlfn.RANK.AVG(Table2[[#This Row],[Sharpe Ratio Z-Score]],Table2[Sharpe Ratio Z-Score])</f>
        <v>627</v>
      </c>
      <c r="AV498">
        <f>(Table2[[#This Row],[Rank 1Y]]+Table2[[#This Row],[Rank 6M]]+Table2[[#This Row],[Rank Sharpe]])/3</f>
        <v>466.66666666666669</v>
      </c>
    </row>
    <row r="499" spans="1:48" x14ac:dyDescent="0.3">
      <c r="A499" t="s">
        <v>685</v>
      </c>
      <c r="B499" t="s">
        <v>686</v>
      </c>
      <c r="C499" t="s">
        <v>10158</v>
      </c>
      <c r="D499" t="s">
        <v>295</v>
      </c>
      <c r="E499">
        <v>25124.678906249999</v>
      </c>
      <c r="F499">
        <v>3018.75</v>
      </c>
      <c r="G499">
        <v>2.6649435828316101</v>
      </c>
      <c r="H499">
        <f>(Table2[[#This Row],[1Y Return vs Nifty]]-AVERAGE(Table2[1Y Return vs Nifty]))/_xlfn.STDEV.P(Table2[1Y Return vs Nifty])</f>
        <v>-0.52136871295499843</v>
      </c>
      <c r="I499">
        <v>9.8155392627780795</v>
      </c>
      <c r="J499">
        <f>(Table2[[#This Row],[1M Return vs Nifty]]-AVERAGE(Table2[1M Return vs Nifty]))/_xlfn.STDEV.P(Table2[1M Return vs Nifty])</f>
        <v>0.99666642649563963</v>
      </c>
      <c r="K499">
        <v>11.4546847992882</v>
      </c>
      <c r="L499">
        <f>(Table2[[#This Row],[6M Return vs Nifty]]-AVERAGE(Table2[6M Return vs Nifty]))/_xlfn.STDEV.P(Table2[6M Return vs Nifty])</f>
        <v>0.16210933395930985</v>
      </c>
      <c r="M499">
        <v>2.7041061424398398</v>
      </c>
      <c r="N499">
        <f>(Table2[[#This Row],[1W Return vs Nifty]]-AVERAGE(Table2[1W Return vs Nifty]))/_xlfn.STDEV.P(Table2[1W Return vs Nifty])</f>
        <v>0.40541738921793552</v>
      </c>
      <c r="O499">
        <v>2936.9</v>
      </c>
      <c r="P499">
        <v>2782.7583242372302</v>
      </c>
      <c r="Q499">
        <v>2529.70482281256</v>
      </c>
      <c r="R499">
        <v>64.907698554323204</v>
      </c>
      <c r="S499" s="2">
        <f>(Table2[[#This Row],[Close Price]]-Table2[[#This Row],[20D EMA]])/Table2[[#This Row],[20D EMA]]</f>
        <v>2.7869522285402945E-2</v>
      </c>
      <c r="T499" s="2">
        <f>(Table2[[#This Row],[Close Price]]-Table2[[#This Row],[50D EMA]])/Table2[[#This Row],[50D EMA]]</f>
        <v>8.4804948280033057E-2</v>
      </c>
      <c r="U499" s="2">
        <f>(Table2[[#This Row],[Close Price]]-Table2[[#This Row],[200D EMA]])/Table2[[#This Row],[200D EMA]]</f>
        <v>0.19332104393259328</v>
      </c>
      <c r="V499">
        <v>1.14711903786553</v>
      </c>
      <c r="W499">
        <v>2972.1</v>
      </c>
      <c r="X499">
        <v>3082.5</v>
      </c>
      <c r="Y499">
        <v>2964.15</v>
      </c>
      <c r="Z499">
        <v>3095</v>
      </c>
      <c r="AA499">
        <v>2775</v>
      </c>
      <c r="AB499">
        <v>3095</v>
      </c>
      <c r="AC499" s="2">
        <f>(Table2[[#This Row],[Close Price]]/Table2[[#This Row],[Day Low]])-1</f>
        <v>1.5695972544665482E-2</v>
      </c>
      <c r="AD499" s="2">
        <f>(Table2[[#This Row],[Day High]]/Table2[[#This Row],[Close Price]])-1</f>
        <v>2.1118012422360222E-2</v>
      </c>
      <c r="AE499" s="2">
        <f>(Table2[[#This Row],[Close Price]]/Table2[[#This Row],[Current Week Low]])-1</f>
        <v>1.8420120439248899E-2</v>
      </c>
      <c r="AF499" s="2">
        <f>(Table2[[#This Row],[Current Week High]]/Table2[[#This Row],[Close Price]])-1</f>
        <v>2.5258799171842705E-2</v>
      </c>
      <c r="AG499" s="2">
        <f>(Table2[[#This Row],[Close Price]]/Table2[[#This Row],[Current Month Low]])-1</f>
        <v>8.783783783783794E-2</v>
      </c>
      <c r="AH499" s="2">
        <f>(Table2[[#This Row],[Current Month High]]/Table2[[#This Row],[Close Price]])-1</f>
        <v>2.5258799171842705E-2</v>
      </c>
      <c r="AI499">
        <v>2.5258799171842701</v>
      </c>
      <c r="AJ499">
        <v>55.309461336626001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0.16</v>
      </c>
      <c r="AM499" t="s">
        <v>10198</v>
      </c>
      <c r="AN499">
        <v>3.87</v>
      </c>
      <c r="AO499" t="s">
        <v>10198</v>
      </c>
      <c r="AP499">
        <v>-5.6883801439857003E-2</v>
      </c>
      <c r="AQ499">
        <f>(Table2[[#This Row],[Sharpe Ratio]]-AVERAGE(Table2[Sharpe Ratio]))/_xlfn.STDEV.P(Table2[Sharpe Ratio])</f>
        <v>-1.2527022767865388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-0.20987784006865223</v>
      </c>
      <c r="AS499">
        <f>_xlfn.RANK.AVG(Table2[[#This Row],[1Y Return vs Nifty Z-Score]],Table2[1Y Return vs Nifty Z-Score])</f>
        <v>483</v>
      </c>
      <c r="AT499">
        <f>_xlfn.RANK.AVG(Table2[[#This Row],[6M Return vs Nifty Z-Score]],Table2[6M Return vs Nifty Z-Score])</f>
        <v>269</v>
      </c>
      <c r="AU499">
        <f>_xlfn.RANK.AVG(Table2[[#This Row],[Sharpe Ratio Z-Score]],Table2[Sharpe Ratio Z-Score])</f>
        <v>648</v>
      </c>
      <c r="AV499">
        <f>(Table2[[#This Row],[Rank 1Y]]+Table2[[#This Row],[Rank 6M]]+Table2[[#This Row],[Rank Sharpe]])/3</f>
        <v>466.66666666666669</v>
      </c>
    </row>
    <row r="500" spans="1:48" x14ac:dyDescent="0.3">
      <c r="A500" t="s">
        <v>689</v>
      </c>
      <c r="B500" t="s">
        <v>690</v>
      </c>
      <c r="C500" t="s">
        <v>10167</v>
      </c>
      <c r="D500" t="s">
        <v>290</v>
      </c>
      <c r="E500">
        <v>24854.961924120002</v>
      </c>
      <c r="F500">
        <v>497.95</v>
      </c>
      <c r="G500">
        <v>-2.44113073181046</v>
      </c>
      <c r="H500">
        <f>(Table2[[#This Row],[1Y Return vs Nifty]]-AVERAGE(Table2[1Y Return vs Nifty]))/_xlfn.STDEV.P(Table2[1Y Return vs Nifty])</f>
        <v>-0.59061656880925251</v>
      </c>
      <c r="I500">
        <v>-1.3740130162311901</v>
      </c>
      <c r="J500">
        <f>(Table2[[#This Row],[1M Return vs Nifty]]-AVERAGE(Table2[1M Return vs Nifty]))/_xlfn.STDEV.P(Table2[1M Return vs Nifty])</f>
        <v>-0.14407210101606219</v>
      </c>
      <c r="K500">
        <v>12.0187611147776</v>
      </c>
      <c r="L500">
        <f>(Table2[[#This Row],[6M Return vs Nifty]]-AVERAGE(Table2[6M Return vs Nifty]))/_xlfn.STDEV.P(Table2[6M Return vs Nifty])</f>
        <v>0.18149036147063285</v>
      </c>
      <c r="M500">
        <v>2.3170470385791502</v>
      </c>
      <c r="N500">
        <f>(Table2[[#This Row],[1W Return vs Nifty]]-AVERAGE(Table2[1W Return vs Nifty]))/_xlfn.STDEV.P(Table2[1W Return vs Nifty])</f>
        <v>0.32281516998471183</v>
      </c>
      <c r="O500">
        <v>497.57</v>
      </c>
      <c r="P500">
        <v>474.98974078905701</v>
      </c>
      <c r="Q500">
        <v>429.91787857356002</v>
      </c>
      <c r="R500">
        <v>46.877661063970002</v>
      </c>
      <c r="S500" s="2">
        <f>(Table2[[#This Row],[Close Price]]-Table2[[#This Row],[20D EMA]])/Table2[[#This Row],[20D EMA]]</f>
        <v>7.6371163856340911E-4</v>
      </c>
      <c r="T500" s="2">
        <f>(Table2[[#This Row],[Close Price]]-Table2[[#This Row],[50D EMA]])/Table2[[#This Row],[50D EMA]]</f>
        <v>4.8338431842340851E-2</v>
      </c>
      <c r="U500" s="2">
        <f>(Table2[[#This Row],[Close Price]]-Table2[[#This Row],[200D EMA]])/Table2[[#This Row],[200D EMA]]</f>
        <v>0.15824445741164847</v>
      </c>
      <c r="V500">
        <v>0.72070479987609604</v>
      </c>
      <c r="W500">
        <v>499.05</v>
      </c>
      <c r="X500">
        <v>516</v>
      </c>
      <c r="Y500">
        <v>487.35</v>
      </c>
      <c r="Z500">
        <v>523.5</v>
      </c>
      <c r="AA500">
        <v>477</v>
      </c>
      <c r="AB500">
        <v>523.5</v>
      </c>
      <c r="AC500" s="2">
        <f>(Table2[[#This Row],[Close Price]]/Table2[[#This Row],[Day Low]])-1</f>
        <v>-2.2041879571185197E-3</v>
      </c>
      <c r="AD500" s="2">
        <f>(Table2[[#This Row],[Day High]]/Table2[[#This Row],[Close Price]])-1</f>
        <v>3.6248619339291022E-2</v>
      </c>
      <c r="AE500" s="2">
        <f>(Table2[[#This Row],[Close Price]]/Table2[[#This Row],[Current Week Low]])-1</f>
        <v>2.1750282138093713E-2</v>
      </c>
      <c r="AF500" s="2">
        <f>(Table2[[#This Row],[Current Week High]]/Table2[[#This Row],[Close Price]])-1</f>
        <v>5.1310372527362258E-2</v>
      </c>
      <c r="AG500" s="2">
        <f>(Table2[[#This Row],[Close Price]]/Table2[[#This Row],[Current Month Low]])-1</f>
        <v>4.3920335429769475E-2</v>
      </c>
      <c r="AH500" s="2">
        <f>(Table2[[#This Row],[Current Month High]]/Table2[[#This Row],[Close Price]])-1</f>
        <v>5.1310372527362258E-2</v>
      </c>
      <c r="AI500">
        <v>5.1310372527362196</v>
      </c>
      <c r="AJ500">
        <v>48.155310919369199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0.15</v>
      </c>
      <c r="AM500" t="s">
        <v>10198</v>
      </c>
      <c r="AN500">
        <v>-0.25</v>
      </c>
      <c r="AO500" t="s">
        <v>10197</v>
      </c>
      <c r="AP500">
        <v>-3.1417905176741999E-2</v>
      </c>
      <c r="AQ500">
        <f>(Table2[[#This Row],[Sharpe Ratio]]-AVERAGE(Table2[Sharpe Ratio]))/_xlfn.STDEV.P(Table2[Sharpe Ratio])</f>
        <v>-0.95915569417481705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-1.1895388325447871</v>
      </c>
      <c r="AS500">
        <f>_xlfn.RANK.AVG(Table2[[#This Row],[1Y Return vs Nifty Z-Score]],Table2[1Y Return vs Nifty Z-Score])</f>
        <v>529</v>
      </c>
      <c r="AT500">
        <f>_xlfn.RANK.AVG(Table2[[#This Row],[6M Return vs Nifty Z-Score]],Table2[6M Return vs Nifty Z-Score])</f>
        <v>263</v>
      </c>
      <c r="AU500">
        <f>_xlfn.RANK.AVG(Table2[[#This Row],[Sharpe Ratio Z-Score]],Table2[Sharpe Ratio Z-Score])</f>
        <v>609</v>
      </c>
      <c r="AV500">
        <f>(Table2[[#This Row],[Rank 1Y]]+Table2[[#This Row],[Rank 6M]]+Table2[[#This Row],[Rank Sharpe]])/3</f>
        <v>467</v>
      </c>
    </row>
    <row r="501" spans="1:48" x14ac:dyDescent="0.3">
      <c r="A501" t="s">
        <v>628</v>
      </c>
      <c r="B501" t="s">
        <v>629</v>
      </c>
      <c r="C501" t="s">
        <v>10157</v>
      </c>
      <c r="D501" t="s">
        <v>198</v>
      </c>
      <c r="E501">
        <v>29026.093795199999</v>
      </c>
      <c r="F501">
        <v>15303</v>
      </c>
      <c r="G501">
        <v>4.3839523236301998</v>
      </c>
      <c r="H501">
        <f>(Table2[[#This Row],[1Y Return vs Nifty]]-AVERAGE(Table2[1Y Return vs Nifty]))/_xlfn.STDEV.P(Table2[1Y Return vs Nifty])</f>
        <v>-0.49805576015412101</v>
      </c>
      <c r="I501">
        <v>-6.0999671787958603</v>
      </c>
      <c r="J501">
        <f>(Table2[[#This Row],[1M Return vs Nifty]]-AVERAGE(Table2[1M Return vs Nifty]))/_xlfn.STDEV.P(Table2[1M Return vs Nifty])</f>
        <v>-0.62586778488851369</v>
      </c>
      <c r="K501">
        <v>-22.7489639152924</v>
      </c>
      <c r="L501">
        <f>(Table2[[#This Row],[6M Return vs Nifty]]-AVERAGE(Table2[6M Return vs Nifty]))/_xlfn.STDEV.P(Table2[6M Return vs Nifty])</f>
        <v>-1.0130895505210133</v>
      </c>
      <c r="M501">
        <v>-1.1312274756062199</v>
      </c>
      <c r="N501">
        <f>(Table2[[#This Row],[1W Return vs Nifty]]-AVERAGE(Table2[1W Return vs Nifty]))/_xlfn.STDEV.P(Table2[1W Return vs Nifty])</f>
        <v>-0.4130805228332915</v>
      </c>
      <c r="O501">
        <v>15706.87</v>
      </c>
      <c r="P501">
        <v>15593.3798202286</v>
      </c>
      <c r="Q501">
        <v>14856.1456597817</v>
      </c>
      <c r="R501">
        <v>34.455132856983901</v>
      </c>
      <c r="S501" s="2">
        <f>(Table2[[#This Row],[Close Price]]-Table2[[#This Row],[20D EMA]])/Table2[[#This Row],[20D EMA]]</f>
        <v>-2.5712952357789986E-2</v>
      </c>
      <c r="T501" s="2">
        <f>(Table2[[#This Row],[Close Price]]-Table2[[#This Row],[50D EMA]])/Table2[[#This Row],[50D EMA]]</f>
        <v>-1.8621993665023342E-2</v>
      </c>
      <c r="U501" s="2">
        <f>(Table2[[#This Row],[Close Price]]-Table2[[#This Row],[200D EMA]])/Table2[[#This Row],[200D EMA]]</f>
        <v>3.0078753295211473E-2</v>
      </c>
      <c r="V501">
        <v>0.180070558415142</v>
      </c>
      <c r="W501">
        <v>15237.65</v>
      </c>
      <c r="X501">
        <v>15725</v>
      </c>
      <c r="Y501">
        <v>14835.05</v>
      </c>
      <c r="Z501">
        <v>15753.85</v>
      </c>
      <c r="AA501">
        <v>14835.05</v>
      </c>
      <c r="AB501">
        <v>16398</v>
      </c>
      <c r="AC501" s="2">
        <f>(Table2[[#This Row],[Close Price]]/Table2[[#This Row],[Day Low]])-1</f>
        <v>4.2887190610101378E-3</v>
      </c>
      <c r="AD501" s="2">
        <f>(Table2[[#This Row],[Day High]]/Table2[[#This Row],[Close Price]])-1</f>
        <v>2.7576292230281574E-2</v>
      </c>
      <c r="AE501" s="2">
        <f>(Table2[[#This Row],[Close Price]]/Table2[[#This Row],[Current Week Low]])-1</f>
        <v>3.1543540466665076E-2</v>
      </c>
      <c r="AF501" s="2">
        <f>(Table2[[#This Row],[Current Week High]]/Table2[[#This Row],[Close Price]])-1</f>
        <v>2.9461543488204844E-2</v>
      </c>
      <c r="AG501" s="2">
        <f>(Table2[[#This Row],[Close Price]]/Table2[[#This Row],[Current Month Low]])-1</f>
        <v>3.1543540466665076E-2</v>
      </c>
      <c r="AH501" s="2">
        <f>(Table2[[#This Row],[Current Month High]]/Table2[[#This Row],[Close Price]])-1</f>
        <v>7.15545971378162E-2</v>
      </c>
      <c r="AI501">
        <v>19.257661896360201</v>
      </c>
      <c r="AJ501">
        <v>30.973421031234899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-0.01</v>
      </c>
      <c r="AM501" t="s">
        <v>10197</v>
      </c>
      <c r="AN501">
        <v>-2.72</v>
      </c>
      <c r="AO501" t="s">
        <v>10197</v>
      </c>
      <c r="AP501">
        <v>6.0975980482574001E-2</v>
      </c>
      <c r="AQ501">
        <f>(Table2[[#This Row],[Sharpe Ratio]]-AVERAGE(Table2[Sharpe Ratio]))/_xlfn.STDEV.P(Table2[Sharpe Ratio])</f>
        <v>0.10587296648119761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-2.4442206519157419</v>
      </c>
      <c r="AS501">
        <f>_xlfn.RANK.AVG(Table2[[#This Row],[1Y Return vs Nifty Z-Score]],Table2[1Y Return vs Nifty Z-Score])</f>
        <v>473</v>
      </c>
      <c r="AT501">
        <f>_xlfn.RANK.AVG(Table2[[#This Row],[6M Return vs Nifty Z-Score]],Table2[6M Return vs Nifty Z-Score])</f>
        <v>629</v>
      </c>
      <c r="AU501">
        <f>_xlfn.RANK.AVG(Table2[[#This Row],[Sharpe Ratio Z-Score]],Table2[Sharpe Ratio Z-Score])</f>
        <v>301</v>
      </c>
      <c r="AV501">
        <f>(Table2[[#This Row],[Rank 1Y]]+Table2[[#This Row],[Rank 6M]]+Table2[[#This Row],[Rank Sharpe]])/3</f>
        <v>467.66666666666669</v>
      </c>
    </row>
    <row r="502" spans="1:48" x14ac:dyDescent="0.3">
      <c r="A502" t="s">
        <v>1746</v>
      </c>
      <c r="B502" t="s">
        <v>1747</v>
      </c>
      <c r="C502" t="s">
        <v>10158</v>
      </c>
      <c r="D502" t="s">
        <v>60</v>
      </c>
      <c r="E502">
        <v>4356.2154975000003</v>
      </c>
      <c r="F502">
        <v>353.3</v>
      </c>
      <c r="G502">
        <v>3.8804477643716702</v>
      </c>
      <c r="H502">
        <f>(Table2[[#This Row],[1Y Return vs Nifty]]-AVERAGE(Table2[1Y Return vs Nifty]))/_xlfn.STDEV.P(Table2[1Y Return vs Nifty])</f>
        <v>-0.50488421759382407</v>
      </c>
      <c r="I502">
        <v>0.71456652776571605</v>
      </c>
      <c r="J502">
        <f>(Table2[[#This Row],[1M Return vs Nifty]]-AVERAGE(Table2[1M Return vs Nifty]))/_xlfn.STDEV.P(Table2[1M Return vs Nifty])</f>
        <v>6.8851802836598711E-2</v>
      </c>
      <c r="K502">
        <v>11.0722384524262</v>
      </c>
      <c r="L502">
        <f>(Table2[[#This Row],[6M Return vs Nifty]]-AVERAGE(Table2[6M Return vs Nifty]))/_xlfn.STDEV.P(Table2[6M Return vs Nifty])</f>
        <v>0.14896890780313191</v>
      </c>
      <c r="M502">
        <v>4.1854205071805497</v>
      </c>
      <c r="N502">
        <f>(Table2[[#This Row],[1W Return vs Nifty]]-AVERAGE(Table2[1W Return vs Nifty]))/_xlfn.STDEV.P(Table2[1W Return vs Nifty])</f>
        <v>0.72154444239706783</v>
      </c>
      <c r="O502">
        <v>344.98</v>
      </c>
      <c r="P502">
        <v>327.341186934353</v>
      </c>
      <c r="Q502">
        <v>305.250264202935</v>
      </c>
      <c r="R502">
        <v>53.797128356910903</v>
      </c>
      <c r="S502" s="2">
        <f>(Table2[[#This Row],[Close Price]]-Table2[[#This Row],[20D EMA]])/Table2[[#This Row],[20D EMA]]</f>
        <v>2.4117340135660019E-2</v>
      </c>
      <c r="T502" s="2">
        <f>(Table2[[#This Row],[Close Price]]-Table2[[#This Row],[50D EMA]])/Table2[[#This Row],[50D EMA]]</f>
        <v>7.9302006902214062E-2</v>
      </c>
      <c r="U502" s="2">
        <f>(Table2[[#This Row],[Close Price]]-Table2[[#This Row],[200D EMA]])/Table2[[#This Row],[200D EMA]]</f>
        <v>0.15741095563842269</v>
      </c>
      <c r="V502">
        <v>0.95568203129987706</v>
      </c>
      <c r="W502">
        <v>351.9</v>
      </c>
      <c r="X502">
        <v>364.5</v>
      </c>
      <c r="Y502">
        <v>326.05</v>
      </c>
      <c r="Z502">
        <v>370.85</v>
      </c>
      <c r="AA502">
        <v>326.05</v>
      </c>
      <c r="AB502">
        <v>377.95</v>
      </c>
      <c r="AC502" s="2">
        <f>(Table2[[#This Row],[Close Price]]/Table2[[#This Row],[Day Low]])-1</f>
        <v>3.9784029553850964E-3</v>
      </c>
      <c r="AD502" s="2">
        <f>(Table2[[#This Row],[Day High]]/Table2[[#This Row],[Close Price]])-1</f>
        <v>3.1701103877724179E-2</v>
      </c>
      <c r="AE502" s="2">
        <f>(Table2[[#This Row],[Close Price]]/Table2[[#This Row],[Current Week Low]])-1</f>
        <v>8.3576138629044561E-2</v>
      </c>
      <c r="AF502" s="2">
        <f>(Table2[[#This Row],[Current Week High]]/Table2[[#This Row],[Close Price]])-1</f>
        <v>4.9674497594112577E-2</v>
      </c>
      <c r="AG502" s="2">
        <f>(Table2[[#This Row],[Close Price]]/Table2[[#This Row],[Current Month Low]])-1</f>
        <v>8.3576138629044561E-2</v>
      </c>
      <c r="AH502" s="2">
        <f>(Table2[[#This Row],[Current Month High]]/Table2[[#This Row],[Close Price]])-1</f>
        <v>6.9770733088027059E-2</v>
      </c>
      <c r="AI502">
        <v>6.9770733088026997</v>
      </c>
      <c r="AJ502">
        <v>41.263494602159099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0.09</v>
      </c>
      <c r="AM502" t="s">
        <v>10198</v>
      </c>
      <c r="AN502">
        <v>-2.44</v>
      </c>
      <c r="AO502" t="s">
        <v>10197</v>
      </c>
      <c r="AP502">
        <v>-6.1763883767034997E-2</v>
      </c>
      <c r="AQ502">
        <f>(Table2[[#This Row],[Sharpe Ratio]]-AVERAGE(Table2[Sharpe Ratio]))/_xlfn.STDEV.P(Table2[Sharpe Ratio])</f>
        <v>-1.3089552150379935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-0.87447427959501911</v>
      </c>
      <c r="AS502">
        <f>_xlfn.RANK.AVG(Table2[[#This Row],[1Y Return vs Nifty Z-Score]],Table2[1Y Return vs Nifty Z-Score])</f>
        <v>476</v>
      </c>
      <c r="AT502">
        <f>_xlfn.RANK.AVG(Table2[[#This Row],[6M Return vs Nifty Z-Score]],Table2[6M Return vs Nifty Z-Score])</f>
        <v>274</v>
      </c>
      <c r="AU502">
        <f>_xlfn.RANK.AVG(Table2[[#This Row],[Sharpe Ratio Z-Score]],Table2[Sharpe Ratio Z-Score])</f>
        <v>661</v>
      </c>
      <c r="AV502">
        <f>(Table2[[#This Row],[Rank 1Y]]+Table2[[#This Row],[Rank 6M]]+Table2[[#This Row],[Rank Sharpe]])/3</f>
        <v>470.33333333333331</v>
      </c>
    </row>
    <row r="503" spans="1:48" x14ac:dyDescent="0.3">
      <c r="A503" t="s">
        <v>765</v>
      </c>
      <c r="B503" t="s">
        <v>766</v>
      </c>
      <c r="C503" t="s">
        <v>10152</v>
      </c>
      <c r="D503" t="s">
        <v>285</v>
      </c>
      <c r="E503">
        <v>20834.236093439999</v>
      </c>
      <c r="F503">
        <v>1894.2</v>
      </c>
      <c r="G503">
        <v>5.1493191621530601</v>
      </c>
      <c r="H503">
        <f>(Table2[[#This Row],[1Y Return vs Nifty]]-AVERAGE(Table2[1Y Return vs Nifty]))/_xlfn.STDEV.P(Table2[1Y Return vs Nifty])</f>
        <v>-0.4876759636130335</v>
      </c>
      <c r="I503">
        <v>-3.1038053948397399</v>
      </c>
      <c r="J503">
        <f>(Table2[[#This Row],[1M Return vs Nifty]]-AVERAGE(Table2[1M Return vs Nifty]))/_xlfn.STDEV.P(Table2[1M Return vs Nifty])</f>
        <v>-0.32041881817439993</v>
      </c>
      <c r="K503">
        <v>-20.5118385165487</v>
      </c>
      <c r="L503">
        <f>(Table2[[#This Row],[6M Return vs Nifty]]-AVERAGE(Table2[6M Return vs Nifty]))/_xlfn.STDEV.P(Table2[6M Return vs Nifty])</f>
        <v>-0.93622443899490126</v>
      </c>
      <c r="M503">
        <v>4.2454626598488403</v>
      </c>
      <c r="N503">
        <f>(Table2[[#This Row],[1W Return vs Nifty]]-AVERAGE(Table2[1W Return vs Nifty]))/_xlfn.STDEV.P(Table2[1W Return vs Nifty])</f>
        <v>0.73435802825119589</v>
      </c>
      <c r="O503">
        <v>1846.85</v>
      </c>
      <c r="P503">
        <v>1848.7447662162799</v>
      </c>
      <c r="Q503">
        <v>1834.3332027179999</v>
      </c>
      <c r="R503">
        <v>65.372751268153706</v>
      </c>
      <c r="S503" s="2">
        <f>(Table2[[#This Row],[Close Price]]-Table2[[#This Row],[20D EMA]])/Table2[[#This Row],[20D EMA]]</f>
        <v>2.5638248910306815E-2</v>
      </c>
      <c r="T503" s="2">
        <f>(Table2[[#This Row],[Close Price]]-Table2[[#This Row],[50D EMA]])/Table2[[#This Row],[50D EMA]]</f>
        <v>2.4587079089749504E-2</v>
      </c>
      <c r="U503" s="2">
        <f>(Table2[[#This Row],[Close Price]]-Table2[[#This Row],[200D EMA]])/Table2[[#This Row],[200D EMA]]</f>
        <v>3.2636817124224345E-2</v>
      </c>
      <c r="V503">
        <v>1.60851417030822</v>
      </c>
      <c r="W503">
        <v>1723.9</v>
      </c>
      <c r="X503">
        <v>1797.5</v>
      </c>
      <c r="Y503">
        <v>1818.4</v>
      </c>
      <c r="Z503">
        <v>1905</v>
      </c>
      <c r="AA503">
        <v>1763.25</v>
      </c>
      <c r="AB503">
        <v>1940</v>
      </c>
      <c r="AC503" s="2">
        <f>(Table2[[#This Row],[Close Price]]/Table2[[#This Row],[Day Low]])-1</f>
        <v>9.87876326933117E-2</v>
      </c>
      <c r="AD503" s="2">
        <f>(Table2[[#This Row],[Day High]]/Table2[[#This Row],[Close Price]])-1</f>
        <v>-5.1050575440819368E-2</v>
      </c>
      <c r="AE503" s="2">
        <f>(Table2[[#This Row],[Close Price]]/Table2[[#This Row],[Current Week Low]])-1</f>
        <v>4.1684997800264023E-2</v>
      </c>
      <c r="AF503" s="2">
        <f>(Table2[[#This Row],[Current Week High]]/Table2[[#This Row],[Close Price]])-1</f>
        <v>5.7016154577129718E-3</v>
      </c>
      <c r="AG503" s="2">
        <f>(Table2[[#This Row],[Close Price]]/Table2[[#This Row],[Current Month Low]])-1</f>
        <v>7.4266269672479845E-2</v>
      </c>
      <c r="AH503" s="2">
        <f>(Table2[[#This Row],[Current Month High]]/Table2[[#This Row],[Close Price]])-1</f>
        <v>2.4179072959560788E-2</v>
      </c>
      <c r="AI503">
        <v>29.814697497624302</v>
      </c>
      <c r="AJ503">
        <v>33.122496310351998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-0.12</v>
      </c>
      <c r="AM503" t="s">
        <v>10197</v>
      </c>
      <c r="AN503">
        <v>5.65</v>
      </c>
      <c r="AO503" t="s">
        <v>10198</v>
      </c>
      <c r="AP503">
        <v>5.5107230466106001E-2</v>
      </c>
      <c r="AQ503">
        <f>(Table2[[#This Row],[Sharpe Ratio]]-AVERAGE(Table2[Sharpe Ratio]))/_xlfn.STDEV.P(Table2[Sharpe Ratio])</f>
        <v>3.822360932772826E-2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471</v>
      </c>
      <c r="AT503">
        <f>_xlfn.RANK.AVG(Table2[[#This Row],[6M Return vs Nifty Z-Score]],Table2[6M Return vs Nifty Z-Score])</f>
        <v>620</v>
      </c>
      <c r="AU503">
        <f>_xlfn.RANK.AVG(Table2[[#This Row],[Sharpe Ratio Z-Score]],Table2[Sharpe Ratio Z-Score])</f>
        <v>323</v>
      </c>
      <c r="AV503">
        <f>(Table2[[#This Row],[Rank 1Y]]+Table2[[#This Row],[Rank 6M]]+Table2[[#This Row],[Rank Sharpe]])/3</f>
        <v>471.33333333333331</v>
      </c>
    </row>
    <row r="504" spans="1:48" x14ac:dyDescent="0.3">
      <c r="A504" t="s">
        <v>2008</v>
      </c>
      <c r="B504" t="s">
        <v>2009</v>
      </c>
      <c r="C504" t="s">
        <v>10151</v>
      </c>
      <c r="D504" t="s">
        <v>433</v>
      </c>
      <c r="E504">
        <v>3104.7925468349999</v>
      </c>
      <c r="F504">
        <v>93.45</v>
      </c>
      <c r="G504">
        <v>-2.33126745056044</v>
      </c>
      <c r="H504">
        <f>(Table2[[#This Row],[1Y Return vs Nifty]]-AVERAGE(Table2[1Y Return vs Nifty]))/_xlfn.STDEV.P(Table2[1Y Return vs Nifty])</f>
        <v>-0.58912661856668336</v>
      </c>
      <c r="I504">
        <v>-6.5113370548471003</v>
      </c>
      <c r="J504">
        <f>(Table2[[#This Row],[1M Return vs Nifty]]-AVERAGE(Table2[1M Return vs Nifty]))/_xlfn.STDEV.P(Table2[1M Return vs Nifty])</f>
        <v>-0.66780560822302448</v>
      </c>
      <c r="K504">
        <v>-5.1935361091550103</v>
      </c>
      <c r="L504">
        <f>(Table2[[#This Row],[6M Return vs Nifty]]-AVERAGE(Table2[6M Return vs Nifty]))/_xlfn.STDEV.P(Table2[6M Return vs Nifty])</f>
        <v>-0.40990480416520381</v>
      </c>
      <c r="M504">
        <v>-1.82620802327417</v>
      </c>
      <c r="N504">
        <f>(Table2[[#This Row],[1W Return vs Nifty]]-AVERAGE(Table2[1W Return vs Nifty]))/_xlfn.STDEV.P(Table2[1W Return vs Nifty])</f>
        <v>-0.56139620637798271</v>
      </c>
      <c r="O504">
        <v>82.65</v>
      </c>
      <c r="P504">
        <v>83.443368835932404</v>
      </c>
      <c r="Q504">
        <v>85.784994788855798</v>
      </c>
      <c r="R504">
        <v>78.300535664757504</v>
      </c>
      <c r="S504" s="2">
        <f>(Table2[[#This Row],[Close Price]]-Table2[[#This Row],[20D EMA]])/Table2[[#This Row],[20D EMA]]</f>
        <v>0.13067150635208707</v>
      </c>
      <c r="T504" s="2">
        <f>(Table2[[#This Row],[Close Price]]-Table2[[#This Row],[50D EMA]])/Table2[[#This Row],[50D EMA]]</f>
        <v>0.11992122685917424</v>
      </c>
      <c r="U504" s="2">
        <f>(Table2[[#This Row],[Close Price]]-Table2[[#This Row],[200D EMA]])/Table2[[#This Row],[200D EMA]]</f>
        <v>8.9351351364072754E-2</v>
      </c>
      <c r="V504">
        <v>2.2389304827354302</v>
      </c>
      <c r="W504">
        <v>88.3</v>
      </c>
      <c r="X504">
        <v>93.45</v>
      </c>
      <c r="Y504">
        <v>77.53</v>
      </c>
      <c r="Z504">
        <v>94.78</v>
      </c>
      <c r="AA504">
        <v>77.53</v>
      </c>
      <c r="AB504">
        <v>94.78</v>
      </c>
      <c r="AC504" s="2">
        <f>(Table2[[#This Row],[Close Price]]/Table2[[#This Row],[Day Low]])-1</f>
        <v>5.8323895809739623E-2</v>
      </c>
      <c r="AD504" s="2">
        <f>(Table2[[#This Row],[Day High]]/Table2[[#This Row],[Close Price]])-1</f>
        <v>0</v>
      </c>
      <c r="AE504" s="2">
        <f>(Table2[[#This Row],[Close Price]]/Table2[[#This Row],[Current Week Low]])-1</f>
        <v>0.2053398684380241</v>
      </c>
      <c r="AF504" s="2">
        <f>(Table2[[#This Row],[Current Week High]]/Table2[[#This Row],[Close Price]])-1</f>
        <v>1.4232209737827795E-2</v>
      </c>
      <c r="AG504" s="2">
        <f>(Table2[[#This Row],[Close Price]]/Table2[[#This Row],[Current Month Low]])-1</f>
        <v>0.2053398684380241</v>
      </c>
      <c r="AH504" s="2">
        <f>(Table2[[#This Row],[Current Month High]]/Table2[[#This Row],[Close Price]])-1</f>
        <v>1.4232209737827795E-2</v>
      </c>
      <c r="AI504">
        <v>28.4109149277688</v>
      </c>
      <c r="AJ504">
        <v>49.400479616306903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-0.01</v>
      </c>
      <c r="AM504" t="s">
        <v>10197</v>
      </c>
      <c r="AN504">
        <v>15.54</v>
      </c>
      <c r="AO504" t="s">
        <v>10198</v>
      </c>
      <c r="AP504">
        <v>2.1106135022513999E-2</v>
      </c>
      <c r="AQ504">
        <f>(Table2[[#This Row],[Sharpe Ratio]]-AVERAGE(Table2[Sharpe Ratio]))/_xlfn.STDEV.P(Table2[Sharpe Ratio])</f>
        <v>-0.35370861522067043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527</v>
      </c>
      <c r="AT504">
        <f>_xlfn.RANK.AVG(Table2[[#This Row],[6M Return vs Nifty Z-Score]],Table2[6M Return vs Nifty Z-Score])</f>
        <v>460</v>
      </c>
      <c r="AU504">
        <f>_xlfn.RANK.AVG(Table2[[#This Row],[Sharpe Ratio Z-Score]],Table2[Sharpe Ratio Z-Score])</f>
        <v>430</v>
      </c>
      <c r="AV504">
        <f>(Table2[[#This Row],[Rank 1Y]]+Table2[[#This Row],[Rank 6M]]+Table2[[#This Row],[Rank Sharpe]])/3</f>
        <v>472.33333333333331</v>
      </c>
    </row>
    <row r="505" spans="1:48" x14ac:dyDescent="0.3">
      <c r="A505" t="s">
        <v>1846</v>
      </c>
      <c r="B505" t="s">
        <v>1847</v>
      </c>
      <c r="C505" t="s">
        <v>10155</v>
      </c>
      <c r="D505" t="s">
        <v>174</v>
      </c>
      <c r="E505">
        <v>3859.0025260749999</v>
      </c>
      <c r="F505">
        <v>270.25</v>
      </c>
      <c r="G505">
        <v>5.2025281955069502</v>
      </c>
      <c r="H505">
        <f>(Table2[[#This Row],[1Y Return vs Nifty]]-AVERAGE(Table2[1Y Return vs Nifty]))/_xlfn.STDEV.P(Table2[1Y Return vs Nifty])</f>
        <v>-0.48695435024730782</v>
      </c>
      <c r="I505">
        <v>-0.259201350386285</v>
      </c>
      <c r="J505">
        <f>(Table2[[#This Row],[1M Return vs Nifty]]-AVERAGE(Table2[1M Return vs Nifty]))/_xlfn.STDEV.P(Table2[1M Return vs Nifty])</f>
        <v>-3.0420670964261907E-2</v>
      </c>
      <c r="K505">
        <v>10.3824480704445</v>
      </c>
      <c r="L505">
        <f>(Table2[[#This Row],[6M Return vs Nifty]]-AVERAGE(Table2[6M Return vs Nifty]))/_xlfn.STDEV.P(Table2[6M Return vs Nifty])</f>
        <v>0.12526848641842206</v>
      </c>
      <c r="M505">
        <v>2.2680961364555499</v>
      </c>
      <c r="N505">
        <f>(Table2[[#This Row],[1W Return vs Nifty]]-AVERAGE(Table2[1W Return vs Nifty]))/_xlfn.STDEV.P(Table2[1W Return vs Nifty])</f>
        <v>0.31236856607190727</v>
      </c>
      <c r="O505">
        <v>268.58</v>
      </c>
      <c r="P505">
        <v>259.13720880622702</v>
      </c>
      <c r="Q505">
        <v>235.679064418108</v>
      </c>
      <c r="R505">
        <v>50.032026510121</v>
      </c>
      <c r="S505" s="2">
        <f>(Table2[[#This Row],[Close Price]]-Table2[[#This Row],[20D EMA]])/Table2[[#This Row],[20D EMA]]</f>
        <v>6.2178866631916602E-3</v>
      </c>
      <c r="T505" s="2">
        <f>(Table2[[#This Row],[Close Price]]-Table2[[#This Row],[50D EMA]])/Table2[[#This Row],[50D EMA]]</f>
        <v>4.2883811417767884E-2</v>
      </c>
      <c r="U505" s="2">
        <f>(Table2[[#This Row],[Close Price]]-Table2[[#This Row],[200D EMA]])/Table2[[#This Row],[200D EMA]]</f>
        <v>0.1466864936317008</v>
      </c>
      <c r="V505">
        <v>0.94715955664859197</v>
      </c>
      <c r="W505">
        <v>270.3</v>
      </c>
      <c r="X505">
        <v>276.14999999999998</v>
      </c>
      <c r="Y505">
        <v>258.05</v>
      </c>
      <c r="Z505">
        <v>281.25</v>
      </c>
      <c r="AA505">
        <v>258.05</v>
      </c>
      <c r="AB505">
        <v>286.89999999999998</v>
      </c>
      <c r="AC505" s="2">
        <f>(Table2[[#This Row],[Close Price]]/Table2[[#This Row],[Day Low]])-1</f>
        <v>-1.8497965223829294E-4</v>
      </c>
      <c r="AD505" s="2">
        <f>(Table2[[#This Row],[Day High]]/Table2[[#This Row],[Close Price]])-1</f>
        <v>2.1831637372802914E-2</v>
      </c>
      <c r="AE505" s="2">
        <f>(Table2[[#This Row],[Close Price]]/Table2[[#This Row],[Current Week Low]])-1</f>
        <v>4.7277659368339497E-2</v>
      </c>
      <c r="AF505" s="2">
        <f>(Table2[[#This Row],[Current Week High]]/Table2[[#This Row],[Close Price]])-1</f>
        <v>4.0703052728954692E-2</v>
      </c>
      <c r="AG505" s="2">
        <f>(Table2[[#This Row],[Close Price]]/Table2[[#This Row],[Current Month Low]])-1</f>
        <v>4.7277659368339497E-2</v>
      </c>
      <c r="AH505" s="2">
        <f>(Table2[[#This Row],[Current Month High]]/Table2[[#This Row],[Close Price]])-1</f>
        <v>6.1609620721553959E-2</v>
      </c>
      <c r="AI505">
        <v>6.1609620721553897</v>
      </c>
      <c r="AJ505">
        <v>35.294117647058798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-0.06</v>
      </c>
      <c r="AM505" t="s">
        <v>10197</v>
      </c>
      <c r="AN505">
        <v>-0.37</v>
      </c>
      <c r="AO505" t="s">
        <v>10197</v>
      </c>
      <c r="AP505">
        <v>-6.2583038386691006E-2</v>
      </c>
      <c r="AQ505">
        <f>(Table2[[#This Row],[Sharpe Ratio]]-AVERAGE(Table2[Sharpe Ratio]))/_xlfn.STDEV.P(Table2[Sharpe Ratio])</f>
        <v>-1.3183976488226199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-1.39813561754386</v>
      </c>
      <c r="AS505">
        <f>_xlfn.RANK.AVG(Table2[[#This Row],[1Y Return vs Nifty Z-Score]],Table2[1Y Return vs Nifty Z-Score])</f>
        <v>470</v>
      </c>
      <c r="AT505">
        <f>_xlfn.RANK.AVG(Table2[[#This Row],[6M Return vs Nifty Z-Score]],Table2[6M Return vs Nifty Z-Score])</f>
        <v>285</v>
      </c>
      <c r="AU505">
        <f>_xlfn.RANK.AVG(Table2[[#This Row],[Sharpe Ratio Z-Score]],Table2[Sharpe Ratio Z-Score])</f>
        <v>666</v>
      </c>
      <c r="AV505">
        <f>(Table2[[#This Row],[Rank 1Y]]+Table2[[#This Row],[Rank 6M]]+Table2[[#This Row],[Rank Sharpe]])/3</f>
        <v>473.66666666666669</v>
      </c>
    </row>
    <row r="506" spans="1:48" x14ac:dyDescent="0.3">
      <c r="A506" t="s">
        <v>1504</v>
      </c>
      <c r="B506" t="s">
        <v>1505</v>
      </c>
      <c r="C506" t="s">
        <v>10161</v>
      </c>
      <c r="D506" t="s">
        <v>1506</v>
      </c>
      <c r="E506">
        <v>6535.9242731249997</v>
      </c>
      <c r="F506">
        <v>481.65</v>
      </c>
      <c r="G506">
        <v>1.7462252060975001</v>
      </c>
      <c r="H506">
        <f>(Table2[[#This Row],[1Y Return vs Nifty]]-AVERAGE(Table2[1Y Return vs Nifty]))/_xlfn.STDEV.P(Table2[1Y Return vs Nifty])</f>
        <v>-0.53382824131327256</v>
      </c>
      <c r="I506">
        <v>-3.30259089006337</v>
      </c>
      <c r="J506">
        <f>(Table2[[#This Row],[1M Return vs Nifty]]-AVERAGE(Table2[1M Return vs Nifty]))/_xlfn.STDEV.P(Table2[1M Return vs Nifty])</f>
        <v>-0.34068435404731207</v>
      </c>
      <c r="K506">
        <v>-1.0642077740062801</v>
      </c>
      <c r="L506">
        <f>(Table2[[#This Row],[6M Return vs Nifty]]-AVERAGE(Table2[6M Return vs Nifty]))/_xlfn.STDEV.P(Table2[6M Return vs Nifty])</f>
        <v>-0.26802572881816061</v>
      </c>
      <c r="M506">
        <v>2.0216943679695101</v>
      </c>
      <c r="N506">
        <f>(Table2[[#This Row],[1W Return vs Nifty]]-AVERAGE(Table2[1W Return vs Nifty]))/_xlfn.STDEV.P(Table2[1W Return vs Nifty])</f>
        <v>0.25978400547915748</v>
      </c>
      <c r="O506">
        <v>464.82</v>
      </c>
      <c r="P506">
        <v>462.38283238998099</v>
      </c>
      <c r="Q506">
        <v>444.99769936553798</v>
      </c>
      <c r="R506">
        <v>65.334562209853502</v>
      </c>
      <c r="S506" s="2">
        <f>(Table2[[#This Row],[Close Price]]-Table2[[#This Row],[20D EMA]])/Table2[[#This Row],[20D EMA]]</f>
        <v>3.6207564218407089E-2</v>
      </c>
      <c r="T506" s="2">
        <f>(Table2[[#This Row],[Close Price]]-Table2[[#This Row],[50D EMA]])/Table2[[#This Row],[50D EMA]]</f>
        <v>4.1669297085339778E-2</v>
      </c>
      <c r="U506" s="2">
        <f>(Table2[[#This Row],[Close Price]]-Table2[[#This Row],[200D EMA]])/Table2[[#This Row],[200D EMA]]</f>
        <v>8.2365146351811594E-2</v>
      </c>
      <c r="V506">
        <v>1.08889414272845</v>
      </c>
      <c r="W506">
        <v>481.6</v>
      </c>
      <c r="X506">
        <v>496</v>
      </c>
      <c r="Y506">
        <v>458.8</v>
      </c>
      <c r="Z506">
        <v>486.8</v>
      </c>
      <c r="AA506">
        <v>443.05</v>
      </c>
      <c r="AB506">
        <v>496</v>
      </c>
      <c r="AC506" s="2">
        <f>(Table2[[#This Row],[Close Price]]/Table2[[#This Row],[Day Low]])-1</f>
        <v>1.0382059800662091E-4</v>
      </c>
      <c r="AD506" s="2">
        <f>(Table2[[#This Row],[Day High]]/Table2[[#This Row],[Close Price]])-1</f>
        <v>2.9793418457386034E-2</v>
      </c>
      <c r="AE506" s="2">
        <f>(Table2[[#This Row],[Close Price]]/Table2[[#This Row],[Current Week Low]])-1</f>
        <v>4.9803836094158616E-2</v>
      </c>
      <c r="AF506" s="2">
        <f>(Table2[[#This Row],[Current Week High]]/Table2[[#This Row],[Close Price]])-1</f>
        <v>1.0692411502128074E-2</v>
      </c>
      <c r="AG506" s="2">
        <f>(Table2[[#This Row],[Close Price]]/Table2[[#This Row],[Current Month Low]])-1</f>
        <v>8.7123349509084624E-2</v>
      </c>
      <c r="AH506" s="2">
        <f>(Table2[[#This Row],[Current Month High]]/Table2[[#This Row],[Close Price]])-1</f>
        <v>2.9793418457386034E-2</v>
      </c>
      <c r="AI506">
        <v>19.7757707879165</v>
      </c>
      <c r="AJ506">
        <v>40.709903593339099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-0.13</v>
      </c>
      <c r="AM506" t="s">
        <v>10197</v>
      </c>
      <c r="AN506">
        <v>5.03</v>
      </c>
      <c r="AO506" t="s">
        <v>10198</v>
      </c>
      <c r="AQ506">
        <f>(Table2[[#This Row],[Sharpe Ratio]]-AVERAGE(Table2[Sharpe Ratio]))/_xlfn.STDEV.P(Table2[Sharpe Ratio])</f>
        <v>-0.59700002519057449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-1.4797543438901624</v>
      </c>
      <c r="AS506">
        <f>_xlfn.RANK.AVG(Table2[[#This Row],[1Y Return vs Nifty Z-Score]],Table2[1Y Return vs Nifty Z-Score])</f>
        <v>497</v>
      </c>
      <c r="AT506">
        <f>_xlfn.RANK.AVG(Table2[[#This Row],[6M Return vs Nifty Z-Score]],Table2[6M Return vs Nifty Z-Score])</f>
        <v>407</v>
      </c>
      <c r="AU506">
        <f>_xlfn.RANK.AVG(Table2[[#This Row],[Sharpe Ratio Z-Score]],Table2[Sharpe Ratio Z-Score])</f>
        <v>517.5</v>
      </c>
      <c r="AV506">
        <f>(Table2[[#This Row],[Rank 1Y]]+Table2[[#This Row],[Rank 6M]]+Table2[[#This Row],[Rank Sharpe]])/3</f>
        <v>473.83333333333331</v>
      </c>
    </row>
    <row r="507" spans="1:48" x14ac:dyDescent="0.3">
      <c r="A507" t="s">
        <v>436</v>
      </c>
      <c r="B507" t="s">
        <v>437</v>
      </c>
      <c r="C507" t="s">
        <v>10153</v>
      </c>
      <c r="D507" t="s">
        <v>32</v>
      </c>
      <c r="E507">
        <v>54076.588912348001</v>
      </c>
      <c r="F507">
        <v>118.78</v>
      </c>
      <c r="G507">
        <v>19.011320786947</v>
      </c>
      <c r="H507">
        <f>(Table2[[#This Row],[1Y Return vs Nifty]]-AVERAGE(Table2[1Y Return vs Nifty]))/_xlfn.STDEV.P(Table2[1Y Return vs Nifty])</f>
        <v>-0.29968146309968657</v>
      </c>
      <c r="I507">
        <v>-3.6373724236962799</v>
      </c>
      <c r="J507">
        <f>(Table2[[#This Row],[1M Return vs Nifty]]-AVERAGE(Table2[1M Return vs Nifty]))/_xlfn.STDEV.P(Table2[1M Return vs Nifty])</f>
        <v>-0.37481424451942025</v>
      </c>
      <c r="K507">
        <v>-23.973370034028299</v>
      </c>
      <c r="L507">
        <f>(Table2[[#This Row],[6M Return vs Nifty]]-AVERAGE(Table2[6M Return vs Nifty]))/_xlfn.STDEV.P(Table2[6M Return vs Nifty])</f>
        <v>-1.0551587670802371</v>
      </c>
      <c r="M507">
        <v>-0.57887592196868198</v>
      </c>
      <c r="N507">
        <f>(Table2[[#This Row],[1W Return vs Nifty]]-AVERAGE(Table2[1W Return vs Nifty]))/_xlfn.STDEV.P(Table2[1W Return vs Nifty])</f>
        <v>-0.29520326927616775</v>
      </c>
      <c r="O507">
        <v>121.44</v>
      </c>
      <c r="P507">
        <v>124.465215709955</v>
      </c>
      <c r="Q507">
        <v>121.102113952097</v>
      </c>
      <c r="R507">
        <v>38.960278994627402</v>
      </c>
      <c r="S507" s="2">
        <f>(Table2[[#This Row],[Close Price]]-Table2[[#This Row],[20D EMA]])/Table2[[#This Row],[20D EMA]]</f>
        <v>-2.1903820816864268E-2</v>
      </c>
      <c r="T507" s="2">
        <f>(Table2[[#This Row],[Close Price]]-Table2[[#This Row],[50D EMA]])/Table2[[#This Row],[50D EMA]]</f>
        <v>-4.5677145036276082E-2</v>
      </c>
      <c r="U507" s="2">
        <f>(Table2[[#This Row],[Close Price]]-Table2[[#This Row],[200D EMA]])/Table2[[#This Row],[200D EMA]]</f>
        <v>-1.9174842422779927E-2</v>
      </c>
      <c r="V507">
        <v>0.63767037768757195</v>
      </c>
      <c r="W507">
        <v>118.21</v>
      </c>
      <c r="X507">
        <v>120.39</v>
      </c>
      <c r="Y507">
        <v>117</v>
      </c>
      <c r="Z507">
        <v>122.46</v>
      </c>
      <c r="AA507">
        <v>117</v>
      </c>
      <c r="AB507">
        <v>125.9</v>
      </c>
      <c r="AC507" s="2">
        <f>(Table2[[#This Row],[Close Price]]/Table2[[#This Row],[Day Low]])-1</f>
        <v>4.8219270789273683E-3</v>
      </c>
      <c r="AD507" s="2">
        <f>(Table2[[#This Row],[Day High]]/Table2[[#This Row],[Close Price]])-1</f>
        <v>1.3554470449570699E-2</v>
      </c>
      <c r="AE507" s="2">
        <f>(Table2[[#This Row],[Close Price]]/Table2[[#This Row],[Current Week Low]])-1</f>
        <v>1.5213675213675115E-2</v>
      </c>
      <c r="AF507" s="2">
        <f>(Table2[[#This Row],[Current Week High]]/Table2[[#This Row],[Close Price]])-1</f>
        <v>3.0981646741875757E-2</v>
      </c>
      <c r="AG507" s="2">
        <f>(Table2[[#This Row],[Close Price]]/Table2[[#This Row],[Current Month Low]])-1</f>
        <v>1.5213675213675115E-2</v>
      </c>
      <c r="AH507" s="2">
        <f>(Table2[[#This Row],[Current Month High]]/Table2[[#This Row],[Close Price]])-1</f>
        <v>5.9942751304933539E-2</v>
      </c>
      <c r="AI507">
        <v>32.976932143458399</v>
      </c>
      <c r="AJ507">
        <v>45.207823960880198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-0.2</v>
      </c>
      <c r="AM507" t="s">
        <v>10197</v>
      </c>
      <c r="AN507">
        <v>-1.8</v>
      </c>
      <c r="AO507" t="s">
        <v>10197</v>
      </c>
      <c r="AP507">
        <v>3.3784187695178998E-2</v>
      </c>
      <c r="AQ507">
        <f>(Table2[[#This Row],[Sharpe Ratio]]-AVERAGE(Table2[Sharpe Ratio]))/_xlfn.STDEV.P(Table2[Sharpe Ratio])</f>
        <v>-0.20756810644844992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389</v>
      </c>
      <c r="AT507">
        <f>_xlfn.RANK.AVG(Table2[[#This Row],[6M Return vs Nifty Z-Score]],Table2[6M Return vs Nifty Z-Score])</f>
        <v>645</v>
      </c>
      <c r="AU507">
        <f>_xlfn.RANK.AVG(Table2[[#This Row],[Sharpe Ratio Z-Score]],Table2[Sharpe Ratio Z-Score])</f>
        <v>393</v>
      </c>
      <c r="AV507">
        <f>(Table2[[#This Row],[Rank 1Y]]+Table2[[#This Row],[Rank 6M]]+Table2[[#This Row],[Rank Sharpe]])/3</f>
        <v>475.66666666666669</v>
      </c>
    </row>
    <row r="508" spans="1:48" x14ac:dyDescent="0.3">
      <c r="A508" t="s">
        <v>396</v>
      </c>
      <c r="B508" t="s">
        <v>397</v>
      </c>
      <c r="C508" t="s">
        <v>10167</v>
      </c>
      <c r="D508" t="s">
        <v>170</v>
      </c>
      <c r="E508">
        <v>60803.259372740002</v>
      </c>
      <c r="F508">
        <v>4008.1</v>
      </c>
      <c r="G508">
        <v>-11.844500503053199</v>
      </c>
      <c r="H508">
        <f>(Table2[[#This Row],[1Y Return vs Nifty]]-AVERAGE(Table2[1Y Return vs Nifty]))/_xlfn.STDEV.P(Table2[1Y Return vs Nifty])</f>
        <v>-0.71814373632344342</v>
      </c>
      <c r="I508">
        <v>2.4521706354906199</v>
      </c>
      <c r="J508">
        <f>(Table2[[#This Row],[1M Return vs Nifty]]-AVERAGE(Table2[1M Return vs Nifty]))/_xlfn.STDEV.P(Table2[1M Return vs Nifty])</f>
        <v>0.24599490041725472</v>
      </c>
      <c r="K508">
        <v>9.3320155138074199</v>
      </c>
      <c r="L508">
        <f>(Table2[[#This Row],[6M Return vs Nifty]]-AVERAGE(Table2[6M Return vs Nifty]))/_xlfn.STDEV.P(Table2[6M Return vs Nifty])</f>
        <v>8.9176805700877076E-2</v>
      </c>
      <c r="M508">
        <v>5.1641230498389303</v>
      </c>
      <c r="N508">
        <f>(Table2[[#This Row],[1W Return vs Nifty]]-AVERAGE(Table2[1W Return vs Nifty]))/_xlfn.STDEV.P(Table2[1W Return vs Nifty])</f>
        <v>0.93040918989020005</v>
      </c>
      <c r="O508">
        <v>3879.15</v>
      </c>
      <c r="P508">
        <v>3786.56075590825</v>
      </c>
      <c r="Q508">
        <v>3646.3548695458198</v>
      </c>
      <c r="R508">
        <v>69.003266277090404</v>
      </c>
      <c r="S508" s="2">
        <f>(Table2[[#This Row],[Close Price]]-Table2[[#This Row],[20D EMA]])/Table2[[#This Row],[20D EMA]]</f>
        <v>3.3241818439606566E-2</v>
      </c>
      <c r="T508" s="2">
        <f>(Table2[[#This Row],[Close Price]]-Table2[[#This Row],[50D EMA]])/Table2[[#This Row],[50D EMA]]</f>
        <v>5.850671846373455E-2</v>
      </c>
      <c r="U508" s="2">
        <f>(Table2[[#This Row],[Close Price]]-Table2[[#This Row],[200D EMA]])/Table2[[#This Row],[200D EMA]]</f>
        <v>9.9207329894152096E-2</v>
      </c>
      <c r="V508">
        <v>0.82545362717690596</v>
      </c>
      <c r="W508">
        <v>4010</v>
      </c>
      <c r="X508">
        <v>4214.5</v>
      </c>
      <c r="Y508">
        <v>3777</v>
      </c>
      <c r="Z508">
        <v>4058.3</v>
      </c>
      <c r="AA508">
        <v>3728</v>
      </c>
      <c r="AB508">
        <v>4058.3</v>
      </c>
      <c r="AC508" s="2">
        <f>(Table2[[#This Row],[Close Price]]/Table2[[#This Row],[Day Low]])-1</f>
        <v>-4.7381546134661612E-4</v>
      </c>
      <c r="AD508" s="2">
        <f>(Table2[[#This Row],[Day High]]/Table2[[#This Row],[Close Price]])-1</f>
        <v>5.1495721164641628E-2</v>
      </c>
      <c r="AE508" s="2">
        <f>(Table2[[#This Row],[Close Price]]/Table2[[#This Row],[Current Week Low]])-1</f>
        <v>6.118612655546718E-2</v>
      </c>
      <c r="AF508" s="2">
        <f>(Table2[[#This Row],[Current Week High]]/Table2[[#This Row],[Close Price]])-1</f>
        <v>1.2524637608842148E-2</v>
      </c>
      <c r="AG508" s="2">
        <f>(Table2[[#This Row],[Close Price]]/Table2[[#This Row],[Current Month Low]])-1</f>
        <v>7.5134120171673757E-2</v>
      </c>
      <c r="AH508" s="2">
        <f>(Table2[[#This Row],[Current Month High]]/Table2[[#This Row],[Close Price]])-1</f>
        <v>1.2524637608842148E-2</v>
      </c>
      <c r="AI508">
        <v>1.25246376088421</v>
      </c>
      <c r="AJ508">
        <v>24.475155279503099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0.05</v>
      </c>
      <c r="AM508" t="s">
        <v>10198</v>
      </c>
      <c r="AN508">
        <v>6.69</v>
      </c>
      <c r="AO508" t="s">
        <v>10198</v>
      </c>
      <c r="AP508">
        <v>-5.1047086887719998E-3</v>
      </c>
      <c r="AQ508">
        <f>(Table2[[#This Row],[Sharpe Ratio]]-AVERAGE(Table2[Sharpe Ratio]))/_xlfn.STDEV.P(Table2[Sharpe Ratio])</f>
        <v>-0.65584224206506081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-0.10840508238017232</v>
      </c>
      <c r="AS508">
        <f>_xlfn.RANK.AVG(Table2[[#This Row],[1Y Return vs Nifty Z-Score]],Table2[1Y Return vs Nifty Z-Score])</f>
        <v>582</v>
      </c>
      <c r="AT508">
        <f>_xlfn.RANK.AVG(Table2[[#This Row],[6M Return vs Nifty Z-Score]],Table2[6M Return vs Nifty Z-Score])</f>
        <v>294</v>
      </c>
      <c r="AU508">
        <f>_xlfn.RANK.AVG(Table2[[#This Row],[Sharpe Ratio Z-Score]],Table2[Sharpe Ratio Z-Score])</f>
        <v>552</v>
      </c>
      <c r="AV508">
        <f>(Table2[[#This Row],[Rank 1Y]]+Table2[[#This Row],[Rank 6M]]+Table2[[#This Row],[Rank Sharpe]])/3</f>
        <v>476</v>
      </c>
    </row>
    <row r="509" spans="1:48" x14ac:dyDescent="0.3">
      <c r="A509" t="s">
        <v>398</v>
      </c>
      <c r="B509" t="s">
        <v>399</v>
      </c>
      <c r="C509" t="s">
        <v>10158</v>
      </c>
      <c r="D509" t="s">
        <v>60</v>
      </c>
      <c r="E509">
        <v>59524.607227499997</v>
      </c>
      <c r="F509">
        <v>28012.5</v>
      </c>
      <c r="G509">
        <v>-2.1454170672903499</v>
      </c>
      <c r="H509">
        <f>(Table2[[#This Row],[1Y Return vs Nifty]]-AVERAGE(Table2[1Y Return vs Nifty]))/_xlfn.STDEV.P(Table2[1Y Return vs Nifty])</f>
        <v>-0.58660614202088779</v>
      </c>
      <c r="I509">
        <v>0.16361344507818201</v>
      </c>
      <c r="J509">
        <f>(Table2[[#This Row],[1M Return vs Nifty]]-AVERAGE(Table2[1M Return vs Nifty]))/_xlfn.STDEV.P(Table2[1M Return vs Nifty])</f>
        <v>1.2683924748034318E-2</v>
      </c>
      <c r="K509">
        <v>-2.5219876915995099</v>
      </c>
      <c r="L509">
        <f>(Table2[[#This Row],[6M Return vs Nifty]]-AVERAGE(Table2[6M Return vs Nifty]))/_xlfn.STDEV.P(Table2[6M Return vs Nifty])</f>
        <v>-0.3181134065179691</v>
      </c>
      <c r="M509">
        <v>-1.5885660427334101</v>
      </c>
      <c r="N509">
        <f>(Table2[[#This Row],[1W Return vs Nifty]]-AVERAGE(Table2[1W Return vs Nifty]))/_xlfn.STDEV.P(Table2[1W Return vs Nifty])</f>
        <v>-0.51068107067945534</v>
      </c>
      <c r="O509">
        <v>27821.09</v>
      </c>
      <c r="P509">
        <v>27418.197262419599</v>
      </c>
      <c r="Q509">
        <v>25955.369164297001</v>
      </c>
      <c r="R509">
        <v>52.3293889954113</v>
      </c>
      <c r="S509" s="2">
        <f>(Table2[[#This Row],[Close Price]]-Table2[[#This Row],[20D EMA]])/Table2[[#This Row],[20D EMA]]</f>
        <v>6.8800323783144313E-3</v>
      </c>
      <c r="T509" s="2">
        <f>(Table2[[#This Row],[Close Price]]-Table2[[#This Row],[50D EMA]])/Table2[[#This Row],[50D EMA]]</f>
        <v>2.1675485513957357E-2</v>
      </c>
      <c r="U509" s="2">
        <f>(Table2[[#This Row],[Close Price]]-Table2[[#This Row],[200D EMA]])/Table2[[#This Row],[200D EMA]]</f>
        <v>7.9256466077650439E-2</v>
      </c>
      <c r="V509">
        <v>1.11571671142741</v>
      </c>
      <c r="W509">
        <v>28110.1</v>
      </c>
      <c r="X509">
        <v>28949.65</v>
      </c>
      <c r="Y509">
        <v>27119.599999999999</v>
      </c>
      <c r="Z509">
        <v>28199.9</v>
      </c>
      <c r="AA509">
        <v>27119.599999999999</v>
      </c>
      <c r="AB509">
        <v>28924</v>
      </c>
      <c r="AC509" s="2">
        <f>(Table2[[#This Row],[Close Price]]/Table2[[#This Row],[Day Low]])-1</f>
        <v>-3.4720616433239204E-3</v>
      </c>
      <c r="AD509" s="2">
        <f>(Table2[[#This Row],[Day High]]/Table2[[#This Row],[Close Price]])-1</f>
        <v>3.3454707719767995E-2</v>
      </c>
      <c r="AE509" s="2">
        <f>(Table2[[#This Row],[Close Price]]/Table2[[#This Row],[Current Week Low]])-1</f>
        <v>3.2924526910426355E-2</v>
      </c>
      <c r="AF509" s="2">
        <f>(Table2[[#This Row],[Current Week High]]/Table2[[#This Row],[Close Price]])-1</f>
        <v>6.6898705934850256E-3</v>
      </c>
      <c r="AG509" s="2">
        <f>(Table2[[#This Row],[Close Price]]/Table2[[#This Row],[Current Month Low]])-1</f>
        <v>3.2924526910426355E-2</v>
      </c>
      <c r="AH509" s="2">
        <f>(Table2[[#This Row],[Current Month High]]/Table2[[#This Row],[Close Price]])-1</f>
        <v>3.2539045069165606E-2</v>
      </c>
      <c r="AI509">
        <v>5.8061579651941004</v>
      </c>
      <c r="AJ509">
        <v>27.3295454545454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10197</v>
      </c>
      <c r="AN509">
        <v>0.33</v>
      </c>
      <c r="AO509" t="s">
        <v>10198</v>
      </c>
      <c r="AP509">
        <v>6.0090133010810001E-3</v>
      </c>
      <c r="AQ509">
        <f>(Table2[[#This Row],[Sharpe Ratio]]-AVERAGE(Table2[Sharpe Ratio]))/_xlfn.STDEV.P(Table2[Sharpe Ratio])</f>
        <v>-0.52773384656580757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-1.9304505410360855</v>
      </c>
      <c r="AS509">
        <f>_xlfn.RANK.AVG(Table2[[#This Row],[1Y Return vs Nifty Z-Score]],Table2[1Y Return vs Nifty Z-Score])</f>
        <v>523</v>
      </c>
      <c r="AT509">
        <f>_xlfn.RANK.AVG(Table2[[#This Row],[6M Return vs Nifty Z-Score]],Table2[6M Return vs Nifty Z-Score])</f>
        <v>425</v>
      </c>
      <c r="AU509">
        <f>_xlfn.RANK.AVG(Table2[[#This Row],[Sharpe Ratio Z-Score]],Table2[Sharpe Ratio Z-Score])</f>
        <v>484</v>
      </c>
      <c r="AV509">
        <f>(Table2[[#This Row],[Rank 1Y]]+Table2[[#This Row],[Rank 6M]]+Table2[[#This Row],[Rank Sharpe]])/3</f>
        <v>477.33333333333331</v>
      </c>
    </row>
    <row r="510" spans="1:48" x14ac:dyDescent="0.3">
      <c r="A510" t="s">
        <v>139</v>
      </c>
      <c r="B510" t="s">
        <v>140</v>
      </c>
      <c r="C510" t="s">
        <v>10160</v>
      </c>
      <c r="D510" t="s">
        <v>133</v>
      </c>
      <c r="E510">
        <v>196478.302923799</v>
      </c>
      <c r="F510">
        <v>157.38999999999999</v>
      </c>
      <c r="G510">
        <v>7.9722735609699296</v>
      </c>
      <c r="H510">
        <f>(Table2[[#This Row],[1Y Return vs Nifty]]-AVERAGE(Table2[1Y Return vs Nifty]))/_xlfn.STDEV.P(Table2[1Y Return vs Nifty])</f>
        <v>-0.44939145632886834</v>
      </c>
      <c r="I510">
        <v>-12.789627712321799</v>
      </c>
      <c r="J510">
        <f>(Table2[[#This Row],[1M Return vs Nifty]]-AVERAGE(Table2[1M Return vs Nifty]))/_xlfn.STDEV.P(Table2[1M Return vs Nifty])</f>
        <v>-1.3078569580284414</v>
      </c>
      <c r="K510">
        <v>3.3744001233932202</v>
      </c>
      <c r="L510">
        <f>(Table2[[#This Row],[6M Return vs Nifty]]-AVERAGE(Table2[6M Return vs Nifty]))/_xlfn.STDEV.P(Table2[6M Return vs Nifty])</f>
        <v>-0.11552015570818357</v>
      </c>
      <c r="M510">
        <v>-1.8185755478943499</v>
      </c>
      <c r="N510">
        <f>(Table2[[#This Row],[1W Return vs Nifty]]-AVERAGE(Table2[1W Return vs Nifty]))/_xlfn.STDEV.P(Table2[1W Return vs Nifty])</f>
        <v>-0.5597673610716003</v>
      </c>
      <c r="O510">
        <v>166.7</v>
      </c>
      <c r="P510">
        <v>168.59466682854199</v>
      </c>
      <c r="Q510">
        <v>152.13358836690799</v>
      </c>
      <c r="R510">
        <v>20.996273066151399</v>
      </c>
      <c r="S510" s="2">
        <f>(Table2[[#This Row],[Close Price]]-Table2[[#This Row],[20D EMA]])/Table2[[#This Row],[20D EMA]]</f>
        <v>-5.5848830233953227E-2</v>
      </c>
      <c r="T510" s="2">
        <f>(Table2[[#This Row],[Close Price]]-Table2[[#This Row],[50D EMA]])/Table2[[#This Row],[50D EMA]]</f>
        <v>-6.6459200871027344E-2</v>
      </c>
      <c r="U510" s="2">
        <f>(Table2[[#This Row],[Close Price]]-Table2[[#This Row],[200D EMA]])/Table2[[#This Row],[200D EMA]]</f>
        <v>3.4551289360340701E-2</v>
      </c>
      <c r="V510">
        <v>0.85201876103768603</v>
      </c>
      <c r="W510">
        <v>158.21</v>
      </c>
      <c r="X510">
        <v>162.94999999999999</v>
      </c>
      <c r="Y510">
        <v>155</v>
      </c>
      <c r="Z510">
        <v>162.02000000000001</v>
      </c>
      <c r="AA510">
        <v>155</v>
      </c>
      <c r="AB510">
        <v>178.19</v>
      </c>
      <c r="AC510" s="2">
        <f>(Table2[[#This Row],[Close Price]]/Table2[[#This Row],[Day Low]])-1</f>
        <v>-5.1829846406675761E-3</v>
      </c>
      <c r="AD510" s="2">
        <f>(Table2[[#This Row],[Day High]]/Table2[[#This Row],[Close Price]])-1</f>
        <v>3.5326259609886224E-2</v>
      </c>
      <c r="AE510" s="2">
        <f>(Table2[[#This Row],[Close Price]]/Table2[[#This Row],[Current Week Low]])-1</f>
        <v>1.5419354838709598E-2</v>
      </c>
      <c r="AF510" s="2">
        <f>(Table2[[#This Row],[Current Week High]]/Table2[[#This Row],[Close Price]])-1</f>
        <v>2.9417370862189651E-2</v>
      </c>
      <c r="AG510" s="2">
        <f>(Table2[[#This Row],[Close Price]]/Table2[[#This Row],[Current Month Low]])-1</f>
        <v>1.5419354838709598E-2</v>
      </c>
      <c r="AH510" s="2">
        <f>(Table2[[#This Row],[Current Month High]]/Table2[[#This Row],[Close Price]])-1</f>
        <v>0.13215579134633715</v>
      </c>
      <c r="AI510">
        <v>17.2882648198742</v>
      </c>
      <c r="AJ510">
        <v>37.638828159160397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-0.06</v>
      </c>
      <c r="AM510" t="s">
        <v>10197</v>
      </c>
      <c r="AN510">
        <v>-8.64</v>
      </c>
      <c r="AO510" t="s">
        <v>10197</v>
      </c>
      <c r="AP510">
        <v>-3.5298940465897002E-2</v>
      </c>
      <c r="AQ510">
        <f>(Table2[[#This Row],[Sharpe Ratio]]-AVERAGE(Table2[Sharpe Ratio]))/_xlfn.STDEV.P(Table2[Sharpe Ratio])</f>
        <v>-1.0038925702837906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458</v>
      </c>
      <c r="AT510">
        <f>_xlfn.RANK.AVG(Table2[[#This Row],[6M Return vs Nifty Z-Score]],Table2[6M Return vs Nifty Z-Score])</f>
        <v>361</v>
      </c>
      <c r="AU510">
        <f>_xlfn.RANK.AVG(Table2[[#This Row],[Sharpe Ratio Z-Score]],Table2[Sharpe Ratio Z-Score])</f>
        <v>615</v>
      </c>
      <c r="AV510">
        <f>(Table2[[#This Row],[Rank 1Y]]+Table2[[#This Row],[Rank 6M]]+Table2[[#This Row],[Rank Sharpe]])/3</f>
        <v>478</v>
      </c>
    </row>
    <row r="511" spans="1:48" x14ac:dyDescent="0.3">
      <c r="A511" t="s">
        <v>562</v>
      </c>
      <c r="B511" t="s">
        <v>563</v>
      </c>
      <c r="C511" t="s">
        <v>10162</v>
      </c>
      <c r="D511" t="s">
        <v>80</v>
      </c>
      <c r="E511">
        <v>34013.097748945002</v>
      </c>
      <c r="F511">
        <v>4401.95</v>
      </c>
      <c r="G511">
        <v>11.4711785633356</v>
      </c>
      <c r="H511">
        <f>(Table2[[#This Row],[1Y Return vs Nifty]]-AVERAGE(Table2[1Y Return vs Nifty]))/_xlfn.STDEV.P(Table2[1Y Return vs Nifty])</f>
        <v>-0.40193980280381958</v>
      </c>
      <c r="I511">
        <v>1.8821497809498</v>
      </c>
      <c r="J511">
        <f>(Table2[[#This Row],[1M Return vs Nifty]]-AVERAGE(Table2[1M Return vs Nifty]))/_xlfn.STDEV.P(Table2[1M Return vs Nifty])</f>
        <v>0.18788312489253911</v>
      </c>
      <c r="K511">
        <v>-8.6734240968683096</v>
      </c>
      <c r="L511">
        <f>(Table2[[#This Row],[6M Return vs Nifty]]-AVERAGE(Table2[6M Return vs Nifty]))/_xlfn.STDEV.P(Table2[6M Return vs Nifty])</f>
        <v>-0.52946983991338747</v>
      </c>
      <c r="M511">
        <v>2.0658104524293499</v>
      </c>
      <c r="N511">
        <f>(Table2[[#This Row],[1W Return vs Nifty]]-AVERAGE(Table2[1W Return vs Nifty]))/_xlfn.STDEV.P(Table2[1W Return vs Nifty])</f>
        <v>0.26919881175529325</v>
      </c>
      <c r="O511">
        <v>4356.41</v>
      </c>
      <c r="P511">
        <v>4260.5857475656603</v>
      </c>
      <c r="Q511">
        <v>3969.0650090281201</v>
      </c>
      <c r="R511">
        <v>52.906695735624702</v>
      </c>
      <c r="S511" s="2">
        <f>(Table2[[#This Row],[Close Price]]-Table2[[#This Row],[20D EMA]])/Table2[[#This Row],[20D EMA]]</f>
        <v>1.0453561533464472E-2</v>
      </c>
      <c r="T511" s="2">
        <f>(Table2[[#This Row],[Close Price]]-Table2[[#This Row],[50D EMA]])/Table2[[#This Row],[50D EMA]]</f>
        <v>3.3179534648518638E-2</v>
      </c>
      <c r="U511" s="2">
        <f>(Table2[[#This Row],[Close Price]]-Table2[[#This Row],[200D EMA]])/Table2[[#This Row],[200D EMA]]</f>
        <v>0.10906472682791293</v>
      </c>
      <c r="V511">
        <v>0.80401145362386295</v>
      </c>
      <c r="W511">
        <v>4370.5</v>
      </c>
      <c r="X511">
        <v>4464.7</v>
      </c>
      <c r="Y511">
        <v>4257.8</v>
      </c>
      <c r="Z511">
        <v>4527.25</v>
      </c>
      <c r="AA511">
        <v>4175.1000000000004</v>
      </c>
      <c r="AB511">
        <v>4527.25</v>
      </c>
      <c r="AC511" s="2">
        <f>(Table2[[#This Row],[Close Price]]/Table2[[#This Row],[Day Low]])-1</f>
        <v>7.1959730008008815E-3</v>
      </c>
      <c r="AD511" s="2">
        <f>(Table2[[#This Row],[Day High]]/Table2[[#This Row],[Close Price]])-1</f>
        <v>1.4255046059132859E-2</v>
      </c>
      <c r="AE511" s="2">
        <f>(Table2[[#This Row],[Close Price]]/Table2[[#This Row],[Current Week Low]])-1</f>
        <v>3.3855512236366181E-2</v>
      </c>
      <c r="AF511" s="2">
        <f>(Table2[[#This Row],[Current Week High]]/Table2[[#This Row],[Close Price]])-1</f>
        <v>2.8464657708515695E-2</v>
      </c>
      <c r="AG511" s="2">
        <f>(Table2[[#This Row],[Close Price]]/Table2[[#This Row],[Current Month Low]])-1</f>
        <v>5.433402792747466E-2</v>
      </c>
      <c r="AH511" s="2">
        <f>(Table2[[#This Row],[Current Month High]]/Table2[[#This Row],[Close Price]])-1</f>
        <v>2.8464657708515695E-2</v>
      </c>
      <c r="AI511">
        <v>4.4980065652722097</v>
      </c>
      <c r="AJ511">
        <v>45.266892170612898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0.02</v>
      </c>
      <c r="AM511" t="s">
        <v>10198</v>
      </c>
      <c r="AN511">
        <v>4.3899999999999997</v>
      </c>
      <c r="AO511" t="s">
        <v>10198</v>
      </c>
      <c r="AP511">
        <v>1.042681181031E-3</v>
      </c>
      <c r="AQ511">
        <f>(Table2[[#This Row],[Sharpe Ratio]]-AVERAGE(Table2[Sharpe Ratio]))/_xlfn.STDEV.P(Table2[Sharpe Ratio])</f>
        <v>-0.58498099023170969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-1.0593086963010843</v>
      </c>
      <c r="AS511">
        <f>_xlfn.RANK.AVG(Table2[[#This Row],[1Y Return vs Nifty Z-Score]],Table2[1Y Return vs Nifty Z-Score])</f>
        <v>440</v>
      </c>
      <c r="AT511">
        <f>_xlfn.RANK.AVG(Table2[[#This Row],[6M Return vs Nifty Z-Score]],Table2[6M Return vs Nifty Z-Score])</f>
        <v>502</v>
      </c>
      <c r="AU511">
        <f>_xlfn.RANK.AVG(Table2[[#This Row],[Sharpe Ratio Z-Score]],Table2[Sharpe Ratio Z-Score])</f>
        <v>494</v>
      </c>
      <c r="AV511">
        <f>(Table2[[#This Row],[Rank 1Y]]+Table2[[#This Row],[Rank 6M]]+Table2[[#This Row],[Rank Sharpe]])/3</f>
        <v>478.66666666666669</v>
      </c>
    </row>
    <row r="512" spans="1:48" x14ac:dyDescent="0.3">
      <c r="A512" t="s">
        <v>904</v>
      </c>
      <c r="B512" t="s">
        <v>905</v>
      </c>
      <c r="C512" t="s">
        <v>10164</v>
      </c>
      <c r="D512" t="s">
        <v>906</v>
      </c>
      <c r="E512">
        <v>16436.025637343999</v>
      </c>
      <c r="F512">
        <v>210.24</v>
      </c>
      <c r="G512">
        <v>-9.6568619399539699</v>
      </c>
      <c r="H512">
        <f>(Table2[[#This Row],[1Y Return vs Nifty]]-AVERAGE(Table2[1Y Return vs Nifty]))/_xlfn.STDEV.P(Table2[1Y Return vs Nifty])</f>
        <v>-0.68847529232052418</v>
      </c>
      <c r="I512">
        <v>-6.4712012033127397</v>
      </c>
      <c r="J512">
        <f>(Table2[[#This Row],[1M Return vs Nifty]]-AVERAGE(Table2[1M Return vs Nifty]))/_xlfn.STDEV.P(Table2[1M Return vs Nifty])</f>
        <v>-0.66371388846175905</v>
      </c>
      <c r="K512">
        <v>7.2256453289466904</v>
      </c>
      <c r="L512">
        <f>(Table2[[#This Row],[6M Return vs Nifty]]-AVERAGE(Table2[6M Return vs Nifty]))/_xlfn.STDEV.P(Table2[6M Return vs Nifty])</f>
        <v>1.6804296200283755E-2</v>
      </c>
      <c r="M512">
        <v>2.4729897877943099</v>
      </c>
      <c r="N512">
        <f>(Table2[[#This Row],[1W Return vs Nifty]]-AVERAGE(Table2[1W Return vs Nifty]))/_xlfn.STDEV.P(Table2[1W Return vs Nifty])</f>
        <v>0.356094886260649</v>
      </c>
      <c r="O512">
        <v>209.17</v>
      </c>
      <c r="P512">
        <v>210.448502564867</v>
      </c>
      <c r="Q512">
        <v>197.180558100637</v>
      </c>
      <c r="R512">
        <v>55.725361336515199</v>
      </c>
      <c r="S512" s="2">
        <f>(Table2[[#This Row],[Close Price]]-Table2[[#This Row],[20D EMA]])/Table2[[#This Row],[20D EMA]]</f>
        <v>5.1154563273893084E-3</v>
      </c>
      <c r="T512" s="2">
        <f>(Table2[[#This Row],[Close Price]]-Table2[[#This Row],[50D EMA]])/Table2[[#This Row],[50D EMA]]</f>
        <v>-9.9075337826517724E-4</v>
      </c>
      <c r="U512" s="2">
        <f>(Table2[[#This Row],[Close Price]]-Table2[[#This Row],[200D EMA]])/Table2[[#This Row],[200D EMA]]</f>
        <v>6.6230880088582217E-2</v>
      </c>
      <c r="V512">
        <v>0.80886523929933796</v>
      </c>
      <c r="W512">
        <v>209.1</v>
      </c>
      <c r="X512">
        <v>214.9</v>
      </c>
      <c r="Y512">
        <v>195.46</v>
      </c>
      <c r="Z512">
        <v>211.5</v>
      </c>
      <c r="AA512">
        <v>195.46</v>
      </c>
      <c r="AB512">
        <v>225.9</v>
      </c>
      <c r="AC512" s="2">
        <f>(Table2[[#This Row],[Close Price]]/Table2[[#This Row],[Day Low]])-1</f>
        <v>5.4519368723100481E-3</v>
      </c>
      <c r="AD512" s="2">
        <f>(Table2[[#This Row],[Day High]]/Table2[[#This Row],[Close Price]])-1</f>
        <v>2.2165144596651531E-2</v>
      </c>
      <c r="AE512" s="2">
        <f>(Table2[[#This Row],[Close Price]]/Table2[[#This Row],[Current Week Low]])-1</f>
        <v>7.5616494423411451E-2</v>
      </c>
      <c r="AF512" s="2">
        <f>(Table2[[#This Row],[Current Week High]]/Table2[[#This Row],[Close Price]])-1</f>
        <v>5.9931506849315586E-3</v>
      </c>
      <c r="AG512" s="2">
        <f>(Table2[[#This Row],[Close Price]]/Table2[[#This Row],[Current Month Low]])-1</f>
        <v>7.5616494423411451E-2</v>
      </c>
      <c r="AH512" s="2">
        <f>(Table2[[#This Row],[Current Month High]]/Table2[[#This Row],[Close Price]])-1</f>
        <v>7.4486301369862895E-2</v>
      </c>
      <c r="AI512">
        <v>12.9899162861491</v>
      </c>
      <c r="AJ512">
        <v>54.361233480176203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-0.08</v>
      </c>
      <c r="AM512" t="s">
        <v>10197</v>
      </c>
      <c r="AN512">
        <v>0.31</v>
      </c>
      <c r="AO512" t="s">
        <v>10198</v>
      </c>
      <c r="AP512">
        <v>-5.4874404950440003E-3</v>
      </c>
      <c r="AQ512">
        <f>(Table2[[#This Row],[Sharpe Ratio]]-AVERAGE(Table2[Sharpe Ratio]))/_xlfn.STDEV.P(Table2[Sharpe Ratio])</f>
        <v>-0.66025400957668323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561</v>
      </c>
      <c r="AT512">
        <f>_xlfn.RANK.AVG(Table2[[#This Row],[6M Return vs Nifty Z-Score]],Table2[6M Return vs Nifty Z-Score])</f>
        <v>323</v>
      </c>
      <c r="AU512">
        <f>_xlfn.RANK.AVG(Table2[[#This Row],[Sharpe Ratio Z-Score]],Table2[Sharpe Ratio Z-Score])</f>
        <v>554</v>
      </c>
      <c r="AV512">
        <f>(Table2[[#This Row],[Rank 1Y]]+Table2[[#This Row],[Rank 6M]]+Table2[[#This Row],[Rank Sharpe]])/3</f>
        <v>479.33333333333331</v>
      </c>
    </row>
    <row r="513" spans="1:48" x14ac:dyDescent="0.3">
      <c r="A513" t="s">
        <v>209</v>
      </c>
      <c r="B513" t="s">
        <v>210</v>
      </c>
      <c r="C513" t="s">
        <v>10158</v>
      </c>
      <c r="D513" t="s">
        <v>211</v>
      </c>
      <c r="E513">
        <v>120708.563326</v>
      </c>
      <c r="F513">
        <v>4547</v>
      </c>
      <c r="G513">
        <v>-1.76005426765461</v>
      </c>
      <c r="H513">
        <f>(Table2[[#This Row],[1Y Return vs Nifty]]-AVERAGE(Table2[1Y Return vs Nifty]))/_xlfn.STDEV.P(Table2[1Y Return vs Nifty])</f>
        <v>-0.58137990637362258</v>
      </c>
      <c r="I513">
        <v>-2.7085803008153899</v>
      </c>
      <c r="J513">
        <f>(Table2[[#This Row],[1M Return vs Nifty]]-AVERAGE(Table2[1M Return vs Nifty]))/_xlfn.STDEV.P(Table2[1M Return vs Nifty])</f>
        <v>-0.28012690295284387</v>
      </c>
      <c r="K513">
        <v>12.7498447269274</v>
      </c>
      <c r="L513">
        <f>(Table2[[#This Row],[6M Return vs Nifty]]-AVERAGE(Table2[6M Return vs Nifty]))/_xlfn.STDEV.P(Table2[6M Return vs Nifty])</f>
        <v>0.20660957178149175</v>
      </c>
      <c r="M513">
        <v>1.6257448771618701</v>
      </c>
      <c r="N513">
        <f>(Table2[[#This Row],[1W Return vs Nifty]]-AVERAGE(Table2[1W Return vs Nifty]))/_xlfn.STDEV.P(Table2[1W Return vs Nifty])</f>
        <v>0.17528449024040052</v>
      </c>
      <c r="O513">
        <v>4539.79</v>
      </c>
      <c r="P513">
        <v>4402.0167592976304</v>
      </c>
      <c r="Q513">
        <v>3972.3408598651399</v>
      </c>
      <c r="R513">
        <v>49.407395103356997</v>
      </c>
      <c r="S513" s="2">
        <f>(Table2[[#This Row],[Close Price]]-Table2[[#This Row],[20D EMA]])/Table2[[#This Row],[20D EMA]]</f>
        <v>1.5881791889052217E-3</v>
      </c>
      <c r="T513" s="2">
        <f>(Table2[[#This Row],[Close Price]]-Table2[[#This Row],[50D EMA]])/Table2[[#This Row],[50D EMA]]</f>
        <v>3.2935640328071489E-2</v>
      </c>
      <c r="U513" s="2">
        <f>(Table2[[#This Row],[Close Price]]-Table2[[#This Row],[200D EMA]])/Table2[[#This Row],[200D EMA]]</f>
        <v>0.14466511319332492</v>
      </c>
      <c r="V513">
        <v>0.73659397766114298</v>
      </c>
      <c r="W513">
        <v>4563.8500000000004</v>
      </c>
      <c r="X513">
        <v>4810</v>
      </c>
      <c r="Y513">
        <v>4395.3</v>
      </c>
      <c r="Z513">
        <v>4582.7</v>
      </c>
      <c r="AA513">
        <v>4395.3</v>
      </c>
      <c r="AB513">
        <v>4670</v>
      </c>
      <c r="AC513" s="2">
        <f>(Table2[[#This Row],[Close Price]]/Table2[[#This Row],[Day Low]])-1</f>
        <v>-3.69205824030161E-3</v>
      </c>
      <c r="AD513" s="2">
        <f>(Table2[[#This Row],[Day High]]/Table2[[#This Row],[Close Price]])-1</f>
        <v>5.7840334286342721E-2</v>
      </c>
      <c r="AE513" s="2">
        <f>(Table2[[#This Row],[Close Price]]/Table2[[#This Row],[Current Week Low]])-1</f>
        <v>3.4514140104202173E-2</v>
      </c>
      <c r="AF513" s="2">
        <f>(Table2[[#This Row],[Current Week High]]/Table2[[#This Row],[Close Price]])-1</f>
        <v>7.8513305476137774E-3</v>
      </c>
      <c r="AG513" s="2">
        <f>(Table2[[#This Row],[Close Price]]/Table2[[#This Row],[Current Month Low]])-1</f>
        <v>3.4514140104202173E-2</v>
      </c>
      <c r="AH513" s="2">
        <f>(Table2[[#This Row],[Current Month High]]/Table2[[#This Row],[Close Price]])-1</f>
        <v>2.7050802727072831E-2</v>
      </c>
      <c r="AI513">
        <v>2.70508027270728</v>
      </c>
      <c r="AJ513">
        <v>37.984402027129498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0.04</v>
      </c>
      <c r="AM513" t="s">
        <v>10198</v>
      </c>
      <c r="AN513">
        <v>1.85</v>
      </c>
      <c r="AO513" t="s">
        <v>10198</v>
      </c>
      <c r="AP513">
        <v>-6.2384891575577001E-2</v>
      </c>
      <c r="AQ513">
        <f>(Table2[[#This Row],[Sharpe Ratio]]-AVERAGE(Table2[Sharpe Ratio]))/_xlfn.STDEV.P(Table2[Sharpe Ratio])</f>
        <v>-1.3161136012219794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-1.7957263485265533</v>
      </c>
      <c r="AS513">
        <f>_xlfn.RANK.AVG(Table2[[#This Row],[1Y Return vs Nifty Z-Score]],Table2[1Y Return vs Nifty Z-Score])</f>
        <v>519</v>
      </c>
      <c r="AT513">
        <f>_xlfn.RANK.AVG(Table2[[#This Row],[6M Return vs Nifty Z-Score]],Table2[6M Return vs Nifty Z-Score])</f>
        <v>255</v>
      </c>
      <c r="AU513">
        <f>_xlfn.RANK.AVG(Table2[[#This Row],[Sharpe Ratio Z-Score]],Table2[Sharpe Ratio Z-Score])</f>
        <v>665</v>
      </c>
      <c r="AV513">
        <f>(Table2[[#This Row],[Rank 1Y]]+Table2[[#This Row],[Rank 6M]]+Table2[[#This Row],[Rank Sharpe]])/3</f>
        <v>479.66666666666669</v>
      </c>
    </row>
    <row r="514" spans="1:48" x14ac:dyDescent="0.3">
      <c r="A514" t="s">
        <v>596</v>
      </c>
      <c r="B514" t="s">
        <v>597</v>
      </c>
      <c r="C514" t="s">
        <v>10153</v>
      </c>
      <c r="D514" t="s">
        <v>568</v>
      </c>
      <c r="E514">
        <v>31186.139242500001</v>
      </c>
      <c r="F514">
        <v>4264.5</v>
      </c>
      <c r="G514">
        <v>-11.513428075931399</v>
      </c>
      <c r="H514">
        <f>(Table2[[#This Row],[1Y Return vs Nifty]]-AVERAGE(Table2[1Y Return vs Nifty]))/_xlfn.STDEV.P(Table2[1Y Return vs Nifty])</f>
        <v>-0.71365377901026728</v>
      </c>
      <c r="I514">
        <v>-2.1284193412728798</v>
      </c>
      <c r="J514">
        <f>(Table2[[#This Row],[1M Return vs Nifty]]-AVERAGE(Table2[1M Return vs Nifty]))/_xlfn.STDEV.P(Table2[1M Return vs Nifty])</f>
        <v>-0.22098137664346626</v>
      </c>
      <c r="K514">
        <v>-2.5838163594566899</v>
      </c>
      <c r="L514">
        <f>(Table2[[#This Row],[6M Return vs Nifty]]-AVERAGE(Table2[6M Return vs Nifty]))/_xlfn.STDEV.P(Table2[6M Return vs Nifty])</f>
        <v>-0.32023776997699638</v>
      </c>
      <c r="M514">
        <v>-2.8317067368069599</v>
      </c>
      <c r="N514">
        <f>(Table2[[#This Row],[1W Return vs Nifty]]-AVERAGE(Table2[1W Return vs Nifty]))/_xlfn.STDEV.P(Table2[1W Return vs Nifty])</f>
        <v>-0.77597952025826689</v>
      </c>
      <c r="O514">
        <v>4289.78</v>
      </c>
      <c r="P514">
        <v>4300.8301901524201</v>
      </c>
      <c r="Q514">
        <v>4272.5126044626704</v>
      </c>
      <c r="R514">
        <v>45.143948737005999</v>
      </c>
      <c r="S514" s="2">
        <f>(Table2[[#This Row],[Close Price]]-Table2[[#This Row],[20D EMA]])/Table2[[#This Row],[20D EMA]]</f>
        <v>-5.8930761018046954E-3</v>
      </c>
      <c r="T514" s="2">
        <f>(Table2[[#This Row],[Close Price]]-Table2[[#This Row],[50D EMA]])/Table2[[#This Row],[50D EMA]]</f>
        <v>-8.4472505414431489E-3</v>
      </c>
      <c r="U514" s="2">
        <f>(Table2[[#This Row],[Close Price]]-Table2[[#This Row],[200D EMA]])/Table2[[#This Row],[200D EMA]]</f>
        <v>-1.8753846283100957E-3</v>
      </c>
      <c r="V514">
        <v>2.0456358699514601</v>
      </c>
      <c r="W514">
        <v>4219.3500000000004</v>
      </c>
      <c r="X514">
        <v>4308.7</v>
      </c>
      <c r="Y514">
        <v>4131</v>
      </c>
      <c r="Z514">
        <v>4347.8</v>
      </c>
      <c r="AA514">
        <v>4131</v>
      </c>
      <c r="AB514">
        <v>4607.8500000000004</v>
      </c>
      <c r="AC514" s="2">
        <f>(Table2[[#This Row],[Close Price]]/Table2[[#This Row],[Day Low]])-1</f>
        <v>1.0700700344839831E-2</v>
      </c>
      <c r="AD514" s="2">
        <f>(Table2[[#This Row],[Day High]]/Table2[[#This Row],[Close Price]])-1</f>
        <v>1.0364638292883033E-2</v>
      </c>
      <c r="AE514" s="2">
        <f>(Table2[[#This Row],[Close Price]]/Table2[[#This Row],[Current Week Low]])-1</f>
        <v>3.2316630355845977E-2</v>
      </c>
      <c r="AF514" s="2">
        <f>(Table2[[#This Row],[Current Week High]]/Table2[[#This Row],[Close Price]])-1</f>
        <v>1.9533356782741373E-2</v>
      </c>
      <c r="AG514" s="2">
        <f>(Table2[[#This Row],[Close Price]]/Table2[[#This Row],[Current Month Low]])-1</f>
        <v>3.2316630355845977E-2</v>
      </c>
      <c r="AH514" s="2">
        <f>(Table2[[#This Row],[Current Month High]]/Table2[[#This Row],[Close Price]])-1</f>
        <v>8.0513542033063823E-2</v>
      </c>
      <c r="AI514">
        <v>23.543205534060199</v>
      </c>
      <c r="AJ514">
        <v>16.4941131477586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-7.0000000000000007E-2</v>
      </c>
      <c r="AM514" t="s">
        <v>10197</v>
      </c>
      <c r="AN514">
        <v>0.18</v>
      </c>
      <c r="AO514" t="s">
        <v>10198</v>
      </c>
      <c r="AP514">
        <v>1.8754156901334001E-2</v>
      </c>
      <c r="AQ514">
        <f>(Table2[[#This Row],[Sharpe Ratio]]-AVERAGE(Table2[Sharpe Ratio]))/_xlfn.STDEV.P(Table2[Sharpe Ratio])</f>
        <v>-0.38081997751935098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578</v>
      </c>
      <c r="AT514">
        <f>_xlfn.RANK.AVG(Table2[[#This Row],[6M Return vs Nifty Z-Score]],Table2[6M Return vs Nifty Z-Score])</f>
        <v>426</v>
      </c>
      <c r="AU514">
        <f>_xlfn.RANK.AVG(Table2[[#This Row],[Sharpe Ratio Z-Score]],Table2[Sharpe Ratio Z-Score])</f>
        <v>435</v>
      </c>
      <c r="AV514">
        <f>(Table2[[#This Row],[Rank 1Y]]+Table2[[#This Row],[Rank 6M]]+Table2[[#This Row],[Rank Sharpe]])/3</f>
        <v>479.66666666666669</v>
      </c>
    </row>
    <row r="515" spans="1:48" x14ac:dyDescent="0.3">
      <c r="A515" t="s">
        <v>537</v>
      </c>
      <c r="B515" t="s">
        <v>538</v>
      </c>
      <c r="C515" t="s">
        <v>10151</v>
      </c>
      <c r="D515" t="s">
        <v>177</v>
      </c>
      <c r="E515">
        <v>37450.042800000003</v>
      </c>
      <c r="F515">
        <v>535</v>
      </c>
      <c r="G515">
        <v>-11.058352818184201</v>
      </c>
      <c r="H515">
        <f>(Table2[[#This Row],[1Y Return vs Nifty]]-AVERAGE(Table2[1Y Return vs Nifty]))/_xlfn.STDEV.P(Table2[1Y Return vs Nifty])</f>
        <v>-0.70748211289076934</v>
      </c>
      <c r="I515">
        <v>12.177615207115</v>
      </c>
      <c r="J515">
        <f>(Table2[[#This Row],[1M Return vs Nifty]]-AVERAGE(Table2[1M Return vs Nifty]))/_xlfn.STDEV.P(Table2[1M Return vs Nifty])</f>
        <v>1.2374724004458579</v>
      </c>
      <c r="K515">
        <v>17.749491845508299</v>
      </c>
      <c r="L515">
        <f>(Table2[[#This Row],[6M Return vs Nifty]]-AVERAGE(Table2[6M Return vs Nifty]))/_xlfn.STDEV.P(Table2[6M Return vs Nifty])</f>
        <v>0.37839182125965476</v>
      </c>
      <c r="M515">
        <v>2.6970588310757599</v>
      </c>
      <c r="N515">
        <f>(Table2[[#This Row],[1W Return vs Nifty]]-AVERAGE(Table2[1W Return vs Nifty]))/_xlfn.STDEV.P(Table2[1W Return vs Nifty])</f>
        <v>0.40391342366721167</v>
      </c>
      <c r="O515">
        <v>523.32000000000005</v>
      </c>
      <c r="P515">
        <v>497.21282971842197</v>
      </c>
      <c r="Q515">
        <v>458.39899901912401</v>
      </c>
      <c r="R515">
        <v>54.077701937138798</v>
      </c>
      <c r="S515" s="2">
        <f>(Table2[[#This Row],[Close Price]]-Table2[[#This Row],[20D EMA]])/Table2[[#This Row],[20D EMA]]</f>
        <v>2.2319039975540682E-2</v>
      </c>
      <c r="T515" s="2">
        <f>(Table2[[#This Row],[Close Price]]-Table2[[#This Row],[50D EMA]])/Table2[[#This Row],[50D EMA]]</f>
        <v>7.5997979181223849E-2</v>
      </c>
      <c r="U515" s="2">
        <f>(Table2[[#This Row],[Close Price]]-Table2[[#This Row],[200D EMA]])/Table2[[#This Row],[200D EMA]]</f>
        <v>0.16710551538023813</v>
      </c>
      <c r="V515">
        <v>0.58356589972473405</v>
      </c>
      <c r="W515">
        <v>530.6</v>
      </c>
      <c r="X515">
        <v>542.85</v>
      </c>
      <c r="Y515">
        <v>516.29999999999995</v>
      </c>
      <c r="Z515">
        <v>553.4</v>
      </c>
      <c r="AA515">
        <v>502.85</v>
      </c>
      <c r="AB515">
        <v>553.4</v>
      </c>
      <c r="AC515" s="2">
        <f>(Table2[[#This Row],[Close Price]]/Table2[[#This Row],[Day Low]])-1</f>
        <v>8.2924990576704882E-3</v>
      </c>
      <c r="AD515" s="2">
        <f>(Table2[[#This Row],[Day High]]/Table2[[#This Row],[Close Price]])-1</f>
        <v>1.4672897196261747E-2</v>
      </c>
      <c r="AE515" s="2">
        <f>(Table2[[#This Row],[Close Price]]/Table2[[#This Row],[Current Week Low]])-1</f>
        <v>3.6219252372651667E-2</v>
      </c>
      <c r="AF515" s="2">
        <f>(Table2[[#This Row],[Current Week High]]/Table2[[#This Row],[Close Price]])-1</f>
        <v>3.439252336448595E-2</v>
      </c>
      <c r="AG515" s="2">
        <f>(Table2[[#This Row],[Close Price]]/Table2[[#This Row],[Current Month Low]])-1</f>
        <v>6.3935567266580451E-2</v>
      </c>
      <c r="AH515" s="2">
        <f>(Table2[[#This Row],[Current Month High]]/Table2[[#This Row],[Close Price]])-1</f>
        <v>3.439252336448595E-2</v>
      </c>
      <c r="AI515">
        <v>3.4392523364485901</v>
      </c>
      <c r="AJ515">
        <v>42.400851743412296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0.12</v>
      </c>
      <c r="AM515" t="s">
        <v>10198</v>
      </c>
      <c r="AN515">
        <v>1.9</v>
      </c>
      <c r="AO515" t="s">
        <v>10198</v>
      </c>
      <c r="AP515">
        <v>-5.7367180559993999E-2</v>
      </c>
      <c r="AQ515">
        <f>(Table2[[#This Row],[Sharpe Ratio]]-AVERAGE(Table2[Sharpe Ratio]))/_xlfn.STDEV.P(Table2[Sharpe Ratio])</f>
        <v>-1.2582742106134899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5.4021321868465144E-2</v>
      </c>
      <c r="AS515">
        <f>_xlfn.RANK.AVG(Table2[[#This Row],[1Y Return vs Nifty Z-Score]],Table2[1Y Return vs Nifty Z-Score])</f>
        <v>573</v>
      </c>
      <c r="AT515">
        <f>_xlfn.RANK.AVG(Table2[[#This Row],[6M Return vs Nifty Z-Score]],Table2[6M Return vs Nifty Z-Score])</f>
        <v>216</v>
      </c>
      <c r="AU515">
        <f>_xlfn.RANK.AVG(Table2[[#This Row],[Sharpe Ratio Z-Score]],Table2[Sharpe Ratio Z-Score])</f>
        <v>651</v>
      </c>
      <c r="AV515">
        <f>(Table2[[#This Row],[Rank 1Y]]+Table2[[#This Row],[Rank 6M]]+Table2[[#This Row],[Rank Sharpe]])/3</f>
        <v>480</v>
      </c>
    </row>
    <row r="516" spans="1:48" x14ac:dyDescent="0.3">
      <c r="A516" t="s">
        <v>400</v>
      </c>
      <c r="B516" t="s">
        <v>401</v>
      </c>
      <c r="C516" t="s">
        <v>10155</v>
      </c>
      <c r="D516" t="s">
        <v>402</v>
      </c>
      <c r="E516">
        <v>59365.3459177349</v>
      </c>
      <c r="F516">
        <v>1639.95</v>
      </c>
      <c r="G516">
        <v>1.65089708576</v>
      </c>
      <c r="H516">
        <f>(Table2[[#This Row],[1Y Return vs Nifty]]-AVERAGE(Table2[1Y Return vs Nifty]))/_xlfn.STDEV.P(Table2[1Y Return vs Nifty])</f>
        <v>-0.53512106776451684</v>
      </c>
      <c r="I516">
        <v>10.8656869331535</v>
      </c>
      <c r="J516">
        <f>(Table2[[#This Row],[1M Return vs Nifty]]-AVERAGE(Table2[1M Return vs Nifty]))/_xlfn.STDEV.P(Table2[1M Return vs Nifty])</f>
        <v>1.1037255721435983</v>
      </c>
      <c r="K516">
        <v>-10.601229363682799</v>
      </c>
      <c r="L516">
        <f>(Table2[[#This Row],[6M Return vs Nifty]]-AVERAGE(Table2[6M Return vs Nifty]))/_xlfn.STDEV.P(Table2[6M Return vs Nifty])</f>
        <v>-0.5957070597480626</v>
      </c>
      <c r="M516">
        <v>7.4226860245445803</v>
      </c>
      <c r="N516">
        <f>(Table2[[#This Row],[1W Return vs Nifty]]-AVERAGE(Table2[1W Return vs Nifty]))/_xlfn.STDEV.P(Table2[1W Return vs Nifty])</f>
        <v>1.4124087401599836</v>
      </c>
      <c r="O516">
        <v>1595.65</v>
      </c>
      <c r="P516">
        <v>1540.4746893629699</v>
      </c>
      <c r="Q516">
        <v>1452.5910386579501</v>
      </c>
      <c r="R516">
        <v>62.003037298529101</v>
      </c>
      <c r="S516" s="2">
        <f>(Table2[[#This Row],[Close Price]]-Table2[[#This Row],[20D EMA]])/Table2[[#This Row],[20D EMA]]</f>
        <v>2.7762980603515779E-2</v>
      </c>
      <c r="T516" s="2">
        <f>(Table2[[#This Row],[Close Price]]-Table2[[#This Row],[50D EMA]])/Table2[[#This Row],[50D EMA]]</f>
        <v>6.4574453137017138E-2</v>
      </c>
      <c r="U516" s="2">
        <f>(Table2[[#This Row],[Close Price]]-Table2[[#This Row],[200D EMA]])/Table2[[#This Row],[200D EMA]]</f>
        <v>0.12898259479498858</v>
      </c>
      <c r="V516">
        <v>0.96721764067997695</v>
      </c>
      <c r="W516">
        <v>1631</v>
      </c>
      <c r="X516">
        <v>1675</v>
      </c>
      <c r="Y516">
        <v>1554.7</v>
      </c>
      <c r="Z516">
        <v>1655</v>
      </c>
      <c r="AA516">
        <v>1541.05</v>
      </c>
      <c r="AB516">
        <v>1764.4</v>
      </c>
      <c r="AC516" s="2">
        <f>(Table2[[#This Row],[Close Price]]/Table2[[#This Row],[Day Low]])-1</f>
        <v>5.487431023911693E-3</v>
      </c>
      <c r="AD516" s="2">
        <f>(Table2[[#This Row],[Day High]]/Table2[[#This Row],[Close Price]])-1</f>
        <v>2.1372602823256814E-2</v>
      </c>
      <c r="AE516" s="2">
        <f>(Table2[[#This Row],[Close Price]]/Table2[[#This Row],[Current Week Low]])-1</f>
        <v>5.483372998006053E-2</v>
      </c>
      <c r="AF516" s="2">
        <f>(Table2[[#This Row],[Current Week High]]/Table2[[#This Row],[Close Price]])-1</f>
        <v>9.1771090582029036E-3</v>
      </c>
      <c r="AG516" s="2">
        <f>(Table2[[#This Row],[Close Price]]/Table2[[#This Row],[Current Month Low]])-1</f>
        <v>6.4177022160215591E-2</v>
      </c>
      <c r="AH516" s="2">
        <f>(Table2[[#This Row],[Current Month High]]/Table2[[#This Row],[Close Price]])-1</f>
        <v>7.5886459953047325E-2</v>
      </c>
      <c r="AI516">
        <v>7.5886459953047298</v>
      </c>
      <c r="AJ516">
        <v>40.172656951151701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0.02</v>
      </c>
      <c r="AM516" t="s">
        <v>10198</v>
      </c>
      <c r="AN516">
        <v>0.5</v>
      </c>
      <c r="AO516" t="s">
        <v>10198</v>
      </c>
      <c r="AP516">
        <v>2.4296952174058001E-2</v>
      </c>
      <c r="AQ516">
        <f>(Table2[[#This Row],[Sharpe Ratio]]-AVERAGE(Table2[Sharpe Ratio]))/_xlfn.STDEV.P(Table2[Sharpe Ratio])</f>
        <v>-0.31692791601035969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1.0683782687806427</v>
      </c>
      <c r="AS516">
        <f>_xlfn.RANK.AVG(Table2[[#This Row],[1Y Return vs Nifty Z-Score]],Table2[1Y Return vs Nifty Z-Score])</f>
        <v>499</v>
      </c>
      <c r="AT516">
        <f>_xlfn.RANK.AVG(Table2[[#This Row],[6M Return vs Nifty Z-Score]],Table2[6M Return vs Nifty Z-Score])</f>
        <v>526</v>
      </c>
      <c r="AU516">
        <f>_xlfn.RANK.AVG(Table2[[#This Row],[Sharpe Ratio Z-Score]],Table2[Sharpe Ratio Z-Score])</f>
        <v>422</v>
      </c>
      <c r="AV516">
        <f>(Table2[[#This Row],[Rank 1Y]]+Table2[[#This Row],[Rank 6M]]+Table2[[#This Row],[Rank Sharpe]])/3</f>
        <v>482.33333333333331</v>
      </c>
    </row>
    <row r="517" spans="1:48" x14ac:dyDescent="0.3">
      <c r="A517" t="s">
        <v>1579</v>
      </c>
      <c r="B517" t="s">
        <v>1580</v>
      </c>
      <c r="C517" t="s">
        <v>10167</v>
      </c>
      <c r="D517" t="s">
        <v>290</v>
      </c>
      <c r="E517">
        <v>5796.0095424000001</v>
      </c>
      <c r="F517">
        <v>789.25</v>
      </c>
      <c r="G517">
        <v>-2.7557698222765299</v>
      </c>
      <c r="H517">
        <f>(Table2[[#This Row],[1Y Return vs Nifty]]-AVERAGE(Table2[1Y Return vs Nifty]))/_xlfn.STDEV.P(Table2[1Y Return vs Nifty])</f>
        <v>-0.59488365954082079</v>
      </c>
      <c r="I517">
        <v>-3.14037451586952</v>
      </c>
      <c r="J517">
        <f>(Table2[[#This Row],[1M Return vs Nifty]]-AVERAGE(Table2[1M Return vs Nifty]))/_xlfn.STDEV.P(Table2[1M Return vs Nifty])</f>
        <v>-0.32414692134025797</v>
      </c>
      <c r="K517">
        <v>-11.740428605861601</v>
      </c>
      <c r="L517">
        <f>(Table2[[#This Row],[6M Return vs Nifty]]-AVERAGE(Table2[6M Return vs Nifty]))/_xlfn.STDEV.P(Table2[6M Return vs Nifty])</f>
        <v>-0.63484866390208516</v>
      </c>
      <c r="M517">
        <v>2.9767208686892799</v>
      </c>
      <c r="N517">
        <f>(Table2[[#This Row],[1W Return vs Nifty]]-AVERAGE(Table2[1W Return vs Nifty]))/_xlfn.STDEV.P(Table2[1W Return vs Nifty])</f>
        <v>0.46359605278443405</v>
      </c>
      <c r="O517">
        <v>780.55</v>
      </c>
      <c r="P517">
        <v>777.71210807596799</v>
      </c>
      <c r="Q517">
        <v>761.32426702252997</v>
      </c>
      <c r="R517">
        <v>63.119058588446499</v>
      </c>
      <c r="S517" s="2">
        <f>(Table2[[#This Row],[Close Price]]-Table2[[#This Row],[20D EMA]])/Table2[[#This Row],[20D EMA]]</f>
        <v>1.11459868041766E-2</v>
      </c>
      <c r="T517" s="2">
        <f>(Table2[[#This Row],[Close Price]]-Table2[[#This Row],[50D EMA]])/Table2[[#This Row],[50D EMA]]</f>
        <v>1.4835685087347223E-2</v>
      </c>
      <c r="U517" s="2">
        <f>(Table2[[#This Row],[Close Price]]-Table2[[#This Row],[200D EMA]])/Table2[[#This Row],[200D EMA]]</f>
        <v>3.6680471366931512E-2</v>
      </c>
      <c r="V517">
        <v>1.0987206868457899</v>
      </c>
      <c r="W517">
        <v>779.1</v>
      </c>
      <c r="X517">
        <v>802.15</v>
      </c>
      <c r="Y517">
        <v>752.15</v>
      </c>
      <c r="Z517">
        <v>826</v>
      </c>
      <c r="AA517">
        <v>752.15</v>
      </c>
      <c r="AB517">
        <v>826</v>
      </c>
      <c r="AC517" s="2">
        <f>(Table2[[#This Row],[Close Price]]/Table2[[#This Row],[Day Low]])-1</f>
        <v>1.3027852650494109E-2</v>
      </c>
      <c r="AD517" s="2">
        <f>(Table2[[#This Row],[Day High]]/Table2[[#This Row],[Close Price]])-1</f>
        <v>1.6344630978777364E-2</v>
      </c>
      <c r="AE517" s="2">
        <f>(Table2[[#This Row],[Close Price]]/Table2[[#This Row],[Current Week Low]])-1</f>
        <v>4.9325267566309838E-2</v>
      </c>
      <c r="AF517" s="2">
        <f>(Table2[[#This Row],[Current Week High]]/Table2[[#This Row],[Close Price]])-1</f>
        <v>4.6563192904656381E-2</v>
      </c>
      <c r="AG517" s="2">
        <f>(Table2[[#This Row],[Close Price]]/Table2[[#This Row],[Current Month Low]])-1</f>
        <v>4.9325267566309838E-2</v>
      </c>
      <c r="AH517" s="2">
        <f>(Table2[[#This Row],[Current Month High]]/Table2[[#This Row],[Close Price]])-1</f>
        <v>4.6563192904656381E-2</v>
      </c>
      <c r="AI517">
        <v>10.079189103579299</v>
      </c>
      <c r="AJ517">
        <v>26.685393258426899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-0.06</v>
      </c>
      <c r="AM517" t="s">
        <v>10197</v>
      </c>
      <c r="AN517">
        <v>0.13</v>
      </c>
      <c r="AO517" t="s">
        <v>10198</v>
      </c>
      <c r="AP517">
        <v>3.7847141263234997E-2</v>
      </c>
      <c r="AQ517">
        <f>(Table2[[#This Row],[Sharpe Ratio]]-AVERAGE(Table2[Sharpe Ratio]))/_xlfn.STDEV.P(Table2[Sharpe Ratio])</f>
        <v>-0.16073424979207113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-1.2510174417908009</v>
      </c>
      <c r="AS517">
        <f>_xlfn.RANK.AVG(Table2[[#This Row],[1Y Return vs Nifty Z-Score]],Table2[1Y Return vs Nifty Z-Score])</f>
        <v>532</v>
      </c>
      <c r="AT517">
        <f>_xlfn.RANK.AVG(Table2[[#This Row],[6M Return vs Nifty Z-Score]],Table2[6M Return vs Nifty Z-Score])</f>
        <v>537</v>
      </c>
      <c r="AU517">
        <f>_xlfn.RANK.AVG(Table2[[#This Row],[Sharpe Ratio Z-Score]],Table2[Sharpe Ratio Z-Score])</f>
        <v>378</v>
      </c>
      <c r="AV517">
        <f>(Table2[[#This Row],[Rank 1Y]]+Table2[[#This Row],[Rank 6M]]+Table2[[#This Row],[Rank Sharpe]])/3</f>
        <v>482.33333333333331</v>
      </c>
    </row>
    <row r="518" spans="1:48" x14ac:dyDescent="0.3">
      <c r="A518" t="s">
        <v>19</v>
      </c>
      <c r="B518" t="s">
        <v>20</v>
      </c>
      <c r="C518" t="s">
        <v>10152</v>
      </c>
      <c r="D518" t="s">
        <v>21</v>
      </c>
      <c r="E518">
        <v>1563918.3296554999</v>
      </c>
      <c r="F518">
        <v>4322.5</v>
      </c>
      <c r="G518">
        <v>3.1531890266103</v>
      </c>
      <c r="H518">
        <f>(Table2[[#This Row],[1Y Return vs Nifty]]-AVERAGE(Table2[1Y Return vs Nifty]))/_xlfn.STDEV.P(Table2[1Y Return vs Nifty])</f>
        <v>-0.51474719747581121</v>
      </c>
      <c r="I518">
        <v>9.8126981305117393</v>
      </c>
      <c r="J518">
        <f>(Table2[[#This Row],[1M Return vs Nifty]]-AVERAGE(Table2[1M Return vs Nifty]))/_xlfn.STDEV.P(Table2[1M Return vs Nifty])</f>
        <v>0.99637678228493687</v>
      </c>
      <c r="K518">
        <v>-0.85785514338121305</v>
      </c>
      <c r="L518">
        <f>(Table2[[#This Row],[6M Return vs Nifty]]-AVERAGE(Table2[6M Return vs Nifty]))/_xlfn.STDEV.P(Table2[6M Return vs Nifty])</f>
        <v>-0.26093568461428651</v>
      </c>
      <c r="M518">
        <v>4.9582179636261303</v>
      </c>
      <c r="N518">
        <f>(Table2[[#This Row],[1W Return vs Nifty]]-AVERAGE(Table2[1W Return vs Nifty]))/_xlfn.STDEV.P(Table2[1W Return vs Nifty])</f>
        <v>0.88646701955254759</v>
      </c>
      <c r="O518">
        <v>4130.92</v>
      </c>
      <c r="P518">
        <v>4006.9042111662202</v>
      </c>
      <c r="Q518">
        <v>3830.6616226269998</v>
      </c>
      <c r="R518">
        <v>78.4705270491459</v>
      </c>
      <c r="S518" s="2">
        <f>(Table2[[#This Row],[Close Price]]-Table2[[#This Row],[20D EMA]])/Table2[[#This Row],[20D EMA]]</f>
        <v>4.6377078229546911E-2</v>
      </c>
      <c r="T518" s="2">
        <f>(Table2[[#This Row],[Close Price]]-Table2[[#This Row],[50D EMA]])/Table2[[#This Row],[50D EMA]]</f>
        <v>7.876299811567615E-2</v>
      </c>
      <c r="U518" s="2">
        <f>(Table2[[#This Row],[Close Price]]-Table2[[#This Row],[200D EMA]])/Table2[[#This Row],[200D EMA]]</f>
        <v>0.12839515097543544</v>
      </c>
      <c r="V518">
        <v>1.65653590914444</v>
      </c>
      <c r="W518">
        <v>4337.05</v>
      </c>
      <c r="X518">
        <v>4422.45</v>
      </c>
      <c r="Y518">
        <v>4265</v>
      </c>
      <c r="Z518">
        <v>4361.7</v>
      </c>
      <c r="AA518">
        <v>3884</v>
      </c>
      <c r="AB518">
        <v>4361.7</v>
      </c>
      <c r="AC518" s="2">
        <f>(Table2[[#This Row],[Close Price]]/Table2[[#This Row],[Day Low]])-1</f>
        <v>-3.3548149087513357E-3</v>
      </c>
      <c r="AD518" s="2">
        <f>(Table2[[#This Row],[Day High]]/Table2[[#This Row],[Close Price]])-1</f>
        <v>2.3123192596876674E-2</v>
      </c>
      <c r="AE518" s="2">
        <f>(Table2[[#This Row],[Close Price]]/Table2[[#This Row],[Current Week Low]])-1</f>
        <v>1.3481828839390309E-2</v>
      </c>
      <c r="AF518" s="2">
        <f>(Table2[[#This Row],[Current Week High]]/Table2[[#This Row],[Close Price]])-1</f>
        <v>9.0688259109310554E-3</v>
      </c>
      <c r="AG518" s="2">
        <f>(Table2[[#This Row],[Close Price]]/Table2[[#This Row],[Current Month Low]])-1</f>
        <v>0.11289907312049441</v>
      </c>
      <c r="AH518" s="2">
        <f>(Table2[[#This Row],[Current Month High]]/Table2[[#This Row],[Close Price]])-1</f>
        <v>9.0688259109310554E-3</v>
      </c>
      <c r="AI518">
        <v>0.90688259109310498</v>
      </c>
      <c r="AJ518">
        <v>30.5496828752642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-0.09</v>
      </c>
      <c r="AM518" t="s">
        <v>10197</v>
      </c>
      <c r="AN518">
        <v>8.25</v>
      </c>
      <c r="AO518" t="s">
        <v>10198</v>
      </c>
      <c r="AP518">
        <v>-1.0805799285044E-2</v>
      </c>
      <c r="AQ518">
        <f>(Table2[[#This Row],[Sharpe Ratio]]-AVERAGE(Table2[Sharpe Ratio]))/_xlfn.STDEV.P(Table2[Sharpe Ratio])</f>
        <v>-0.72155898120529793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0.3856019385420888</v>
      </c>
      <c r="AS518">
        <f>_xlfn.RANK.AVG(Table2[[#This Row],[1Y Return vs Nifty Z-Score]],Table2[1Y Return vs Nifty Z-Score])</f>
        <v>481</v>
      </c>
      <c r="AT518">
        <f>_xlfn.RANK.AVG(Table2[[#This Row],[6M Return vs Nifty Z-Score]],Table2[6M Return vs Nifty Z-Score])</f>
        <v>404</v>
      </c>
      <c r="AU518">
        <f>_xlfn.RANK.AVG(Table2[[#This Row],[Sharpe Ratio Z-Score]],Table2[Sharpe Ratio Z-Score])</f>
        <v>563</v>
      </c>
      <c r="AV518">
        <f>(Table2[[#This Row],[Rank 1Y]]+Table2[[#This Row],[Rank 6M]]+Table2[[#This Row],[Rank Sharpe]])/3</f>
        <v>482.66666666666669</v>
      </c>
    </row>
    <row r="519" spans="1:48" x14ac:dyDescent="0.3">
      <c r="A519" t="s">
        <v>384</v>
      </c>
      <c r="B519" t="s">
        <v>385</v>
      </c>
      <c r="C519" t="s">
        <v>10158</v>
      </c>
      <c r="D519" t="s">
        <v>60</v>
      </c>
      <c r="E519">
        <v>61962.767775</v>
      </c>
      <c r="F519">
        <v>5182.3500000000004</v>
      </c>
      <c r="G519">
        <v>7.16619311368214</v>
      </c>
      <c r="H519">
        <f>(Table2[[#This Row],[1Y Return vs Nifty]]-AVERAGE(Table2[1Y Return vs Nifty]))/_xlfn.STDEV.P(Table2[1Y Return vs Nifty])</f>
        <v>-0.46032340505915831</v>
      </c>
      <c r="I519">
        <v>0.31359613137601</v>
      </c>
      <c r="J519">
        <f>(Table2[[#This Row],[1M Return vs Nifty]]-AVERAGE(Table2[1M Return vs Nifty]))/_xlfn.STDEV.P(Table2[1M Return vs Nifty])</f>
        <v>2.7974172691250708E-2</v>
      </c>
      <c r="K519">
        <v>-10.064433210175</v>
      </c>
      <c r="L519">
        <f>(Table2[[#This Row],[6M Return vs Nifty]]-AVERAGE(Table2[6M Return vs Nifty]))/_xlfn.STDEV.P(Table2[6M Return vs Nifty])</f>
        <v>-0.57726334790726197</v>
      </c>
      <c r="M519">
        <v>0.13342504799302601</v>
      </c>
      <c r="N519">
        <f>(Table2[[#This Row],[1W Return vs Nifty]]-AVERAGE(Table2[1W Return vs Nifty]))/_xlfn.STDEV.P(Table2[1W Return vs Nifty])</f>
        <v>-0.14319123727913274</v>
      </c>
      <c r="O519">
        <v>5169.1499999999996</v>
      </c>
      <c r="P519">
        <v>5115.6342863059199</v>
      </c>
      <c r="Q519">
        <v>4782.2209689742804</v>
      </c>
      <c r="R519">
        <v>49.468087068511998</v>
      </c>
      <c r="S519" s="2">
        <f>(Table2[[#This Row],[Close Price]]-Table2[[#This Row],[20D EMA]])/Table2[[#This Row],[20D EMA]]</f>
        <v>2.5536113287485812E-3</v>
      </c>
      <c r="T519" s="2">
        <f>(Table2[[#This Row],[Close Price]]-Table2[[#This Row],[50D EMA]])/Table2[[#This Row],[50D EMA]]</f>
        <v>1.304153306515133E-2</v>
      </c>
      <c r="U519" s="2">
        <f>(Table2[[#This Row],[Close Price]]-Table2[[#This Row],[200D EMA]])/Table2[[#This Row],[200D EMA]]</f>
        <v>8.3670125998285286E-2</v>
      </c>
      <c r="V519">
        <v>0.76824218685673495</v>
      </c>
      <c r="W519">
        <v>5189.25</v>
      </c>
      <c r="X519">
        <v>5316.85</v>
      </c>
      <c r="Y519">
        <v>5030.3999999999996</v>
      </c>
      <c r="Z519">
        <v>5271.75</v>
      </c>
      <c r="AA519">
        <v>4872</v>
      </c>
      <c r="AB519">
        <v>5450</v>
      </c>
      <c r="AC519" s="2">
        <f>(Table2[[#This Row],[Close Price]]/Table2[[#This Row],[Day Low]])-1</f>
        <v>-1.3296719179071159E-3</v>
      </c>
      <c r="AD519" s="2">
        <f>(Table2[[#This Row],[Day High]]/Table2[[#This Row],[Close Price]])-1</f>
        <v>2.5953476704583922E-2</v>
      </c>
      <c r="AE519" s="2">
        <f>(Table2[[#This Row],[Close Price]]/Table2[[#This Row],[Current Week Low]])-1</f>
        <v>3.0206345419847569E-2</v>
      </c>
      <c r="AF519" s="2">
        <f>(Table2[[#This Row],[Current Week High]]/Table2[[#This Row],[Close Price]])-1</f>
        <v>1.7250861095834846E-2</v>
      </c>
      <c r="AG519" s="2">
        <f>(Table2[[#This Row],[Close Price]]/Table2[[#This Row],[Current Month Low]])-1</f>
        <v>6.3700738916256272E-2</v>
      </c>
      <c r="AH519" s="2">
        <f>(Table2[[#This Row],[Current Month High]]/Table2[[#This Row],[Close Price]])-1</f>
        <v>5.1646453828861461E-2</v>
      </c>
      <c r="AI519">
        <v>7.6500043416596704</v>
      </c>
      <c r="AJ519">
        <v>50.343777197563099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-0.1</v>
      </c>
      <c r="AM519" t="s">
        <v>10197</v>
      </c>
      <c r="AN519">
        <v>-0.76</v>
      </c>
      <c r="AO519" t="s">
        <v>10197</v>
      </c>
      <c r="AP519">
        <v>9.8000944514420006E-3</v>
      </c>
      <c r="AQ519">
        <f>(Table2[[#This Row],[Sharpe Ratio]]-AVERAGE(Table2[Sharpe Ratio]))/_xlfn.STDEV.P(Table2[Sharpe Ratio])</f>
        <v>-0.48403387604075443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-1.6368376935950568</v>
      </c>
      <c r="AS519">
        <f>_xlfn.RANK.AVG(Table2[[#This Row],[1Y Return vs Nifty Z-Score]],Table2[1Y Return vs Nifty Z-Score])</f>
        <v>463</v>
      </c>
      <c r="AT519">
        <f>_xlfn.RANK.AVG(Table2[[#This Row],[6M Return vs Nifty Z-Score]],Table2[6M Return vs Nifty Z-Score])</f>
        <v>516</v>
      </c>
      <c r="AU519">
        <f>_xlfn.RANK.AVG(Table2[[#This Row],[Sharpe Ratio Z-Score]],Table2[Sharpe Ratio Z-Score])</f>
        <v>469</v>
      </c>
      <c r="AV519">
        <f>(Table2[[#This Row],[Rank 1Y]]+Table2[[#This Row],[Rank 6M]]+Table2[[#This Row],[Rank Sharpe]])/3</f>
        <v>482.66666666666669</v>
      </c>
    </row>
    <row r="520" spans="1:48" x14ac:dyDescent="0.3">
      <c r="A520" t="s">
        <v>168</v>
      </c>
      <c r="B520" t="s">
        <v>169</v>
      </c>
      <c r="C520" t="s">
        <v>10167</v>
      </c>
      <c r="D520" t="s">
        <v>170</v>
      </c>
      <c r="E520">
        <v>158154.61731969999</v>
      </c>
      <c r="F520">
        <v>3109.55</v>
      </c>
      <c r="G520">
        <v>-4.7523064884909498</v>
      </c>
      <c r="H520">
        <f>(Table2[[#This Row],[1Y Return vs Nifty]]-AVERAGE(Table2[1Y Return vs Nifty]))/_xlfn.STDEV.P(Table2[1Y Return vs Nifty])</f>
        <v>-0.6219604067149247</v>
      </c>
      <c r="I520">
        <v>-2.86111776219823</v>
      </c>
      <c r="J520">
        <f>(Table2[[#This Row],[1M Return vs Nifty]]-AVERAGE(Table2[1M Return vs Nifty]))/_xlfn.STDEV.P(Table2[1M Return vs Nifty])</f>
        <v>-0.29567760192179676</v>
      </c>
      <c r="K520">
        <v>5.7525264578656099</v>
      </c>
      <c r="L520">
        <f>(Table2[[#This Row],[6M Return vs Nifty]]-AVERAGE(Table2[6M Return vs Nifty]))/_xlfn.STDEV.P(Table2[6M Return vs Nifty])</f>
        <v>-3.3810410682242664E-2</v>
      </c>
      <c r="M520">
        <v>-0.61341662467741098</v>
      </c>
      <c r="N520">
        <f>(Table2[[#This Row],[1W Return vs Nifty]]-AVERAGE(Table2[1W Return vs Nifty]))/_xlfn.STDEV.P(Table2[1W Return vs Nifty])</f>
        <v>-0.30257459491909316</v>
      </c>
      <c r="O520">
        <v>3134.06</v>
      </c>
      <c r="P520">
        <v>3088.2164801816298</v>
      </c>
      <c r="Q520">
        <v>2861.8607484621898</v>
      </c>
      <c r="R520">
        <v>41.580712352775002</v>
      </c>
      <c r="S520" s="2">
        <f>(Table2[[#This Row],[Close Price]]-Table2[[#This Row],[20D EMA]])/Table2[[#This Row],[20D EMA]]</f>
        <v>-7.8205267289074756E-3</v>
      </c>
      <c r="T520" s="2">
        <f>(Table2[[#This Row],[Close Price]]-Table2[[#This Row],[50D EMA]])/Table2[[#This Row],[50D EMA]]</f>
        <v>6.9080389782505466E-3</v>
      </c>
      <c r="U520" s="2">
        <f>(Table2[[#This Row],[Close Price]]-Table2[[#This Row],[200D EMA]])/Table2[[#This Row],[200D EMA]]</f>
        <v>8.6548324082821038E-2</v>
      </c>
      <c r="V520">
        <v>0.66273383192957902</v>
      </c>
      <c r="W520">
        <v>3110.15</v>
      </c>
      <c r="X520">
        <v>3148.95</v>
      </c>
      <c r="Y520">
        <v>3081.4</v>
      </c>
      <c r="Z520">
        <v>3201</v>
      </c>
      <c r="AA520">
        <v>3056</v>
      </c>
      <c r="AB520">
        <v>3243.05</v>
      </c>
      <c r="AC520" s="2">
        <f>(Table2[[#This Row],[Close Price]]/Table2[[#This Row],[Day Low]])-1</f>
        <v>-1.9291674035015749E-4</v>
      </c>
      <c r="AD520" s="2">
        <f>(Table2[[#This Row],[Day High]]/Table2[[#This Row],[Close Price]])-1</f>
        <v>1.2670643662266112E-2</v>
      </c>
      <c r="AE520" s="2">
        <f>(Table2[[#This Row],[Close Price]]/Table2[[#This Row],[Current Week Low]])-1</f>
        <v>9.1354579087428167E-3</v>
      </c>
      <c r="AF520" s="2">
        <f>(Table2[[#This Row],[Current Week High]]/Table2[[#This Row],[Close Price]])-1</f>
        <v>2.940940007396553E-2</v>
      </c>
      <c r="AG520" s="2">
        <f>(Table2[[#This Row],[Close Price]]/Table2[[#This Row],[Current Month Low]])-1</f>
        <v>1.7522905759162377E-2</v>
      </c>
      <c r="AH520" s="2">
        <f>(Table2[[#This Row],[Current Month High]]/Table2[[#This Row],[Close Price]])-1</f>
        <v>4.2932257078998504E-2</v>
      </c>
      <c r="AI520">
        <v>4.2932257078998504</v>
      </c>
      <c r="AJ520">
        <v>35.6371725807507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-0.03</v>
      </c>
      <c r="AM520" t="s">
        <v>10197</v>
      </c>
      <c r="AN520">
        <v>1.32</v>
      </c>
      <c r="AO520" t="s">
        <v>10198</v>
      </c>
      <c r="AP520">
        <v>-1.5154779269479999E-2</v>
      </c>
      <c r="AQ520">
        <f>(Table2[[#This Row],[Sharpe Ratio]]-AVERAGE(Table2[Sharpe Ratio]))/_xlfn.STDEV.P(Table2[Sharpe Ratio])</f>
        <v>-0.77168987780079867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-2.0257128920388561</v>
      </c>
      <c r="AS520">
        <f>_xlfn.RANK.AVG(Table2[[#This Row],[1Y Return vs Nifty Z-Score]],Table2[1Y Return vs Nifty Z-Score])</f>
        <v>543</v>
      </c>
      <c r="AT520">
        <f>_xlfn.RANK.AVG(Table2[[#This Row],[6M Return vs Nifty Z-Score]],Table2[6M Return vs Nifty Z-Score])</f>
        <v>336</v>
      </c>
      <c r="AU520">
        <f>_xlfn.RANK.AVG(Table2[[#This Row],[Sharpe Ratio Z-Score]],Table2[Sharpe Ratio Z-Score])</f>
        <v>570</v>
      </c>
      <c r="AV520">
        <f>(Table2[[#This Row],[Rank 1Y]]+Table2[[#This Row],[Rank 6M]]+Table2[[#This Row],[Rank Sharpe]])/3</f>
        <v>483</v>
      </c>
    </row>
    <row r="521" spans="1:48" x14ac:dyDescent="0.3">
      <c r="A521" t="s">
        <v>1270</v>
      </c>
      <c r="B521" t="s">
        <v>1271</v>
      </c>
      <c r="C521" t="s">
        <v>10169</v>
      </c>
      <c r="D521" t="s">
        <v>1160</v>
      </c>
      <c r="E521">
        <v>8826.8229636889992</v>
      </c>
      <c r="F521">
        <v>84.31</v>
      </c>
      <c r="G521">
        <v>22.8705781504848</v>
      </c>
      <c r="H521">
        <f>(Table2[[#This Row],[1Y Return vs Nifty]]-AVERAGE(Table2[1Y Return vs Nifty]))/_xlfn.STDEV.P(Table2[1Y Return vs Nifty])</f>
        <v>-0.24734276194753391</v>
      </c>
      <c r="I521">
        <v>-2.40492924893538</v>
      </c>
      <c r="J521">
        <f>(Table2[[#This Row],[1M Return vs Nifty]]-AVERAGE(Table2[1M Return vs Nifty]))/_xlfn.STDEV.P(Table2[1M Return vs Nifty])</f>
        <v>-0.24917066402907784</v>
      </c>
      <c r="K521">
        <v>-44.362581080357401</v>
      </c>
      <c r="L521">
        <f>(Table2[[#This Row],[6M Return vs Nifty]]-AVERAGE(Table2[6M Return vs Nifty]))/_xlfn.STDEV.P(Table2[6M Return vs Nifty])</f>
        <v>-1.7557091170452512</v>
      </c>
      <c r="M521">
        <v>2.25552964936792</v>
      </c>
      <c r="N521">
        <f>(Table2[[#This Row],[1W Return vs Nifty]]-AVERAGE(Table2[1W Return vs Nifty]))/_xlfn.STDEV.P(Table2[1W Return vs Nifty])</f>
        <v>0.30968675414434832</v>
      </c>
      <c r="O521">
        <v>82.92</v>
      </c>
      <c r="P521">
        <v>83.537513421340904</v>
      </c>
      <c r="Q521">
        <v>85.009649546365296</v>
      </c>
      <c r="R521">
        <v>55.381619590910098</v>
      </c>
      <c r="S521" s="2">
        <f>(Table2[[#This Row],[Close Price]]-Table2[[#This Row],[20D EMA]])/Table2[[#This Row],[20D EMA]]</f>
        <v>1.6763145200192963E-2</v>
      </c>
      <c r="T521" s="2">
        <f>(Table2[[#This Row],[Close Price]]-Table2[[#This Row],[50D EMA]])/Table2[[#This Row],[50D EMA]]</f>
        <v>9.2471818590395705E-3</v>
      </c>
      <c r="U521" s="2">
        <f>(Table2[[#This Row],[Close Price]]-Table2[[#This Row],[200D EMA]])/Table2[[#This Row],[200D EMA]]</f>
        <v>-8.2302368036901042E-3</v>
      </c>
      <c r="V521">
        <v>1.5067060738451099</v>
      </c>
      <c r="W521">
        <v>83.61</v>
      </c>
      <c r="X521">
        <v>92.74</v>
      </c>
      <c r="Y521">
        <v>75.75</v>
      </c>
      <c r="Z521">
        <v>87.95</v>
      </c>
      <c r="AA521">
        <v>75.75</v>
      </c>
      <c r="AB521">
        <v>90</v>
      </c>
      <c r="AC521" s="2">
        <f>(Table2[[#This Row],[Close Price]]/Table2[[#This Row],[Day Low]])-1</f>
        <v>8.3722042817844233E-3</v>
      </c>
      <c r="AD521" s="2">
        <f>(Table2[[#This Row],[Day High]]/Table2[[#This Row],[Close Price]])-1</f>
        <v>9.9988139010793509E-2</v>
      </c>
      <c r="AE521" s="2">
        <f>(Table2[[#This Row],[Close Price]]/Table2[[#This Row],[Current Week Low]])-1</f>
        <v>0.11300330033003303</v>
      </c>
      <c r="AF521" s="2">
        <f>(Table2[[#This Row],[Current Week High]]/Table2[[#This Row],[Close Price]])-1</f>
        <v>4.3174000711659444E-2</v>
      </c>
      <c r="AG521" s="2">
        <f>(Table2[[#This Row],[Close Price]]/Table2[[#This Row],[Current Month Low]])-1</f>
        <v>0.11300330033003303</v>
      </c>
      <c r="AH521" s="2">
        <f>(Table2[[#This Row],[Current Month High]]/Table2[[#This Row],[Close Price]])-1</f>
        <v>6.7489028584984068E-2</v>
      </c>
      <c r="AI521">
        <v>60.953623532202499</v>
      </c>
      <c r="AJ521">
        <v>47.524059492563403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-0.08</v>
      </c>
      <c r="AM521" t="s">
        <v>10197</v>
      </c>
      <c r="AN521">
        <v>-0.62</v>
      </c>
      <c r="AO521" t="s">
        <v>10197</v>
      </c>
      <c r="AP521">
        <v>4.4636207065690998E-2</v>
      </c>
      <c r="AQ521">
        <f>(Table2[[#This Row],[Sharpe Ratio]]-AVERAGE(Table2[Sharpe Ratio]))/_xlfn.STDEV.P(Table2[Sharpe Ratio])</f>
        <v>-8.2476369337119007E-2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373</v>
      </c>
      <c r="AT521">
        <f>_xlfn.RANK.AVG(Table2[[#This Row],[6M Return vs Nifty Z-Score]],Table2[6M Return vs Nifty Z-Score])</f>
        <v>721</v>
      </c>
      <c r="AU521">
        <f>_xlfn.RANK.AVG(Table2[[#This Row],[Sharpe Ratio Z-Score]],Table2[Sharpe Ratio Z-Score])</f>
        <v>355</v>
      </c>
      <c r="AV521">
        <f>(Table2[[#This Row],[Rank 1Y]]+Table2[[#This Row],[Rank 6M]]+Table2[[#This Row],[Rank Sharpe]])/3</f>
        <v>483</v>
      </c>
    </row>
    <row r="522" spans="1:48" x14ac:dyDescent="0.3">
      <c r="A522" t="s">
        <v>1073</v>
      </c>
      <c r="B522" t="s">
        <v>1074</v>
      </c>
      <c r="C522" t="s">
        <v>10164</v>
      </c>
      <c r="D522" t="s">
        <v>890</v>
      </c>
      <c r="E522">
        <v>11565.402403575001</v>
      </c>
      <c r="F522">
        <v>2393.25</v>
      </c>
      <c r="G522">
        <v>14.4072058360213</v>
      </c>
      <c r="H522">
        <f>(Table2[[#This Row],[1Y Return vs Nifty]]-AVERAGE(Table2[1Y Return vs Nifty]))/_xlfn.STDEV.P(Table2[1Y Return vs Nifty])</f>
        <v>-0.36212181723708387</v>
      </c>
      <c r="I522">
        <v>-1.49385533321997</v>
      </c>
      <c r="J522">
        <f>(Table2[[#This Row],[1M Return vs Nifty]]-AVERAGE(Table2[1M Return vs Nifty]))/_xlfn.STDEV.P(Table2[1M Return vs Nifty])</f>
        <v>-0.15628963616014713</v>
      </c>
      <c r="K522">
        <v>-22.599693779307099</v>
      </c>
      <c r="L522">
        <f>(Table2[[#This Row],[6M Return vs Nifty]]-AVERAGE(Table2[6M Return vs Nifty]))/_xlfn.STDEV.P(Table2[6M Return vs Nifty])</f>
        <v>-1.0079607966047279</v>
      </c>
      <c r="M522">
        <v>-0.39392755255543599</v>
      </c>
      <c r="N522">
        <f>(Table2[[#This Row],[1W Return vs Nifty]]-AVERAGE(Table2[1W Return vs Nifty]))/_xlfn.STDEV.P(Table2[1W Return vs Nifty])</f>
        <v>-0.25573346839893862</v>
      </c>
      <c r="O522">
        <v>2445.75</v>
      </c>
      <c r="P522">
        <v>2414.7888395884102</v>
      </c>
      <c r="Q522">
        <v>2302.0107769863698</v>
      </c>
      <c r="R522">
        <v>36.2105884110576</v>
      </c>
      <c r="S522" s="2">
        <f>(Table2[[#This Row],[Close Price]]-Table2[[#This Row],[20D EMA]])/Table2[[#This Row],[20D EMA]]</f>
        <v>-2.1465808034345293E-2</v>
      </c>
      <c r="T522" s="2">
        <f>(Table2[[#This Row],[Close Price]]-Table2[[#This Row],[50D EMA]])/Table2[[#This Row],[50D EMA]]</f>
        <v>-8.9195540559485753E-3</v>
      </c>
      <c r="U522" s="2">
        <f>(Table2[[#This Row],[Close Price]]-Table2[[#This Row],[200D EMA]])/Table2[[#This Row],[200D EMA]]</f>
        <v>3.9634576834203246E-2</v>
      </c>
      <c r="V522">
        <v>0.69776601247774095</v>
      </c>
      <c r="W522">
        <v>2374</v>
      </c>
      <c r="X522">
        <v>2417.1</v>
      </c>
      <c r="Y522">
        <v>2351</v>
      </c>
      <c r="Z522">
        <v>2445.35</v>
      </c>
      <c r="AA522">
        <v>2351</v>
      </c>
      <c r="AB522">
        <v>2645</v>
      </c>
      <c r="AC522" s="2">
        <f>(Table2[[#This Row],[Close Price]]/Table2[[#This Row],[Day Low]])-1</f>
        <v>8.1086773378264976E-3</v>
      </c>
      <c r="AD522" s="2">
        <f>(Table2[[#This Row],[Day High]]/Table2[[#This Row],[Close Price]])-1</f>
        <v>9.9655280476338426E-3</v>
      </c>
      <c r="AE522" s="2">
        <f>(Table2[[#This Row],[Close Price]]/Table2[[#This Row],[Current Week Low]])-1</f>
        <v>1.7971076137813791E-2</v>
      </c>
      <c r="AF522" s="2">
        <f>(Table2[[#This Row],[Current Week High]]/Table2[[#This Row],[Close Price]])-1</f>
        <v>2.1769560221456041E-2</v>
      </c>
      <c r="AG522" s="2">
        <f>(Table2[[#This Row],[Close Price]]/Table2[[#This Row],[Current Month Low]])-1</f>
        <v>1.7971076137813791E-2</v>
      </c>
      <c r="AH522" s="2">
        <f>(Table2[[#This Row],[Current Month High]]/Table2[[#This Row],[Close Price]])-1</f>
        <v>0.1051916849472474</v>
      </c>
      <c r="AI522">
        <v>18.165674292280301</v>
      </c>
      <c r="AJ522">
        <v>51.280025284449998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-0.16</v>
      </c>
      <c r="AM522" t="s">
        <v>10197</v>
      </c>
      <c r="AN522">
        <v>-4.32</v>
      </c>
      <c r="AO522" t="s">
        <v>10197</v>
      </c>
      <c r="AP522">
        <v>2.898536806773E-2</v>
      </c>
      <c r="AQ522">
        <f>(Table2[[#This Row],[Sharpe Ratio]]-AVERAGE(Table2[Sharpe Ratio]))/_xlfn.STDEV.P(Table2[Sharpe Ratio])</f>
        <v>-0.26288432574241005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-2.0449900441433075</v>
      </c>
      <c r="AS522">
        <f>_xlfn.RANK.AVG(Table2[[#This Row],[1Y Return vs Nifty Z-Score]],Table2[1Y Return vs Nifty Z-Score])</f>
        <v>419</v>
      </c>
      <c r="AT522">
        <f>_xlfn.RANK.AVG(Table2[[#This Row],[6M Return vs Nifty Z-Score]],Table2[6M Return vs Nifty Z-Score])</f>
        <v>626</v>
      </c>
      <c r="AU522">
        <f>_xlfn.RANK.AVG(Table2[[#This Row],[Sharpe Ratio Z-Score]],Table2[Sharpe Ratio Z-Score])</f>
        <v>405</v>
      </c>
      <c r="AV522">
        <f>(Table2[[#This Row],[Rank 1Y]]+Table2[[#This Row],[Rank 6M]]+Table2[[#This Row],[Rank Sharpe]])/3</f>
        <v>483.33333333333331</v>
      </c>
    </row>
    <row r="523" spans="1:48" x14ac:dyDescent="0.3">
      <c r="A523" t="s">
        <v>1179</v>
      </c>
      <c r="B523" t="s">
        <v>1180</v>
      </c>
      <c r="C523" t="s">
        <v>10161</v>
      </c>
      <c r="D523" t="s">
        <v>530</v>
      </c>
      <c r="E523">
        <v>10072.02711144</v>
      </c>
      <c r="F523">
        <v>1579.55</v>
      </c>
      <c r="G523">
        <v>-10.5049187332566</v>
      </c>
      <c r="H523">
        <f>(Table2[[#This Row],[1Y Return vs Nifty]]-AVERAGE(Table2[1Y Return vs Nifty]))/_xlfn.STDEV.P(Table2[1Y Return vs Nifty])</f>
        <v>-0.69997651830355379</v>
      </c>
      <c r="I523">
        <v>-0.35736727328408202</v>
      </c>
      <c r="J523">
        <f>(Table2[[#This Row],[1M Return vs Nifty]]-AVERAGE(Table2[1M Return vs Nifty]))/_xlfn.STDEV.P(Table2[1M Return vs Nifty])</f>
        <v>-4.0428368104059816E-2</v>
      </c>
      <c r="K523">
        <v>-3.4430830089515698</v>
      </c>
      <c r="L523">
        <f>(Table2[[#This Row],[6M Return vs Nifty]]-AVERAGE(Table2[6M Return vs Nifty]))/_xlfn.STDEV.P(Table2[6M Return vs Nifty])</f>
        <v>-0.34976120522170057</v>
      </c>
      <c r="M523">
        <v>5.9847429012577802</v>
      </c>
      <c r="N523">
        <f>(Table2[[#This Row],[1W Return vs Nifty]]-AVERAGE(Table2[1W Return vs Nifty]))/_xlfn.STDEV.P(Table2[1W Return vs Nifty])</f>
        <v>1.105537536434485</v>
      </c>
      <c r="O523">
        <v>1556.94</v>
      </c>
      <c r="P523">
        <v>1523.8943221438999</v>
      </c>
      <c r="Q523">
        <v>1455.59302738216</v>
      </c>
      <c r="R523">
        <v>55.813589659250603</v>
      </c>
      <c r="S523" s="2">
        <f>(Table2[[#This Row],[Close Price]]-Table2[[#This Row],[20D EMA]])/Table2[[#This Row],[20D EMA]]</f>
        <v>1.4522075352935822E-2</v>
      </c>
      <c r="T523" s="2">
        <f>(Table2[[#This Row],[Close Price]]-Table2[[#This Row],[50D EMA]])/Table2[[#This Row],[50D EMA]]</f>
        <v>3.6522006183342511E-2</v>
      </c>
      <c r="U523" s="2">
        <f>(Table2[[#This Row],[Close Price]]-Table2[[#This Row],[200D EMA]])/Table2[[#This Row],[200D EMA]]</f>
        <v>8.5159086561971784E-2</v>
      </c>
      <c r="V523">
        <v>1.08749550776134</v>
      </c>
      <c r="W523">
        <v>1550</v>
      </c>
      <c r="X523">
        <v>1599</v>
      </c>
      <c r="Y523">
        <v>1485</v>
      </c>
      <c r="Z523">
        <v>1636</v>
      </c>
      <c r="AA523">
        <v>1485</v>
      </c>
      <c r="AB523">
        <v>1636</v>
      </c>
      <c r="AC523" s="2">
        <f>(Table2[[#This Row],[Close Price]]/Table2[[#This Row],[Day Low]])-1</f>
        <v>1.906451612903215E-2</v>
      </c>
      <c r="AD523" s="2">
        <f>(Table2[[#This Row],[Day High]]/Table2[[#This Row],[Close Price]])-1</f>
        <v>1.2313633629831289E-2</v>
      </c>
      <c r="AE523" s="2">
        <f>(Table2[[#This Row],[Close Price]]/Table2[[#This Row],[Current Week Low]])-1</f>
        <v>6.3670033670033543E-2</v>
      </c>
      <c r="AF523" s="2">
        <f>(Table2[[#This Row],[Current Week High]]/Table2[[#This Row],[Close Price]])-1</f>
        <v>3.5738026653160837E-2</v>
      </c>
      <c r="AG523" s="2">
        <f>(Table2[[#This Row],[Close Price]]/Table2[[#This Row],[Current Month Low]])-1</f>
        <v>6.3670033670033543E-2</v>
      </c>
      <c r="AH523" s="2">
        <f>(Table2[[#This Row],[Current Month High]]/Table2[[#This Row],[Close Price]])-1</f>
        <v>3.5738026653160837E-2</v>
      </c>
      <c r="AI523">
        <v>6.35940615998227</v>
      </c>
      <c r="AJ523">
        <v>30.2184666117065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</v>
      </c>
      <c r="AM523" t="s">
        <v>10199</v>
      </c>
      <c r="AN523">
        <v>1.23</v>
      </c>
      <c r="AO523" t="s">
        <v>10198</v>
      </c>
      <c r="AP523">
        <v>1.4719394446559999E-2</v>
      </c>
      <c r="AQ523">
        <f>(Table2[[#This Row],[Sharpe Ratio]]-AVERAGE(Table2[Sharpe Ratio]))/_xlfn.STDEV.P(Table2[Sharpe Ratio])</f>
        <v>-0.42732887388851082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-0.41195742908333988</v>
      </c>
      <c r="AS523">
        <f>_xlfn.RANK.AVG(Table2[[#This Row],[1Y Return vs Nifty Z-Score]],Table2[1Y Return vs Nifty Z-Score])</f>
        <v>570</v>
      </c>
      <c r="AT523">
        <f>_xlfn.RANK.AVG(Table2[[#This Row],[6M Return vs Nifty Z-Score]],Table2[6M Return vs Nifty Z-Score])</f>
        <v>432</v>
      </c>
      <c r="AU523">
        <f>_xlfn.RANK.AVG(Table2[[#This Row],[Sharpe Ratio Z-Score]],Table2[Sharpe Ratio Z-Score])</f>
        <v>448</v>
      </c>
      <c r="AV523">
        <f>(Table2[[#This Row],[Rank 1Y]]+Table2[[#This Row],[Rank 6M]]+Table2[[#This Row],[Rank Sharpe]])/3</f>
        <v>483.33333333333331</v>
      </c>
    </row>
    <row r="524" spans="1:48" x14ac:dyDescent="0.3">
      <c r="A524" t="s">
        <v>2086</v>
      </c>
      <c r="B524" t="s">
        <v>2087</v>
      </c>
      <c r="C524" t="s">
        <v>10152</v>
      </c>
      <c r="D524" t="s">
        <v>285</v>
      </c>
      <c r="E524">
        <v>2823.824687285</v>
      </c>
      <c r="F524">
        <v>1891.85</v>
      </c>
      <c r="G524">
        <v>8.2215186637541997</v>
      </c>
      <c r="H524">
        <f>(Table2[[#This Row],[1Y Return vs Nifty]]-AVERAGE(Table2[1Y Return vs Nifty]))/_xlfn.STDEV.P(Table2[1Y Return vs Nifty])</f>
        <v>-0.44601122958589084</v>
      </c>
      <c r="I524">
        <v>3.8377658988251699</v>
      </c>
      <c r="J524">
        <f>(Table2[[#This Row],[1M Return vs Nifty]]-AVERAGE(Table2[1M Return vs Nifty]))/_xlfn.STDEV.P(Table2[1M Return vs Nifty])</f>
        <v>0.38725183912324118</v>
      </c>
      <c r="K524">
        <v>-11.7332748790768</v>
      </c>
      <c r="L524">
        <f>(Table2[[#This Row],[6M Return vs Nifty]]-AVERAGE(Table2[6M Return vs Nifty]))/_xlfn.STDEV.P(Table2[6M Return vs Nifty])</f>
        <v>-0.63460286989900883</v>
      </c>
      <c r="M524">
        <v>-0.25044657422457001</v>
      </c>
      <c r="N524">
        <f>(Table2[[#This Row],[1W Return vs Nifty]]-AVERAGE(Table2[1W Return vs Nifty]))/_xlfn.STDEV.P(Table2[1W Return vs Nifty])</f>
        <v>-0.22511321658295411</v>
      </c>
      <c r="O524">
        <v>1821</v>
      </c>
      <c r="P524">
        <v>1769.28107954285</v>
      </c>
      <c r="Q524">
        <v>1666.19973665114</v>
      </c>
      <c r="R524">
        <v>62.1036540664171</v>
      </c>
      <c r="S524" s="2">
        <f>(Table2[[#This Row],[Close Price]]-Table2[[#This Row],[20D EMA]])/Table2[[#This Row],[20D EMA]]</f>
        <v>3.8907193849533173E-2</v>
      </c>
      <c r="T524" s="2">
        <f>(Table2[[#This Row],[Close Price]]-Table2[[#This Row],[50D EMA]])/Table2[[#This Row],[50D EMA]]</f>
        <v>6.9276115521915552E-2</v>
      </c>
      <c r="U524" s="2">
        <f>(Table2[[#This Row],[Close Price]]-Table2[[#This Row],[200D EMA]])/Table2[[#This Row],[200D EMA]]</f>
        <v>0.13542809927601454</v>
      </c>
      <c r="V524">
        <v>2.1347439596887199</v>
      </c>
      <c r="W524">
        <v>1842</v>
      </c>
      <c r="X524">
        <v>1940</v>
      </c>
      <c r="Y524">
        <v>1750</v>
      </c>
      <c r="Z524">
        <v>1914.7</v>
      </c>
      <c r="AA524">
        <v>1713.1</v>
      </c>
      <c r="AB524">
        <v>1980</v>
      </c>
      <c r="AC524" s="2">
        <f>(Table2[[#This Row],[Close Price]]/Table2[[#This Row],[Day Low]])-1</f>
        <v>2.7062975027144276E-2</v>
      </c>
      <c r="AD524" s="2">
        <f>(Table2[[#This Row],[Day High]]/Table2[[#This Row],[Close Price]])-1</f>
        <v>2.5451277849723786E-2</v>
      </c>
      <c r="AE524" s="2">
        <f>(Table2[[#This Row],[Close Price]]/Table2[[#This Row],[Current Week Low]])-1</f>
        <v>8.1057142857142717E-2</v>
      </c>
      <c r="AF524" s="2">
        <f>(Table2[[#This Row],[Current Week High]]/Table2[[#This Row],[Close Price]])-1</f>
        <v>1.2078124587044492E-2</v>
      </c>
      <c r="AG524" s="2">
        <f>(Table2[[#This Row],[Close Price]]/Table2[[#This Row],[Current Month Low]])-1</f>
        <v>0.10434300391103846</v>
      </c>
      <c r="AH524" s="2">
        <f>(Table2[[#This Row],[Current Month High]]/Table2[[#This Row],[Close Price]])-1</f>
        <v>4.6594603166213E-2</v>
      </c>
      <c r="AI524">
        <v>12.450775695747501</v>
      </c>
      <c r="AJ524">
        <v>44.416030534351101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-0.03</v>
      </c>
      <c r="AM524" t="s">
        <v>10197</v>
      </c>
      <c r="AN524">
        <v>2.15</v>
      </c>
      <c r="AO524" t="s">
        <v>10198</v>
      </c>
      <c r="AP524">
        <v>1.1997900307742001E-2</v>
      </c>
      <c r="AQ524">
        <f>(Table2[[#This Row],[Sharpe Ratio]]-AVERAGE(Table2[Sharpe Ratio]))/_xlfn.STDEV.P(Table2[Sharpe Ratio])</f>
        <v>-0.45869966468235251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-1.3771751416269651</v>
      </c>
      <c r="AS524">
        <f>_xlfn.RANK.AVG(Table2[[#This Row],[1Y Return vs Nifty Z-Score]],Table2[1Y Return vs Nifty Z-Score])</f>
        <v>457</v>
      </c>
      <c r="AT524">
        <f>_xlfn.RANK.AVG(Table2[[#This Row],[6M Return vs Nifty Z-Score]],Table2[6M Return vs Nifty Z-Score])</f>
        <v>536</v>
      </c>
      <c r="AU524">
        <f>_xlfn.RANK.AVG(Table2[[#This Row],[Sharpe Ratio Z-Score]],Table2[Sharpe Ratio Z-Score])</f>
        <v>457</v>
      </c>
      <c r="AV524">
        <f>(Table2[[#This Row],[Rank 1Y]]+Table2[[#This Row],[Rank 6M]]+Table2[[#This Row],[Rank Sharpe]])/3</f>
        <v>483.33333333333331</v>
      </c>
    </row>
    <row r="525" spans="1:48" x14ac:dyDescent="0.3">
      <c r="A525" t="s">
        <v>1234</v>
      </c>
      <c r="B525" t="s">
        <v>1235</v>
      </c>
      <c r="C525" t="s">
        <v>10167</v>
      </c>
      <c r="D525" t="s">
        <v>373</v>
      </c>
      <c r="E525">
        <v>9303.2548929099994</v>
      </c>
      <c r="F525">
        <v>233.47</v>
      </c>
      <c r="G525">
        <v>14.8353132623446</v>
      </c>
      <c r="H525">
        <f>(Table2[[#This Row],[1Y Return vs Nifty]]-AVERAGE(Table2[1Y Return vs Nifty]))/_xlfn.STDEV.P(Table2[1Y Return vs Nifty])</f>
        <v>-0.35631588502353173</v>
      </c>
      <c r="I525">
        <v>-5.8721149450367403</v>
      </c>
      <c r="J525">
        <f>(Table2[[#This Row],[1M Return vs Nifty]]-AVERAGE(Table2[1M Return vs Nifty]))/_xlfn.STDEV.P(Table2[1M Return vs Nifty])</f>
        <v>-0.60263898938824867</v>
      </c>
      <c r="K525">
        <v>-38.276269846204698</v>
      </c>
      <c r="L525">
        <f>(Table2[[#This Row],[6M Return vs Nifty]]-AVERAGE(Table2[6M Return vs Nifty]))/_xlfn.STDEV.P(Table2[6M Return vs Nifty])</f>
        <v>-1.5465903112516681</v>
      </c>
      <c r="M525">
        <v>-4.4523420983811599</v>
      </c>
      <c r="N525">
        <f>(Table2[[#This Row],[1W Return vs Nifty]]-AVERAGE(Table2[1W Return vs Nifty]))/_xlfn.STDEV.P(Table2[1W Return vs Nifty])</f>
        <v>-1.121839044291187</v>
      </c>
      <c r="O525">
        <v>243.25</v>
      </c>
      <c r="P525">
        <v>238.40754745925901</v>
      </c>
      <c r="Q525">
        <v>222.75152861285301</v>
      </c>
      <c r="R525">
        <v>32.014863211749898</v>
      </c>
      <c r="S525" s="2">
        <f>(Table2[[#This Row],[Close Price]]-Table2[[#This Row],[20D EMA]])/Table2[[#This Row],[20D EMA]]</f>
        <v>-4.0205549845837622E-2</v>
      </c>
      <c r="T525" s="2">
        <f>(Table2[[#This Row],[Close Price]]-Table2[[#This Row],[50D EMA]])/Table2[[#This Row],[50D EMA]]</f>
        <v>-2.071053333620982E-2</v>
      </c>
      <c r="U525" s="2">
        <f>(Table2[[#This Row],[Close Price]]-Table2[[#This Row],[200D EMA]])/Table2[[#This Row],[200D EMA]]</f>
        <v>4.8118508788219931E-2</v>
      </c>
      <c r="V525">
        <v>0.85319286056035504</v>
      </c>
      <c r="W525">
        <v>233.6</v>
      </c>
      <c r="X525">
        <v>238.42</v>
      </c>
      <c r="Y525">
        <v>229</v>
      </c>
      <c r="Z525">
        <v>256.99</v>
      </c>
      <c r="AA525">
        <v>229</v>
      </c>
      <c r="AB525">
        <v>267</v>
      </c>
      <c r="AC525" s="2">
        <f>(Table2[[#This Row],[Close Price]]/Table2[[#This Row],[Day Low]])-1</f>
        <v>-5.5650684931507488E-4</v>
      </c>
      <c r="AD525" s="2">
        <f>(Table2[[#This Row],[Day High]]/Table2[[#This Row],[Close Price]])-1</f>
        <v>2.1201867477620207E-2</v>
      </c>
      <c r="AE525" s="2">
        <f>(Table2[[#This Row],[Close Price]]/Table2[[#This Row],[Current Week Low]])-1</f>
        <v>1.9519650655021925E-2</v>
      </c>
      <c r="AF525" s="2">
        <f>(Table2[[#This Row],[Current Week High]]/Table2[[#This Row],[Close Price]])-1</f>
        <v>0.10074099456032903</v>
      </c>
      <c r="AG525" s="2">
        <f>(Table2[[#This Row],[Close Price]]/Table2[[#This Row],[Current Month Low]])-1</f>
        <v>1.9519650655021925E-2</v>
      </c>
      <c r="AH525" s="2">
        <f>(Table2[[#This Row],[Current Month High]]/Table2[[#This Row],[Close Price]])-1</f>
        <v>0.14361588212618326</v>
      </c>
      <c r="AI525">
        <v>38.026298882083303</v>
      </c>
      <c r="AJ525">
        <v>59.746835443037902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-0.05</v>
      </c>
      <c r="AM525" t="s">
        <v>10197</v>
      </c>
      <c r="AN525">
        <v>-9.41</v>
      </c>
      <c r="AO525" t="s">
        <v>10197</v>
      </c>
      <c r="AP525">
        <v>5.5501088370431002E-2</v>
      </c>
      <c r="AQ525">
        <f>(Table2[[#This Row],[Sharpe Ratio]]-AVERAGE(Table2[Sharpe Ratio]))/_xlfn.STDEV.P(Table2[Sharpe Ratio])</f>
        <v>4.2763627894311249E-2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-3.5846206020603244</v>
      </c>
      <c r="AS525">
        <f>_xlfn.RANK.AVG(Table2[[#This Row],[1Y Return vs Nifty Z-Score]],Table2[1Y Return vs Nifty Z-Score])</f>
        <v>415</v>
      </c>
      <c r="AT525">
        <f>_xlfn.RANK.AVG(Table2[[#This Row],[6M Return vs Nifty Z-Score]],Table2[6M Return vs Nifty Z-Score])</f>
        <v>714</v>
      </c>
      <c r="AU525">
        <f>_xlfn.RANK.AVG(Table2[[#This Row],[Sharpe Ratio Z-Score]],Table2[Sharpe Ratio Z-Score])</f>
        <v>322</v>
      </c>
      <c r="AV525">
        <f>(Table2[[#This Row],[Rank 1Y]]+Table2[[#This Row],[Rank 6M]]+Table2[[#This Row],[Rank Sharpe]])/3</f>
        <v>483.66666666666669</v>
      </c>
    </row>
    <row r="526" spans="1:48" x14ac:dyDescent="0.3">
      <c r="A526" t="s">
        <v>475</v>
      </c>
      <c r="B526" t="s">
        <v>476</v>
      </c>
      <c r="C526" t="s">
        <v>10151</v>
      </c>
      <c r="D526" t="s">
        <v>177</v>
      </c>
      <c r="E526">
        <v>44707.496668125001</v>
      </c>
      <c r="F526">
        <v>649.45000000000005</v>
      </c>
      <c r="G526">
        <v>14.4497635229498</v>
      </c>
      <c r="H526">
        <f>(Table2[[#This Row],[1Y Return vs Nifty]]-AVERAGE(Table2[1Y Return vs Nifty]))/_xlfn.STDEV.P(Table2[1Y Return vs Nifty])</f>
        <v>-0.36154465592130264</v>
      </c>
      <c r="I526">
        <v>3.1353688941189302</v>
      </c>
      <c r="J526">
        <f>(Table2[[#This Row],[1M Return vs Nifty]]-AVERAGE(Table2[1M Return vs Nifty]))/_xlfn.STDEV.P(Table2[1M Return vs Nifty])</f>
        <v>0.31564474485367766</v>
      </c>
      <c r="K526">
        <v>3.25778382708189</v>
      </c>
      <c r="L526">
        <f>(Table2[[#This Row],[6M Return vs Nifty]]-AVERAGE(Table2[6M Return vs Nifty]))/_xlfn.STDEV.P(Table2[6M Return vs Nifty])</f>
        <v>-0.11952696043480562</v>
      </c>
      <c r="M526">
        <v>2.9588668174427402</v>
      </c>
      <c r="N526">
        <f>(Table2[[#This Row],[1W Return vs Nifty]]-AVERAGE(Table2[1W Return vs Nifty]))/_xlfn.STDEV.P(Table2[1W Return vs Nifty])</f>
        <v>0.45978582266568019</v>
      </c>
      <c r="O526">
        <v>634.95000000000005</v>
      </c>
      <c r="P526">
        <v>611.31935139429402</v>
      </c>
      <c r="Q526">
        <v>550.02232298491504</v>
      </c>
      <c r="R526">
        <v>58.701097213094499</v>
      </c>
      <c r="S526" s="2">
        <f>(Table2[[#This Row],[Close Price]]-Table2[[#This Row],[20D EMA]])/Table2[[#This Row],[20D EMA]]</f>
        <v>2.283644381447358E-2</v>
      </c>
      <c r="T526" s="2">
        <f>(Table2[[#This Row],[Close Price]]-Table2[[#This Row],[50D EMA]])/Table2[[#This Row],[50D EMA]]</f>
        <v>6.2374352322951729E-2</v>
      </c>
      <c r="U526" s="2">
        <f>(Table2[[#This Row],[Close Price]]-Table2[[#This Row],[200D EMA]])/Table2[[#This Row],[200D EMA]]</f>
        <v>0.18077025760609342</v>
      </c>
      <c r="V526">
        <v>0.83302161218888604</v>
      </c>
      <c r="W526">
        <v>644</v>
      </c>
      <c r="X526">
        <v>653.65</v>
      </c>
      <c r="Y526">
        <v>612</v>
      </c>
      <c r="Z526">
        <v>656.9</v>
      </c>
      <c r="AA526">
        <v>612</v>
      </c>
      <c r="AB526">
        <v>663.4</v>
      </c>
      <c r="AC526" s="2">
        <f>(Table2[[#This Row],[Close Price]]/Table2[[#This Row],[Day Low]])-1</f>
        <v>8.4627329192548117E-3</v>
      </c>
      <c r="AD526" s="2">
        <f>(Table2[[#This Row],[Day High]]/Table2[[#This Row],[Close Price]])-1</f>
        <v>6.4670105473860762E-3</v>
      </c>
      <c r="AE526" s="2">
        <f>(Table2[[#This Row],[Close Price]]/Table2[[#This Row],[Current Week Low]])-1</f>
        <v>6.1192810457516345E-2</v>
      </c>
      <c r="AF526" s="2">
        <f>(Table2[[#This Row],[Current Week High]]/Table2[[#This Row],[Close Price]])-1</f>
        <v>1.147124489953022E-2</v>
      </c>
      <c r="AG526" s="2">
        <f>(Table2[[#This Row],[Close Price]]/Table2[[#This Row],[Current Month Low]])-1</f>
        <v>6.1192810457516345E-2</v>
      </c>
      <c r="AH526" s="2">
        <f>(Table2[[#This Row],[Current Month High]]/Table2[[#This Row],[Close Price]])-1</f>
        <v>2.1479713603818507E-2</v>
      </c>
      <c r="AI526">
        <v>2.1479713603818502</v>
      </c>
      <c r="AJ526">
        <v>63.568820047852903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</v>
      </c>
      <c r="AM526" t="s">
        <v>10198</v>
      </c>
      <c r="AN526">
        <v>-0.6</v>
      </c>
      <c r="AO526" t="s">
        <v>10197</v>
      </c>
      <c r="AP526">
        <v>-6.7248603184399999E-2</v>
      </c>
      <c r="AQ526">
        <f>(Table2[[#This Row],[Sharpe Ratio]]-AVERAGE(Table2[Sharpe Ratio]))/_xlfn.STDEV.P(Table2[Sharpe Ratio])</f>
        <v>-1.3721778334338603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-1.077818882270611</v>
      </c>
      <c r="AS526">
        <f>_xlfn.RANK.AVG(Table2[[#This Row],[1Y Return vs Nifty Z-Score]],Table2[1Y Return vs Nifty Z-Score])</f>
        <v>418</v>
      </c>
      <c r="AT526">
        <f>_xlfn.RANK.AVG(Table2[[#This Row],[6M Return vs Nifty Z-Score]],Table2[6M Return vs Nifty Z-Score])</f>
        <v>363</v>
      </c>
      <c r="AU526">
        <f>_xlfn.RANK.AVG(Table2[[#This Row],[Sharpe Ratio Z-Score]],Table2[Sharpe Ratio Z-Score])</f>
        <v>671</v>
      </c>
      <c r="AV526">
        <f>(Table2[[#This Row],[Rank 1Y]]+Table2[[#This Row],[Rank 6M]]+Table2[[#This Row],[Rank Sharpe]])/3</f>
        <v>484</v>
      </c>
    </row>
    <row r="527" spans="1:48" x14ac:dyDescent="0.3">
      <c r="A527" t="s">
        <v>840</v>
      </c>
      <c r="B527" t="s">
        <v>841</v>
      </c>
      <c r="C527" t="s">
        <v>10164</v>
      </c>
      <c r="D527" t="s">
        <v>388</v>
      </c>
      <c r="E527">
        <v>18433.40144691</v>
      </c>
      <c r="F527">
        <v>7768.65</v>
      </c>
      <c r="G527">
        <v>-15.4222937445555</v>
      </c>
      <c r="H527">
        <f>(Table2[[#This Row],[1Y Return vs Nifty]]-AVERAGE(Table2[1Y Return vs Nifty]))/_xlfn.STDEV.P(Table2[1Y Return vs Nifty])</f>
        <v>-0.76666526096193544</v>
      </c>
      <c r="I527">
        <v>-1.04298676514802</v>
      </c>
      <c r="J527">
        <f>(Table2[[#This Row],[1M Return vs Nifty]]-AVERAGE(Table2[1M Return vs Nifty]))/_xlfn.STDEV.P(Table2[1M Return vs Nifty])</f>
        <v>-0.11032504940822355</v>
      </c>
      <c r="K527">
        <v>3.0783251536982701</v>
      </c>
      <c r="L527">
        <f>(Table2[[#This Row],[6M Return vs Nifty]]-AVERAGE(Table2[6M Return vs Nifty]))/_xlfn.STDEV.P(Table2[6M Return vs Nifty])</f>
        <v>-0.12569295852847814</v>
      </c>
      <c r="M527">
        <v>-9.2236144218731297</v>
      </c>
      <c r="N527">
        <f>(Table2[[#This Row],[1W Return vs Nifty]]-AVERAGE(Table2[1W Return vs Nifty]))/_xlfn.STDEV.P(Table2[1W Return vs Nifty])</f>
        <v>-2.1400754804204531</v>
      </c>
      <c r="O527">
        <v>8103.23</v>
      </c>
      <c r="P527">
        <v>7762.3503341085998</v>
      </c>
      <c r="Q527">
        <v>7052.1438081657898</v>
      </c>
      <c r="R527">
        <v>33.598584688973801</v>
      </c>
      <c r="S527" s="2">
        <f>(Table2[[#This Row],[Close Price]]-Table2[[#This Row],[20D EMA]])/Table2[[#This Row],[20D EMA]]</f>
        <v>-4.1289707931281713E-2</v>
      </c>
      <c r="T527" s="2">
        <f>(Table2[[#This Row],[Close Price]]-Table2[[#This Row],[50D EMA]])/Table2[[#This Row],[50D EMA]]</f>
        <v>8.1156680905246532E-4</v>
      </c>
      <c r="U527" s="2">
        <f>(Table2[[#This Row],[Close Price]]-Table2[[#This Row],[200D EMA]])/Table2[[#This Row],[200D EMA]]</f>
        <v>0.10160118842224344</v>
      </c>
      <c r="V527">
        <v>1.34060824991895</v>
      </c>
      <c r="W527">
        <v>7768.65</v>
      </c>
      <c r="X527">
        <v>8059.45</v>
      </c>
      <c r="Y527">
        <v>7537.05</v>
      </c>
      <c r="Z527">
        <v>8189.9</v>
      </c>
      <c r="AA527">
        <v>7537.05</v>
      </c>
      <c r="AB527">
        <v>8980</v>
      </c>
      <c r="AC527" s="2">
        <f>(Table2[[#This Row],[Close Price]]/Table2[[#This Row],[Day Low]])-1</f>
        <v>0</v>
      </c>
      <c r="AD527" s="2">
        <f>(Table2[[#This Row],[Day High]]/Table2[[#This Row],[Close Price]])-1</f>
        <v>3.7432501142412145E-2</v>
      </c>
      <c r="AE527" s="2">
        <f>(Table2[[#This Row],[Close Price]]/Table2[[#This Row],[Current Week Low]])-1</f>
        <v>3.0728202678766747E-2</v>
      </c>
      <c r="AF527" s="2">
        <f>(Table2[[#This Row],[Current Week High]]/Table2[[#This Row],[Close Price]])-1</f>
        <v>5.4224350434116664E-2</v>
      </c>
      <c r="AG527" s="2">
        <f>(Table2[[#This Row],[Close Price]]/Table2[[#This Row],[Current Month Low]])-1</f>
        <v>3.0728202678766747E-2</v>
      </c>
      <c r="AH527" s="2">
        <f>(Table2[[#This Row],[Current Month High]]/Table2[[#This Row],[Close Price]])-1</f>
        <v>0.15592799263707335</v>
      </c>
      <c r="AI527">
        <v>15.592799263707301</v>
      </c>
      <c r="AJ527">
        <v>41.593154230306503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-0.02</v>
      </c>
      <c r="AM527" t="s">
        <v>10197</v>
      </c>
      <c r="AN527">
        <v>-7.52</v>
      </c>
      <c r="AO527" t="s">
        <v>10197</v>
      </c>
      <c r="AP527">
        <v>3.6539592497769999E-3</v>
      </c>
      <c r="AQ527">
        <f>(Table2[[#This Row],[Sharpe Ratio]]-AVERAGE(Table2[Sharpe Ratio]))/_xlfn.STDEV.P(Table2[Sharpe Ratio])</f>
        <v>-0.55488066525553459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-3.697639414574625</v>
      </c>
      <c r="AS527">
        <f>_xlfn.RANK.AVG(Table2[[#This Row],[1Y Return vs Nifty Z-Score]],Table2[1Y Return vs Nifty Z-Score])</f>
        <v>597</v>
      </c>
      <c r="AT527">
        <f>_xlfn.RANK.AVG(Table2[[#This Row],[6M Return vs Nifty Z-Score]],Table2[6M Return vs Nifty Z-Score])</f>
        <v>365</v>
      </c>
      <c r="AU527">
        <f>_xlfn.RANK.AVG(Table2[[#This Row],[Sharpe Ratio Z-Score]],Table2[Sharpe Ratio Z-Score])</f>
        <v>491</v>
      </c>
      <c r="AV527">
        <f>(Table2[[#This Row],[Rank 1Y]]+Table2[[#This Row],[Rank 6M]]+Table2[[#This Row],[Rank Sharpe]])/3</f>
        <v>484.33333333333331</v>
      </c>
    </row>
    <row r="528" spans="1:48" x14ac:dyDescent="0.3">
      <c r="A528" t="s">
        <v>1117</v>
      </c>
      <c r="B528" t="s">
        <v>1118</v>
      </c>
      <c r="C528" t="s">
        <v>10152</v>
      </c>
      <c r="D528" t="s">
        <v>21</v>
      </c>
      <c r="E528">
        <v>10896.254265739901</v>
      </c>
      <c r="F528">
        <v>528.95000000000005</v>
      </c>
      <c r="G528">
        <v>17.042378382772799</v>
      </c>
      <c r="H528">
        <f>(Table2[[#This Row],[1Y Return vs Nifty]]-AVERAGE(Table2[1Y Return vs Nifty]))/_xlfn.STDEV.P(Table2[1Y Return vs Nifty])</f>
        <v>-0.32638398080464892</v>
      </c>
      <c r="I528">
        <v>0.28205475647279499</v>
      </c>
      <c r="J528">
        <f>(Table2[[#This Row],[1M Return vs Nifty]]-AVERAGE(Table2[1M Return vs Nifty]))/_xlfn.STDEV.P(Table2[1M Return vs Nifty])</f>
        <v>2.4758631920215164E-2</v>
      </c>
      <c r="K528">
        <v>2.4785276859040102</v>
      </c>
      <c r="L528">
        <f>(Table2[[#This Row],[6M Return vs Nifty]]-AVERAGE(Table2[6M Return vs Nifty]))/_xlfn.STDEV.P(Table2[6M Return vs Nifty])</f>
        <v>-0.1463013246401747</v>
      </c>
      <c r="M528">
        <v>-2.1515394890672002</v>
      </c>
      <c r="N528">
        <f>(Table2[[#This Row],[1W Return vs Nifty]]-AVERAGE(Table2[1W Return vs Nifty]))/_xlfn.STDEV.P(Table2[1W Return vs Nifty])</f>
        <v>-0.63082514059722294</v>
      </c>
      <c r="O528">
        <v>524.9</v>
      </c>
      <c r="P528">
        <v>512.022744319612</v>
      </c>
      <c r="Q528">
        <v>478.587920990908</v>
      </c>
      <c r="R528">
        <v>50.299048121879203</v>
      </c>
      <c r="S528" s="2">
        <f>(Table2[[#This Row],[Close Price]]-Table2[[#This Row],[20D EMA]])/Table2[[#This Row],[20D EMA]]</f>
        <v>7.7157553819776495E-3</v>
      </c>
      <c r="T528" s="2">
        <f>(Table2[[#This Row],[Close Price]]-Table2[[#This Row],[50D EMA]])/Table2[[#This Row],[50D EMA]]</f>
        <v>3.3059577661694275E-2</v>
      </c>
      <c r="U528" s="2">
        <f>(Table2[[#This Row],[Close Price]]-Table2[[#This Row],[200D EMA]])/Table2[[#This Row],[200D EMA]]</f>
        <v>0.10523056851250702</v>
      </c>
      <c r="V528">
        <v>2.03207975074959</v>
      </c>
      <c r="W528">
        <v>530</v>
      </c>
      <c r="X528">
        <v>552.95000000000005</v>
      </c>
      <c r="Y528">
        <v>507.8</v>
      </c>
      <c r="Z528">
        <v>543.4</v>
      </c>
      <c r="AA528">
        <v>500</v>
      </c>
      <c r="AB528">
        <v>575</v>
      </c>
      <c r="AC528" s="2">
        <f>(Table2[[#This Row],[Close Price]]/Table2[[#This Row],[Day Low]])-1</f>
        <v>-1.98113207547157E-3</v>
      </c>
      <c r="AD528" s="2">
        <f>(Table2[[#This Row],[Day High]]/Table2[[#This Row],[Close Price]])-1</f>
        <v>4.5372908592494543E-2</v>
      </c>
      <c r="AE528" s="2">
        <f>(Table2[[#This Row],[Close Price]]/Table2[[#This Row],[Current Week Low]])-1</f>
        <v>4.1650256006301678E-2</v>
      </c>
      <c r="AF528" s="2">
        <f>(Table2[[#This Row],[Current Week High]]/Table2[[#This Row],[Close Price]])-1</f>
        <v>2.7318272048397541E-2</v>
      </c>
      <c r="AG528" s="2">
        <f>(Table2[[#This Row],[Close Price]]/Table2[[#This Row],[Current Month Low]])-1</f>
        <v>5.7900000000000063E-2</v>
      </c>
      <c r="AH528" s="2">
        <f>(Table2[[#This Row],[Current Month High]]/Table2[[#This Row],[Close Price]])-1</f>
        <v>8.7059268361848963E-2</v>
      </c>
      <c r="AI528">
        <v>8.70592683618489</v>
      </c>
      <c r="AJ528">
        <v>46.118784530386698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</v>
      </c>
      <c r="AM528">
        <v>0</v>
      </c>
      <c r="AN528">
        <v>3.66</v>
      </c>
      <c r="AO528" t="s">
        <v>10198</v>
      </c>
      <c r="AP528">
        <v>-7.0281899865580005E-2</v>
      </c>
      <c r="AQ528">
        <f>(Table2[[#This Row],[Sharpe Ratio]]-AVERAGE(Table2[Sharpe Ratio]))/_xlfn.STDEV.P(Table2[Sharpe Ratio])</f>
        <v>-1.4071427867819797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-2.4858946009038112</v>
      </c>
      <c r="AS528">
        <f>_xlfn.RANK.AVG(Table2[[#This Row],[1Y Return vs Nifty Z-Score]],Table2[1Y Return vs Nifty Z-Score])</f>
        <v>406</v>
      </c>
      <c r="AT528">
        <f>_xlfn.RANK.AVG(Table2[[#This Row],[6M Return vs Nifty Z-Score]],Table2[6M Return vs Nifty Z-Score])</f>
        <v>372</v>
      </c>
      <c r="AU528">
        <f>_xlfn.RANK.AVG(Table2[[#This Row],[Sharpe Ratio Z-Score]],Table2[Sharpe Ratio Z-Score])</f>
        <v>677</v>
      </c>
      <c r="AV528">
        <f>(Table2[[#This Row],[Rank 1Y]]+Table2[[#This Row],[Rank 6M]]+Table2[[#This Row],[Rank Sharpe]])/3</f>
        <v>485</v>
      </c>
    </row>
    <row r="529" spans="1:48" x14ac:dyDescent="0.3">
      <c r="A529" t="s">
        <v>1010</v>
      </c>
      <c r="B529" t="s">
        <v>1011</v>
      </c>
      <c r="C529" t="s">
        <v>10153</v>
      </c>
      <c r="D529" t="s">
        <v>254</v>
      </c>
      <c r="E529">
        <v>13086.386472280001</v>
      </c>
      <c r="F529">
        <v>1027.4000000000001</v>
      </c>
      <c r="G529">
        <v>1.45649336785979</v>
      </c>
      <c r="H529">
        <f>(Table2[[#This Row],[1Y Return vs Nifty]]-AVERAGE(Table2[1Y Return vs Nifty]))/_xlfn.STDEV.P(Table2[1Y Return vs Nifty])</f>
        <v>-0.53775754342177107</v>
      </c>
      <c r="I529">
        <v>-4.1782444731295696</v>
      </c>
      <c r="J529">
        <f>(Table2[[#This Row],[1M Return vs Nifty]]-AVERAGE(Table2[1M Return vs Nifty]))/_xlfn.STDEV.P(Table2[1M Return vs Nifty])</f>
        <v>-0.42995439399619595</v>
      </c>
      <c r="K529">
        <v>5.3316784818068497</v>
      </c>
      <c r="L529">
        <f>(Table2[[#This Row],[6M Return vs Nifty]]-AVERAGE(Table2[6M Return vs Nifty]))/_xlfn.STDEV.P(Table2[6M Return vs Nifty])</f>
        <v>-4.8270273608773756E-2</v>
      </c>
      <c r="M529">
        <v>-1.46925326575549</v>
      </c>
      <c r="N529">
        <f>(Table2[[#This Row],[1W Return vs Nifty]]-AVERAGE(Table2[1W Return vs Nifty]))/_xlfn.STDEV.P(Table2[1W Return vs Nifty])</f>
        <v>-0.4852185507104067</v>
      </c>
      <c r="O529">
        <v>1022.07</v>
      </c>
      <c r="P529">
        <v>992.79215888482304</v>
      </c>
      <c r="Q529">
        <v>902.35360067848899</v>
      </c>
      <c r="R529">
        <v>54.964101918312302</v>
      </c>
      <c r="S529" s="2">
        <f>(Table2[[#This Row],[Close Price]]-Table2[[#This Row],[20D EMA]])/Table2[[#This Row],[20D EMA]]</f>
        <v>5.2149070024558406E-3</v>
      </c>
      <c r="T529" s="2">
        <f>(Table2[[#This Row],[Close Price]]-Table2[[#This Row],[50D EMA]])/Table2[[#This Row],[50D EMA]]</f>
        <v>3.485909996917292E-2</v>
      </c>
      <c r="U529" s="2">
        <f>(Table2[[#This Row],[Close Price]]-Table2[[#This Row],[200D EMA]])/Table2[[#This Row],[200D EMA]]</f>
        <v>0.13857804659668607</v>
      </c>
      <c r="V529">
        <v>1.7240944578852699</v>
      </c>
      <c r="W529">
        <v>1025</v>
      </c>
      <c r="X529">
        <v>1066.05</v>
      </c>
      <c r="Y529">
        <v>940.6</v>
      </c>
      <c r="Z529">
        <v>1033.8</v>
      </c>
      <c r="AA529">
        <v>940.6</v>
      </c>
      <c r="AB529">
        <v>1112</v>
      </c>
      <c r="AC529" s="2">
        <f>(Table2[[#This Row],[Close Price]]/Table2[[#This Row],[Day Low]])-1</f>
        <v>2.3414634146341484E-3</v>
      </c>
      <c r="AD529" s="2">
        <f>(Table2[[#This Row],[Day High]]/Table2[[#This Row],[Close Price]])-1</f>
        <v>3.7619233015378395E-2</v>
      </c>
      <c r="AE529" s="2">
        <f>(Table2[[#This Row],[Close Price]]/Table2[[#This Row],[Current Week Low]])-1</f>
        <v>9.2281522432489993E-2</v>
      </c>
      <c r="AF529" s="2">
        <f>(Table2[[#This Row],[Current Week High]]/Table2[[#This Row],[Close Price]])-1</f>
        <v>6.2293167218219203E-3</v>
      </c>
      <c r="AG529" s="2">
        <f>(Table2[[#This Row],[Close Price]]/Table2[[#This Row],[Current Month Low]])-1</f>
        <v>9.2281522432489993E-2</v>
      </c>
      <c r="AH529" s="2">
        <f>(Table2[[#This Row],[Current Month High]]/Table2[[#This Row],[Close Price]])-1</f>
        <v>8.234378041658541E-2</v>
      </c>
      <c r="AI529">
        <v>8.2343780416585393</v>
      </c>
      <c r="AJ529">
        <v>40.508752735229699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0.06</v>
      </c>
      <c r="AM529" t="s">
        <v>10198</v>
      </c>
      <c r="AN529">
        <v>-2.0499999999999998</v>
      </c>
      <c r="AO529" t="s">
        <v>10197</v>
      </c>
      <c r="AP529">
        <v>-3.8702761207766001E-2</v>
      </c>
      <c r="AQ529">
        <f>(Table2[[#This Row],[Sharpe Ratio]]-AVERAGE(Table2[Sharpe Ratio]))/_xlfn.STDEV.P(Table2[Sharpe Ratio])</f>
        <v>-1.0431285718866776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-2.5443293336238253</v>
      </c>
      <c r="AS529">
        <f>_xlfn.RANK.AVG(Table2[[#This Row],[1Y Return vs Nifty Z-Score]],Table2[1Y Return vs Nifty Z-Score])</f>
        <v>500</v>
      </c>
      <c r="AT529">
        <f>_xlfn.RANK.AVG(Table2[[#This Row],[6M Return vs Nifty Z-Score]],Table2[6M Return vs Nifty Z-Score])</f>
        <v>342</v>
      </c>
      <c r="AU529">
        <f>_xlfn.RANK.AVG(Table2[[#This Row],[Sharpe Ratio Z-Score]],Table2[Sharpe Ratio Z-Score])</f>
        <v>622</v>
      </c>
      <c r="AV529">
        <f>(Table2[[#This Row],[Rank 1Y]]+Table2[[#This Row],[Rank 6M]]+Table2[[#This Row],[Rank Sharpe]])/3</f>
        <v>488</v>
      </c>
    </row>
    <row r="530" spans="1:48" x14ac:dyDescent="0.3">
      <c r="A530" t="s">
        <v>546</v>
      </c>
      <c r="B530" t="s">
        <v>547</v>
      </c>
      <c r="C530" t="s">
        <v>10153</v>
      </c>
      <c r="D530" t="s">
        <v>54</v>
      </c>
      <c r="E530">
        <v>35779.659410220003</v>
      </c>
      <c r="F530">
        <v>289.85000000000002</v>
      </c>
      <c r="G530">
        <v>-32.213646953727498</v>
      </c>
      <c r="H530">
        <f>(Table2[[#This Row],[1Y Return vs Nifty]]-AVERAGE(Table2[1Y Return vs Nifty]))/_xlfn.STDEV.P(Table2[1Y Return vs Nifty])</f>
        <v>-0.99438721230374949</v>
      </c>
      <c r="I530">
        <v>-5.17668358719125</v>
      </c>
      <c r="J530">
        <f>(Table2[[#This Row],[1M Return vs Nifty]]-AVERAGE(Table2[1M Return vs Nifty]))/_xlfn.STDEV.P(Table2[1M Return vs Nifty])</f>
        <v>-0.53174202020188477</v>
      </c>
      <c r="K530">
        <v>-7.0081211827001102</v>
      </c>
      <c r="L530">
        <f>(Table2[[#This Row],[6M Return vs Nifty]]-AVERAGE(Table2[6M Return vs Nifty]))/_xlfn.STDEV.P(Table2[6M Return vs Nifty])</f>
        <v>-0.47225190555254171</v>
      </c>
      <c r="M530">
        <v>1.5247673067368299</v>
      </c>
      <c r="N530">
        <f>(Table2[[#This Row],[1W Return vs Nifty]]-AVERAGE(Table2[1W Return vs Nifty]))/_xlfn.STDEV.P(Table2[1W Return vs Nifty])</f>
        <v>0.15373488366432181</v>
      </c>
      <c r="O530">
        <v>296.49</v>
      </c>
      <c r="P530">
        <v>291.24365627318099</v>
      </c>
      <c r="Q530">
        <v>281.771157912918</v>
      </c>
      <c r="R530">
        <v>37.289296560075897</v>
      </c>
      <c r="S530" s="2">
        <f>(Table2[[#This Row],[Close Price]]-Table2[[#This Row],[20D EMA]])/Table2[[#This Row],[20D EMA]]</f>
        <v>-2.2395359034031455E-2</v>
      </c>
      <c r="T530" s="2">
        <f>(Table2[[#This Row],[Close Price]]-Table2[[#This Row],[50D EMA]])/Table2[[#This Row],[50D EMA]]</f>
        <v>-4.78519014290132E-3</v>
      </c>
      <c r="U530" s="2">
        <f>(Table2[[#This Row],[Close Price]]-Table2[[#This Row],[200D EMA]])/Table2[[#This Row],[200D EMA]]</f>
        <v>2.8671643140916529E-2</v>
      </c>
      <c r="V530">
        <v>0.88925133534976697</v>
      </c>
      <c r="W530">
        <v>287.64999999999998</v>
      </c>
      <c r="X530">
        <v>296.89999999999998</v>
      </c>
      <c r="Y530">
        <v>281</v>
      </c>
      <c r="Z530">
        <v>305.55</v>
      </c>
      <c r="AA530">
        <v>281</v>
      </c>
      <c r="AB530">
        <v>309.25</v>
      </c>
      <c r="AC530" s="2">
        <f>(Table2[[#This Row],[Close Price]]/Table2[[#This Row],[Day Low]])-1</f>
        <v>7.6481835564055078E-3</v>
      </c>
      <c r="AD530" s="2">
        <f>(Table2[[#This Row],[Day High]]/Table2[[#This Row],[Close Price]])-1</f>
        <v>2.4322925651198757E-2</v>
      </c>
      <c r="AE530" s="2">
        <f>(Table2[[#This Row],[Close Price]]/Table2[[#This Row],[Current Week Low]])-1</f>
        <v>3.1494661921708245E-2</v>
      </c>
      <c r="AF530" s="2">
        <f>(Table2[[#This Row],[Current Week High]]/Table2[[#This Row],[Close Price]])-1</f>
        <v>5.4165947904088352E-2</v>
      </c>
      <c r="AG530" s="2">
        <f>(Table2[[#This Row],[Close Price]]/Table2[[#This Row],[Current Month Low]])-1</f>
        <v>3.1494661921708245E-2</v>
      </c>
      <c r="AH530" s="2">
        <f>(Table2[[#This Row],[Current Month High]]/Table2[[#This Row],[Close Price]])-1</f>
        <v>6.6931171295497638E-2</v>
      </c>
      <c r="AI530">
        <v>12.247714335000801</v>
      </c>
      <c r="AJ530">
        <v>22.119233199915701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0.05</v>
      </c>
      <c r="AM530" t="s">
        <v>10198</v>
      </c>
      <c r="AN530">
        <v>-4.28</v>
      </c>
      <c r="AO530" t="s">
        <v>10197</v>
      </c>
      <c r="AP530">
        <v>5.9008706210133002E-2</v>
      </c>
      <c r="AQ530">
        <f>(Table2[[#This Row],[Sharpe Ratio]]-AVERAGE(Table2[Sharpe Ratio]))/_xlfn.STDEV.P(Table2[Sharpe Ratio])</f>
        <v>8.3196103520303016E-2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-1.7614501508735514</v>
      </c>
      <c r="AS530">
        <f>_xlfn.RANK.AVG(Table2[[#This Row],[1Y Return vs Nifty Z-Score]],Table2[1Y Return vs Nifty Z-Score])</f>
        <v>676</v>
      </c>
      <c r="AT530">
        <f>_xlfn.RANK.AVG(Table2[[#This Row],[6M Return vs Nifty Z-Score]],Table2[6M Return vs Nifty Z-Score])</f>
        <v>482</v>
      </c>
      <c r="AU530">
        <f>_xlfn.RANK.AVG(Table2[[#This Row],[Sharpe Ratio Z-Score]],Table2[Sharpe Ratio Z-Score])</f>
        <v>308</v>
      </c>
      <c r="AV530">
        <f>(Table2[[#This Row],[Rank 1Y]]+Table2[[#This Row],[Rank 6M]]+Table2[[#This Row],[Rank Sharpe]])/3</f>
        <v>488.66666666666669</v>
      </c>
    </row>
    <row r="531" spans="1:48" x14ac:dyDescent="0.3">
      <c r="A531" t="s">
        <v>1878</v>
      </c>
      <c r="B531" t="s">
        <v>1879</v>
      </c>
      <c r="C531" t="s">
        <v>10152</v>
      </c>
      <c r="D531" t="s">
        <v>21</v>
      </c>
      <c r="E531">
        <v>3713.6744959500002</v>
      </c>
      <c r="F531">
        <v>629.1</v>
      </c>
      <c r="G531">
        <v>-10.9244908125054</v>
      </c>
      <c r="H531">
        <f>(Table2[[#This Row],[1Y Return vs Nifty]]-AVERAGE(Table2[1Y Return vs Nifty]))/_xlfn.STDEV.P(Table2[1Y Return vs Nifty])</f>
        <v>-0.70566669535032611</v>
      </c>
      <c r="I531">
        <v>0.13977742278782401</v>
      </c>
      <c r="J531">
        <f>(Table2[[#This Row],[1M Return vs Nifty]]-AVERAGE(Table2[1M Return vs Nifty]))/_xlfn.STDEV.P(Table2[1M Return vs Nifty])</f>
        <v>1.0253919660141154E-2</v>
      </c>
      <c r="K531">
        <v>-22.319958307191001</v>
      </c>
      <c r="L531">
        <f>(Table2[[#This Row],[6M Return vs Nifty]]-AVERAGE(Table2[6M Return vs Nifty]))/_xlfn.STDEV.P(Table2[6M Return vs Nifty])</f>
        <v>-0.99834940053632326</v>
      </c>
      <c r="M531">
        <v>-0.381903849505495</v>
      </c>
      <c r="N531">
        <f>(Table2[[#This Row],[1W Return vs Nifty]]-AVERAGE(Table2[1W Return vs Nifty]))/_xlfn.STDEV.P(Table2[1W Return vs Nifty])</f>
        <v>-0.25316749192294319</v>
      </c>
      <c r="O531">
        <v>635.53</v>
      </c>
      <c r="P531">
        <v>616.88288413236205</v>
      </c>
      <c r="Q531">
        <v>595.47414719874905</v>
      </c>
      <c r="R531">
        <v>43.397464192460198</v>
      </c>
      <c r="S531" s="2">
        <f>(Table2[[#This Row],[Close Price]]-Table2[[#This Row],[20D EMA]])/Table2[[#This Row],[20D EMA]]</f>
        <v>-1.0117539691281215E-2</v>
      </c>
      <c r="T531" s="2">
        <f>(Table2[[#This Row],[Close Price]]-Table2[[#This Row],[50D EMA]])/Table2[[#This Row],[50D EMA]]</f>
        <v>1.9804595299837489E-2</v>
      </c>
      <c r="U531" s="2">
        <f>(Table2[[#This Row],[Close Price]]-Table2[[#This Row],[200D EMA]])/Table2[[#This Row],[200D EMA]]</f>
        <v>5.6469038932143271E-2</v>
      </c>
      <c r="V531">
        <v>1.06491759303378</v>
      </c>
      <c r="W531">
        <v>630</v>
      </c>
      <c r="X531">
        <v>659.95</v>
      </c>
      <c r="Y531">
        <v>600</v>
      </c>
      <c r="Z531">
        <v>658.55</v>
      </c>
      <c r="AA531">
        <v>600</v>
      </c>
      <c r="AB531">
        <v>689.7</v>
      </c>
      <c r="AC531" s="2">
        <f>(Table2[[#This Row],[Close Price]]/Table2[[#This Row],[Day Low]])-1</f>
        <v>-1.4285714285714457E-3</v>
      </c>
      <c r="AD531" s="2">
        <f>(Table2[[#This Row],[Day High]]/Table2[[#This Row],[Close Price]])-1</f>
        <v>4.9038308694961064E-2</v>
      </c>
      <c r="AE531" s="2">
        <f>(Table2[[#This Row],[Close Price]]/Table2[[#This Row],[Current Week Low]])-1</f>
        <v>4.8499999999999988E-2</v>
      </c>
      <c r="AF531" s="2">
        <f>(Table2[[#This Row],[Current Week High]]/Table2[[#This Row],[Close Price]])-1</f>
        <v>4.6812907327928643E-2</v>
      </c>
      <c r="AG531" s="2">
        <f>(Table2[[#This Row],[Close Price]]/Table2[[#This Row],[Current Month Low]])-1</f>
        <v>4.8499999999999988E-2</v>
      </c>
      <c r="AH531" s="2">
        <f>(Table2[[#This Row],[Current Month High]]/Table2[[#This Row],[Close Price]])-1</f>
        <v>9.6328087744396829E-2</v>
      </c>
      <c r="AI531">
        <v>25.814655857574198</v>
      </c>
      <c r="AJ531">
        <v>39.799999999999997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-0.06</v>
      </c>
      <c r="AM531" t="s">
        <v>10197</v>
      </c>
      <c r="AN531">
        <v>-5.23</v>
      </c>
      <c r="AO531" t="s">
        <v>10197</v>
      </c>
      <c r="AP531">
        <v>6.9300315816323996E-2</v>
      </c>
      <c r="AQ531">
        <f>(Table2[[#This Row],[Sharpe Ratio]]-AVERAGE(Table2[Sharpe Ratio]))/_xlfn.STDEV.P(Table2[Sharpe Ratio])</f>
        <v>0.20182797095027721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-1.7451016971991742</v>
      </c>
      <c r="AS531">
        <f>_xlfn.RANK.AVG(Table2[[#This Row],[1Y Return vs Nifty Z-Score]],Table2[1Y Return vs Nifty Z-Score])</f>
        <v>572</v>
      </c>
      <c r="AT531">
        <f>_xlfn.RANK.AVG(Table2[[#This Row],[6M Return vs Nifty Z-Score]],Table2[6M Return vs Nifty Z-Score])</f>
        <v>625</v>
      </c>
      <c r="AU531">
        <f>_xlfn.RANK.AVG(Table2[[#This Row],[Sharpe Ratio Z-Score]],Table2[Sharpe Ratio Z-Score])</f>
        <v>273</v>
      </c>
      <c r="AV531">
        <f>(Table2[[#This Row],[Rank 1Y]]+Table2[[#This Row],[Rank 6M]]+Table2[[#This Row],[Rank Sharpe]])/3</f>
        <v>490</v>
      </c>
    </row>
    <row r="532" spans="1:48" x14ac:dyDescent="0.3">
      <c r="A532" t="s">
        <v>1752</v>
      </c>
      <c r="B532" t="s">
        <v>1753</v>
      </c>
      <c r="C532" t="s">
        <v>10163</v>
      </c>
      <c r="D532" t="s">
        <v>133</v>
      </c>
      <c r="E532">
        <v>4273.4574018359999</v>
      </c>
      <c r="F532">
        <v>223.24</v>
      </c>
      <c r="G532">
        <v>-2.4701900124904901</v>
      </c>
      <c r="H532">
        <f>(Table2[[#This Row],[1Y Return vs Nifty]]-AVERAGE(Table2[1Y Return vs Nifty]))/_xlfn.STDEV.P(Table2[1Y Return vs Nifty])</f>
        <v>-0.59101066665345914</v>
      </c>
      <c r="I532">
        <v>-0.61833844126023996</v>
      </c>
      <c r="J532">
        <f>(Table2[[#This Row],[1M Return vs Nifty]]-AVERAGE(Table2[1M Return vs Nifty]))/_xlfn.STDEV.P(Table2[1M Return vs Nifty])</f>
        <v>-6.7033531425794601E-2</v>
      </c>
      <c r="K532">
        <v>-28.090673240821999</v>
      </c>
      <c r="L532">
        <f>(Table2[[#This Row],[6M Return vs Nifty]]-AVERAGE(Table2[6M Return vs Nifty]))/_xlfn.STDEV.P(Table2[6M Return vs Nifty])</f>
        <v>-1.1966246725474674</v>
      </c>
      <c r="M532">
        <v>-1.5648309850561499</v>
      </c>
      <c r="N532">
        <f>(Table2[[#This Row],[1W Return vs Nifty]]-AVERAGE(Table2[1W Return vs Nifty]))/_xlfn.STDEV.P(Table2[1W Return vs Nifty])</f>
        <v>-0.50561577595259133</v>
      </c>
      <c r="O532">
        <v>221.36</v>
      </c>
      <c r="P532">
        <v>220.41123158571901</v>
      </c>
      <c r="Q532">
        <v>217.60698628599201</v>
      </c>
      <c r="R532">
        <v>54.483884763879701</v>
      </c>
      <c r="S532" s="2">
        <f>(Table2[[#This Row],[Close Price]]-Table2[[#This Row],[20D EMA]])/Table2[[#This Row],[20D EMA]]</f>
        <v>8.4929526563064482E-3</v>
      </c>
      <c r="T532" s="2">
        <f>(Table2[[#This Row],[Close Price]]-Table2[[#This Row],[50D EMA]])/Table2[[#This Row],[50D EMA]]</f>
        <v>1.2834048400935862E-2</v>
      </c>
      <c r="U532" s="2">
        <f>(Table2[[#This Row],[Close Price]]-Table2[[#This Row],[200D EMA]])/Table2[[#This Row],[200D EMA]]</f>
        <v>2.5886180449210212E-2</v>
      </c>
      <c r="V532">
        <v>1.2980263800574801</v>
      </c>
      <c r="W532">
        <v>210.84</v>
      </c>
      <c r="X532">
        <v>219.9</v>
      </c>
      <c r="Y532">
        <v>213.48</v>
      </c>
      <c r="Z532">
        <v>224.74</v>
      </c>
      <c r="AA532">
        <v>212.51</v>
      </c>
      <c r="AB532">
        <v>233.63</v>
      </c>
      <c r="AC532" s="2">
        <f>(Table2[[#This Row],[Close Price]]/Table2[[#This Row],[Day Low]])-1</f>
        <v>5.881236956934166E-2</v>
      </c>
      <c r="AD532" s="2">
        <f>(Table2[[#This Row],[Day High]]/Table2[[#This Row],[Close Price]])-1</f>
        <v>-1.4961476437914345E-2</v>
      </c>
      <c r="AE532" s="2">
        <f>(Table2[[#This Row],[Close Price]]/Table2[[#This Row],[Current Week Low]])-1</f>
        <v>4.5718568484167221E-2</v>
      </c>
      <c r="AF532" s="2">
        <f>(Table2[[#This Row],[Current Week High]]/Table2[[#This Row],[Close Price]])-1</f>
        <v>6.7192259451711589E-3</v>
      </c>
      <c r="AG532" s="2">
        <f>(Table2[[#This Row],[Close Price]]/Table2[[#This Row],[Current Month Low]])-1</f>
        <v>5.0491741565102943E-2</v>
      </c>
      <c r="AH532" s="2">
        <f>(Table2[[#This Row],[Current Month High]]/Table2[[#This Row],[Close Price]])-1</f>
        <v>4.6541838380218525E-2</v>
      </c>
      <c r="AI532">
        <v>24.529654183838002</v>
      </c>
      <c r="AJ532">
        <v>33.756740563211402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-0.04</v>
      </c>
      <c r="AM532" t="s">
        <v>10197</v>
      </c>
      <c r="AN532">
        <v>0.72</v>
      </c>
      <c r="AO532" t="s">
        <v>10198</v>
      </c>
      <c r="AP532">
        <v>7.1186416548765993E-2</v>
      </c>
      <c r="AQ532">
        <f>(Table2[[#This Row],[Sharpe Ratio]]-AVERAGE(Table2[Sharpe Ratio]))/_xlfn.STDEV.P(Table2[Sharpe Ratio])</f>
        <v>0.22356914270207362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-2.1367155038772387</v>
      </c>
      <c r="AS532">
        <f>_xlfn.RANK.AVG(Table2[[#This Row],[1Y Return vs Nifty Z-Score]],Table2[1Y Return vs Nifty Z-Score])</f>
        <v>530</v>
      </c>
      <c r="AT532">
        <f>_xlfn.RANK.AVG(Table2[[#This Row],[6M Return vs Nifty Z-Score]],Table2[6M Return vs Nifty Z-Score])</f>
        <v>677</v>
      </c>
      <c r="AU532">
        <f>_xlfn.RANK.AVG(Table2[[#This Row],[Sharpe Ratio Z-Score]],Table2[Sharpe Ratio Z-Score])</f>
        <v>265</v>
      </c>
      <c r="AV532">
        <f>(Table2[[#This Row],[Rank 1Y]]+Table2[[#This Row],[Rank 6M]]+Table2[[#This Row],[Rank Sharpe]])/3</f>
        <v>490.66666666666669</v>
      </c>
    </row>
    <row r="533" spans="1:48" x14ac:dyDescent="0.3">
      <c r="A533" t="s">
        <v>293</v>
      </c>
      <c r="B533" t="s">
        <v>294</v>
      </c>
      <c r="C533" t="s">
        <v>10158</v>
      </c>
      <c r="D533" t="s">
        <v>295</v>
      </c>
      <c r="E533">
        <v>91818.006267060002</v>
      </c>
      <c r="F533">
        <v>6385.8</v>
      </c>
      <c r="G533">
        <v>-1.49455112875775</v>
      </c>
      <c r="H533">
        <f>(Table2[[#This Row],[1Y Return vs Nifty]]-AVERAGE(Table2[1Y Return vs Nifty]))/_xlfn.STDEV.P(Table2[1Y Return vs Nifty])</f>
        <v>-0.57777919045014692</v>
      </c>
      <c r="I533">
        <v>-0.50774532086175495</v>
      </c>
      <c r="J533">
        <f>(Table2[[#This Row],[1M Return vs Nifty]]-AVERAGE(Table2[1M Return vs Nifty]))/_xlfn.STDEV.P(Table2[1M Return vs Nifty])</f>
        <v>-5.5758921846200037E-2</v>
      </c>
      <c r="K533">
        <v>-10.7835032832233</v>
      </c>
      <c r="L533">
        <f>(Table2[[#This Row],[6M Return vs Nifty]]-AVERAGE(Table2[6M Return vs Nifty]))/_xlfn.STDEV.P(Table2[6M Return vs Nifty])</f>
        <v>-0.60196978653201938</v>
      </c>
      <c r="M533">
        <v>-4.9271714373164903E-2</v>
      </c>
      <c r="N533">
        <f>(Table2[[#This Row],[1W Return vs Nifty]]-AVERAGE(Table2[1W Return vs Nifty]))/_xlfn.STDEV.P(Table2[1W Return vs Nifty])</f>
        <v>-0.18218052306945967</v>
      </c>
      <c r="O533">
        <v>6337.62</v>
      </c>
      <c r="P533">
        <v>6227.3961341744298</v>
      </c>
      <c r="Q533">
        <v>5896.1156970825105</v>
      </c>
      <c r="R533">
        <v>52.553740850141899</v>
      </c>
      <c r="S533" s="2">
        <f>(Table2[[#This Row],[Close Price]]-Table2[[#This Row],[20D EMA]])/Table2[[#This Row],[20D EMA]]</f>
        <v>7.602222916489201E-3</v>
      </c>
      <c r="T533" s="2">
        <f>(Table2[[#This Row],[Close Price]]-Table2[[#This Row],[50D EMA]])/Table2[[#This Row],[50D EMA]]</f>
        <v>2.543661305827144E-2</v>
      </c>
      <c r="U533" s="2">
        <f>(Table2[[#This Row],[Close Price]]-Table2[[#This Row],[200D EMA]])/Table2[[#This Row],[200D EMA]]</f>
        <v>8.3052017306884454E-2</v>
      </c>
      <c r="V533">
        <v>0.707541256072032</v>
      </c>
      <c r="W533">
        <v>6393.55</v>
      </c>
      <c r="X533">
        <v>6679.95</v>
      </c>
      <c r="Y533">
        <v>6324.8</v>
      </c>
      <c r="Z533">
        <v>6474.4</v>
      </c>
      <c r="AA533">
        <v>6077</v>
      </c>
      <c r="AB533">
        <v>6539.7</v>
      </c>
      <c r="AC533" s="2">
        <f>(Table2[[#This Row],[Close Price]]/Table2[[#This Row],[Day Low]])-1</f>
        <v>-1.2121591291223144E-3</v>
      </c>
      <c r="AD533" s="2">
        <f>(Table2[[#This Row],[Day High]]/Table2[[#This Row],[Close Price]])-1</f>
        <v>4.6063140092079236E-2</v>
      </c>
      <c r="AE533" s="2">
        <f>(Table2[[#This Row],[Close Price]]/Table2[[#This Row],[Current Week Low]])-1</f>
        <v>9.6445737414621036E-3</v>
      </c>
      <c r="AF533" s="2">
        <f>(Table2[[#This Row],[Current Week High]]/Table2[[#This Row],[Close Price]])-1</f>
        <v>1.3874534122584326E-2</v>
      </c>
      <c r="AG533" s="2">
        <f>(Table2[[#This Row],[Close Price]]/Table2[[#This Row],[Current Month Low]])-1</f>
        <v>5.0814546651308135E-2</v>
      </c>
      <c r="AH533" s="2">
        <f>(Table2[[#This Row],[Current Month High]]/Table2[[#This Row],[Close Price]])-1</f>
        <v>2.410034764634017E-2</v>
      </c>
      <c r="AI533">
        <v>7.6521344232515798</v>
      </c>
      <c r="AJ533">
        <v>35.120609394836997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-0.03</v>
      </c>
      <c r="AM533" t="s">
        <v>10197</v>
      </c>
      <c r="AN533">
        <v>1.08</v>
      </c>
      <c r="AO533" t="s">
        <v>10198</v>
      </c>
      <c r="AP533">
        <v>2.2113384796488E-2</v>
      </c>
      <c r="AQ533">
        <f>(Table2[[#This Row],[Sharpe Ratio]]-AVERAGE(Table2[Sharpe Ratio]))/_xlfn.STDEV.P(Table2[Sharpe Ratio])</f>
        <v>-0.34209799975551775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-1.7597864216533436</v>
      </c>
      <c r="AS533">
        <f>_xlfn.RANK.AVG(Table2[[#This Row],[1Y Return vs Nifty Z-Score]],Table2[1Y Return vs Nifty Z-Score])</f>
        <v>518</v>
      </c>
      <c r="AT533">
        <f>_xlfn.RANK.AVG(Table2[[#This Row],[6M Return vs Nifty Z-Score]],Table2[6M Return vs Nifty Z-Score])</f>
        <v>530</v>
      </c>
      <c r="AU533">
        <f>_xlfn.RANK.AVG(Table2[[#This Row],[Sharpe Ratio Z-Score]],Table2[Sharpe Ratio Z-Score])</f>
        <v>427</v>
      </c>
      <c r="AV533">
        <f>(Table2[[#This Row],[Rank 1Y]]+Table2[[#This Row],[Rank 6M]]+Table2[[#This Row],[Rank Sharpe]])/3</f>
        <v>491.66666666666669</v>
      </c>
    </row>
    <row r="534" spans="1:48" x14ac:dyDescent="0.3">
      <c r="A534" t="s">
        <v>93</v>
      </c>
      <c r="B534" t="s">
        <v>94</v>
      </c>
      <c r="C534" t="s">
        <v>10165</v>
      </c>
      <c r="D534" t="s">
        <v>95</v>
      </c>
      <c r="E534">
        <v>302115.42610480002</v>
      </c>
      <c r="F534">
        <v>3405.8</v>
      </c>
      <c r="G534">
        <v>-11.571205858450799</v>
      </c>
      <c r="H534">
        <f>(Table2[[#This Row],[1Y Return vs Nifty]]-AVERAGE(Table2[1Y Return vs Nifty]))/_xlfn.STDEV.P(Table2[1Y Return vs Nifty])</f>
        <v>-0.71443735310436307</v>
      </c>
      <c r="I534">
        <v>-1.0005066375760601</v>
      </c>
      <c r="J534">
        <f>(Table2[[#This Row],[1M Return vs Nifty]]-AVERAGE(Table2[1M Return vs Nifty]))/_xlfn.STDEV.P(Table2[1M Return vs Nifty])</f>
        <v>-0.10599433831571169</v>
      </c>
      <c r="K534">
        <v>-23.965635978709901</v>
      </c>
      <c r="L534">
        <f>(Table2[[#This Row],[6M Return vs Nifty]]-AVERAGE(Table2[6M Return vs Nifty]))/_xlfn.STDEV.P(Table2[6M Return vs Nifty])</f>
        <v>-1.0548930336417219</v>
      </c>
      <c r="M534">
        <v>9.2154416936803702</v>
      </c>
      <c r="N534">
        <f>(Table2[[#This Row],[1W Return vs Nifty]]-AVERAGE(Table2[1W Return vs Nifty]))/_xlfn.STDEV.P(Table2[1W Return vs Nifty])</f>
        <v>1.7950004305155165</v>
      </c>
      <c r="O534">
        <v>3332.31</v>
      </c>
      <c r="P534">
        <v>3371.0082724060098</v>
      </c>
      <c r="Q534">
        <v>3388.0442206540702</v>
      </c>
      <c r="R534">
        <v>61.649682894287899</v>
      </c>
      <c r="S534" s="2">
        <f>(Table2[[#This Row],[Close Price]]-Table2[[#This Row],[20D EMA]])/Table2[[#This Row],[20D EMA]]</f>
        <v>2.2053770507545888E-2</v>
      </c>
      <c r="T534" s="2">
        <f>(Table2[[#This Row],[Close Price]]-Table2[[#This Row],[50D EMA]])/Table2[[#This Row],[50D EMA]]</f>
        <v>1.0320866869056431E-2</v>
      </c>
      <c r="U534" s="2">
        <f>(Table2[[#This Row],[Close Price]]-Table2[[#This Row],[200D EMA]])/Table2[[#This Row],[200D EMA]]</f>
        <v>5.2407165283404203E-3</v>
      </c>
      <c r="V534">
        <v>1.18365061503596</v>
      </c>
      <c r="W534">
        <v>3393</v>
      </c>
      <c r="X534">
        <v>3501.7</v>
      </c>
      <c r="Y534">
        <v>3223.2</v>
      </c>
      <c r="Z534">
        <v>3552.5</v>
      </c>
      <c r="AA534">
        <v>3126.1</v>
      </c>
      <c r="AB534">
        <v>3552.5</v>
      </c>
      <c r="AC534" s="2">
        <f>(Table2[[#This Row],[Close Price]]/Table2[[#This Row],[Day Low]])-1</f>
        <v>3.7724727379899736E-3</v>
      </c>
      <c r="AD534" s="2">
        <f>(Table2[[#This Row],[Day High]]/Table2[[#This Row],[Close Price]])-1</f>
        <v>2.8157848376299199E-2</v>
      </c>
      <c r="AE534" s="2">
        <f>(Table2[[#This Row],[Close Price]]/Table2[[#This Row],[Current Week Low]])-1</f>
        <v>5.6651774633904362E-2</v>
      </c>
      <c r="AF534" s="2">
        <f>(Table2[[#This Row],[Current Week High]]/Table2[[#This Row],[Close Price]])-1</f>
        <v>4.3073580362910313E-2</v>
      </c>
      <c r="AG534" s="2">
        <f>(Table2[[#This Row],[Close Price]]/Table2[[#This Row],[Current Month Low]])-1</f>
        <v>8.9472505678001468E-2</v>
      </c>
      <c r="AH534" s="2">
        <f>(Table2[[#This Row],[Current Month High]]/Table2[[#This Row],[Close Price]])-1</f>
        <v>4.3073580362910313E-2</v>
      </c>
      <c r="AI534">
        <v>14.1273709554289</v>
      </c>
      <c r="AJ534">
        <v>18.156429426355999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-0.06</v>
      </c>
      <c r="AM534" t="s">
        <v>10197</v>
      </c>
      <c r="AN534">
        <v>7.91</v>
      </c>
      <c r="AO534" t="s">
        <v>10198</v>
      </c>
      <c r="AP534">
        <v>7.6299982329553998E-2</v>
      </c>
      <c r="AQ534">
        <f>(Table2[[#This Row],[Sharpe Ratio]]-AVERAGE(Table2[Sharpe Ratio]))/_xlfn.STDEV.P(Table2[Sharpe Ratio])</f>
        <v>0.28251345569233427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579</v>
      </c>
      <c r="AT534">
        <f>_xlfn.RANK.AVG(Table2[[#This Row],[6M Return vs Nifty Z-Score]],Table2[6M Return vs Nifty Z-Score])</f>
        <v>644</v>
      </c>
      <c r="AU534">
        <f>_xlfn.RANK.AVG(Table2[[#This Row],[Sharpe Ratio Z-Score]],Table2[Sharpe Ratio Z-Score])</f>
        <v>253</v>
      </c>
      <c r="AV534">
        <f>(Table2[[#This Row],[Rank 1Y]]+Table2[[#This Row],[Rank 6M]]+Table2[[#This Row],[Rank Sharpe]])/3</f>
        <v>492</v>
      </c>
    </row>
    <row r="535" spans="1:48" x14ac:dyDescent="0.3">
      <c r="A535" t="s">
        <v>1880</v>
      </c>
      <c r="B535" t="s">
        <v>1881</v>
      </c>
      <c r="C535" t="s">
        <v>10164</v>
      </c>
      <c r="D535" t="s">
        <v>388</v>
      </c>
      <c r="E535">
        <v>3712.7540717299999</v>
      </c>
      <c r="F535">
        <v>515.29999999999995</v>
      </c>
      <c r="G535">
        <v>12.873093395833401</v>
      </c>
      <c r="H535">
        <f>(Table2[[#This Row],[1Y Return vs Nifty]]-AVERAGE(Table2[1Y Return vs Nifty]))/_xlfn.STDEV.P(Table2[1Y Return vs Nifty])</f>
        <v>-0.38292723262591105</v>
      </c>
      <c r="I535">
        <v>2.6051806065748502</v>
      </c>
      <c r="J535">
        <f>(Table2[[#This Row],[1M Return vs Nifty]]-AVERAGE(Table2[1M Return vs Nifty]))/_xlfn.STDEV.P(Table2[1M Return vs Nifty])</f>
        <v>0.26159377021624253</v>
      </c>
      <c r="K535">
        <v>4.6516189944764896</v>
      </c>
      <c r="L535">
        <f>(Table2[[#This Row],[6M Return vs Nifty]]-AVERAGE(Table2[6M Return vs Nifty]))/_xlfn.STDEV.P(Table2[6M Return vs Nifty])</f>
        <v>-7.1636352402297557E-2</v>
      </c>
      <c r="M535">
        <v>-2.0270485318390898</v>
      </c>
      <c r="N535">
        <f>(Table2[[#This Row],[1W Return vs Nifty]]-AVERAGE(Table2[1W Return vs Nifty]))/_xlfn.STDEV.P(Table2[1W Return vs Nifty])</f>
        <v>-0.60425754603881832</v>
      </c>
      <c r="O535">
        <v>515.29</v>
      </c>
      <c r="P535">
        <v>491.64151559781999</v>
      </c>
      <c r="Q535">
        <v>442.545099633912</v>
      </c>
      <c r="R535">
        <v>45.8219579063583</v>
      </c>
      <c r="S535" s="2">
        <f>(Table2[[#This Row],[Close Price]]-Table2[[#This Row],[20D EMA]])/Table2[[#This Row],[20D EMA]]</f>
        <v>1.9406547769199686E-5</v>
      </c>
      <c r="T535" s="2">
        <f>(Table2[[#This Row],[Close Price]]-Table2[[#This Row],[50D EMA]])/Table2[[#This Row],[50D EMA]]</f>
        <v>4.8121412963695757E-2</v>
      </c>
      <c r="U535" s="2">
        <f>(Table2[[#This Row],[Close Price]]-Table2[[#This Row],[200D EMA]])/Table2[[#This Row],[200D EMA]]</f>
        <v>0.1644010981621381</v>
      </c>
      <c r="V535">
        <v>1.17164431924243</v>
      </c>
      <c r="W535">
        <v>518</v>
      </c>
      <c r="X535">
        <v>543</v>
      </c>
      <c r="Y535">
        <v>495</v>
      </c>
      <c r="Z535">
        <v>532.45000000000005</v>
      </c>
      <c r="AA535">
        <v>495</v>
      </c>
      <c r="AB535">
        <v>554.70000000000005</v>
      </c>
      <c r="AC535" s="2">
        <f>(Table2[[#This Row],[Close Price]]/Table2[[#This Row],[Day Low]])-1</f>
        <v>-5.2123552123553019E-3</v>
      </c>
      <c r="AD535" s="2">
        <f>(Table2[[#This Row],[Day High]]/Table2[[#This Row],[Close Price]])-1</f>
        <v>5.3755094119930291E-2</v>
      </c>
      <c r="AE535" s="2">
        <f>(Table2[[#This Row],[Close Price]]/Table2[[#This Row],[Current Week Low]])-1</f>
        <v>4.1010101010100941E-2</v>
      </c>
      <c r="AF535" s="2">
        <f>(Table2[[#This Row],[Current Week High]]/Table2[[#This Row],[Close Price]])-1</f>
        <v>3.3281583543567139E-2</v>
      </c>
      <c r="AG535" s="2">
        <f>(Table2[[#This Row],[Close Price]]/Table2[[#This Row],[Current Month Low]])-1</f>
        <v>4.1010101010100941E-2</v>
      </c>
      <c r="AH535" s="2">
        <f>(Table2[[#This Row],[Current Month High]]/Table2[[#This Row],[Close Price]])-1</f>
        <v>7.6460314379972916E-2</v>
      </c>
      <c r="AI535">
        <v>7.6460314379972898</v>
      </c>
      <c r="AJ535">
        <v>48.0534405976152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0.05</v>
      </c>
      <c r="AM535" t="s">
        <v>10198</v>
      </c>
      <c r="AN535">
        <v>-1.1100000000000001</v>
      </c>
      <c r="AO535" t="s">
        <v>10197</v>
      </c>
      <c r="AP535">
        <v>-9.1883571399583003E-2</v>
      </c>
      <c r="AQ535">
        <f>(Table2[[#This Row],[Sharpe Ratio]]-AVERAGE(Table2[Sharpe Ratio]))/_xlfn.STDEV.P(Table2[Sharpe Ratio])</f>
        <v>-1.6561462694001032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-2.4533736302508875</v>
      </c>
      <c r="AS535">
        <f>_xlfn.RANK.AVG(Table2[[#This Row],[1Y Return vs Nifty Z-Score]],Table2[1Y Return vs Nifty Z-Score])</f>
        <v>428</v>
      </c>
      <c r="AT535">
        <f>_xlfn.RANK.AVG(Table2[[#This Row],[6M Return vs Nifty Z-Score]],Table2[6M Return vs Nifty Z-Score])</f>
        <v>346</v>
      </c>
      <c r="AU535">
        <f>_xlfn.RANK.AVG(Table2[[#This Row],[Sharpe Ratio Z-Score]],Table2[Sharpe Ratio Z-Score])</f>
        <v>703</v>
      </c>
      <c r="AV535">
        <f>(Table2[[#This Row],[Rank 1Y]]+Table2[[#This Row],[Rank 6M]]+Table2[[#This Row],[Rank Sharpe]])/3</f>
        <v>492.33333333333331</v>
      </c>
    </row>
    <row r="536" spans="1:48" x14ac:dyDescent="0.3">
      <c r="A536" t="s">
        <v>1575</v>
      </c>
      <c r="B536" t="s">
        <v>1576</v>
      </c>
      <c r="C536" t="s">
        <v>10165</v>
      </c>
      <c r="D536" t="s">
        <v>370</v>
      </c>
      <c r="E536">
        <v>5801.4187938099903</v>
      </c>
      <c r="F536">
        <v>271.89999999999998</v>
      </c>
      <c r="G536">
        <v>-6.27984432055396</v>
      </c>
      <c r="H536">
        <f>(Table2[[#This Row],[1Y Return vs Nifty]]-AVERAGE(Table2[1Y Return vs Nifty]))/_xlfn.STDEV.P(Table2[1Y Return vs Nifty])</f>
        <v>-0.64267665820058961</v>
      </c>
      <c r="I536">
        <v>4.0296703914128802</v>
      </c>
      <c r="J536">
        <f>(Table2[[#This Row],[1M Return vs Nifty]]-AVERAGE(Table2[1M Return vs Nifty]))/_xlfn.STDEV.P(Table2[1M Return vs Nifty])</f>
        <v>0.40681587911687417</v>
      </c>
      <c r="K536">
        <v>15.2066592505107</v>
      </c>
      <c r="L536">
        <f>(Table2[[#This Row],[6M Return vs Nifty]]-AVERAGE(Table2[6M Return vs Nifty]))/_xlfn.STDEV.P(Table2[6M Return vs Nifty])</f>
        <v>0.29102295444669712</v>
      </c>
      <c r="M536">
        <v>5.1308359439487603</v>
      </c>
      <c r="N536">
        <f>(Table2[[#This Row],[1W Return vs Nifty]]-AVERAGE(Table2[1W Return vs Nifty]))/_xlfn.STDEV.P(Table2[1W Return vs Nifty])</f>
        <v>0.92330539413664758</v>
      </c>
      <c r="O536">
        <v>266.08999999999997</v>
      </c>
      <c r="P536">
        <v>252.65977246574599</v>
      </c>
      <c r="Q536">
        <v>233.18310074888001</v>
      </c>
      <c r="R536">
        <v>57.684730769988299</v>
      </c>
      <c r="S536" s="2">
        <f>(Table2[[#This Row],[Close Price]]-Table2[[#This Row],[20D EMA]])/Table2[[#This Row],[20D EMA]]</f>
        <v>2.1834717576759755E-2</v>
      </c>
      <c r="T536" s="2">
        <f>(Table2[[#This Row],[Close Price]]-Table2[[#This Row],[50D EMA]])/Table2[[#This Row],[50D EMA]]</f>
        <v>7.6150735617647472E-2</v>
      </c>
      <c r="U536" s="2">
        <f>(Table2[[#This Row],[Close Price]]-Table2[[#This Row],[200D EMA]])/Table2[[#This Row],[200D EMA]]</f>
        <v>0.16603647145431455</v>
      </c>
      <c r="V536">
        <v>0.64602047478694702</v>
      </c>
      <c r="W536">
        <v>270.85000000000002</v>
      </c>
      <c r="X536">
        <v>275.5</v>
      </c>
      <c r="Y536">
        <v>257.75</v>
      </c>
      <c r="Z536">
        <v>278.7</v>
      </c>
      <c r="AA536">
        <v>257.75</v>
      </c>
      <c r="AB536">
        <v>287.05</v>
      </c>
      <c r="AC536" s="2">
        <f>(Table2[[#This Row],[Close Price]]/Table2[[#This Row],[Day Low]])-1</f>
        <v>3.8766845117221838E-3</v>
      </c>
      <c r="AD536" s="2">
        <f>(Table2[[#This Row],[Day High]]/Table2[[#This Row],[Close Price]])-1</f>
        <v>1.3240161824200181E-2</v>
      </c>
      <c r="AE536" s="2">
        <f>(Table2[[#This Row],[Close Price]]/Table2[[#This Row],[Current Week Low]])-1</f>
        <v>5.4898157129000813E-2</v>
      </c>
      <c r="AF536" s="2">
        <f>(Table2[[#This Row],[Current Week High]]/Table2[[#This Row],[Close Price]])-1</f>
        <v>2.5009194556822489E-2</v>
      </c>
      <c r="AG536" s="2">
        <f>(Table2[[#This Row],[Close Price]]/Table2[[#This Row],[Current Month Low]])-1</f>
        <v>5.4898157129000813E-2</v>
      </c>
      <c r="AH536" s="2">
        <f>(Table2[[#This Row],[Current Month High]]/Table2[[#This Row],[Close Price]])-1</f>
        <v>5.5719014343508677E-2</v>
      </c>
      <c r="AI536">
        <v>5.5719014343508597</v>
      </c>
      <c r="AJ536">
        <v>43.862433862433797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</v>
      </c>
      <c r="AM536" t="s">
        <v>10198</v>
      </c>
      <c r="AN536">
        <v>2.08</v>
      </c>
      <c r="AO536" t="s">
        <v>10198</v>
      </c>
      <c r="AP536">
        <v>-8.9431535222212005E-2</v>
      </c>
      <c r="AQ536">
        <f>(Table2[[#This Row],[Sharpe Ratio]]-AVERAGE(Table2[Sharpe Ratio]))/_xlfn.STDEV.P(Table2[Sharpe Ratio])</f>
        <v>-1.6278815331869854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-0.64941396368735615</v>
      </c>
      <c r="AS536">
        <f>_xlfn.RANK.AVG(Table2[[#This Row],[1Y Return vs Nifty Z-Score]],Table2[1Y Return vs Nifty Z-Score])</f>
        <v>548</v>
      </c>
      <c r="AT536">
        <f>_xlfn.RANK.AVG(Table2[[#This Row],[6M Return vs Nifty Z-Score]],Table2[6M Return vs Nifty Z-Score])</f>
        <v>239</v>
      </c>
      <c r="AU536">
        <f>_xlfn.RANK.AVG(Table2[[#This Row],[Sharpe Ratio Z-Score]],Table2[Sharpe Ratio Z-Score])</f>
        <v>700</v>
      </c>
      <c r="AV536">
        <f>(Table2[[#This Row],[Rank 1Y]]+Table2[[#This Row],[Rank 6M]]+Table2[[#This Row],[Rank Sharpe]])/3</f>
        <v>495.66666666666669</v>
      </c>
    </row>
    <row r="537" spans="1:48" x14ac:dyDescent="0.3">
      <c r="A537" t="s">
        <v>1624</v>
      </c>
      <c r="B537" t="s">
        <v>1625</v>
      </c>
      <c r="C537" t="s">
        <v>10158</v>
      </c>
      <c r="D537" t="s">
        <v>60</v>
      </c>
      <c r="E537">
        <v>5313.8369017049999</v>
      </c>
      <c r="F537">
        <v>1299.05</v>
      </c>
      <c r="G537">
        <v>-11.941766320961101</v>
      </c>
      <c r="H537">
        <f>(Table2[[#This Row],[1Y Return vs Nifty]]-AVERAGE(Table2[1Y Return vs Nifty]))/_xlfn.STDEV.P(Table2[1Y Return vs Nifty])</f>
        <v>-0.71946284155438733</v>
      </c>
      <c r="I537">
        <v>-5.5625668800291903</v>
      </c>
      <c r="J537">
        <f>(Table2[[#This Row],[1M Return vs Nifty]]-AVERAGE(Table2[1M Return vs Nifty]))/_xlfn.STDEV.P(Table2[1M Return vs Nifty])</f>
        <v>-0.57108156912102115</v>
      </c>
      <c r="K537">
        <v>5.2569482038519597</v>
      </c>
      <c r="L537">
        <f>(Table2[[#This Row],[6M Return vs Nifty]]-AVERAGE(Table2[6M Return vs Nifty]))/_xlfn.STDEV.P(Table2[6M Return vs Nifty])</f>
        <v>-5.083792187409035E-2</v>
      </c>
      <c r="M537">
        <v>-1.6859770656541699</v>
      </c>
      <c r="N537">
        <f>(Table2[[#This Row],[1W Return vs Nifty]]-AVERAGE(Table2[1W Return vs Nifty]))/_xlfn.STDEV.P(Table2[1W Return vs Nifty])</f>
        <v>-0.53146954094349341</v>
      </c>
      <c r="O537">
        <v>1327.75</v>
      </c>
      <c r="P537">
        <v>1296.34106418537</v>
      </c>
      <c r="Q537">
        <v>1206.1256279941199</v>
      </c>
      <c r="R537">
        <v>37.484459078118299</v>
      </c>
      <c r="S537" s="2">
        <f>(Table2[[#This Row],[Close Price]]-Table2[[#This Row],[20D EMA]])/Table2[[#This Row],[20D EMA]]</f>
        <v>-2.161551496893244E-2</v>
      </c>
      <c r="T537" s="2">
        <f>(Table2[[#This Row],[Close Price]]-Table2[[#This Row],[50D EMA]])/Table2[[#This Row],[50D EMA]]</f>
        <v>2.0896783180530364E-3</v>
      </c>
      <c r="U537" s="2">
        <f>(Table2[[#This Row],[Close Price]]-Table2[[#This Row],[200D EMA]])/Table2[[#This Row],[200D EMA]]</f>
        <v>7.7043692505249617E-2</v>
      </c>
      <c r="V537">
        <v>0.51318582707935301</v>
      </c>
      <c r="W537">
        <v>1300.25</v>
      </c>
      <c r="X537">
        <v>1356</v>
      </c>
      <c r="Y537">
        <v>1235</v>
      </c>
      <c r="Z537">
        <v>1324.95</v>
      </c>
      <c r="AA537">
        <v>1235</v>
      </c>
      <c r="AB537">
        <v>1451.95</v>
      </c>
      <c r="AC537" s="2">
        <f>(Table2[[#This Row],[Close Price]]/Table2[[#This Row],[Day Low]])-1</f>
        <v>-9.2289944241497057E-4</v>
      </c>
      <c r="AD537" s="2">
        <f>(Table2[[#This Row],[Day High]]/Table2[[#This Row],[Close Price]])-1</f>
        <v>4.3839729032754793E-2</v>
      </c>
      <c r="AE537" s="2">
        <f>(Table2[[#This Row],[Close Price]]/Table2[[#This Row],[Current Week Low]])-1</f>
        <v>5.1862348178137507E-2</v>
      </c>
      <c r="AF537" s="2">
        <f>(Table2[[#This Row],[Current Week High]]/Table2[[#This Row],[Close Price]])-1</f>
        <v>1.9937646741849946E-2</v>
      </c>
      <c r="AG537" s="2">
        <f>(Table2[[#This Row],[Close Price]]/Table2[[#This Row],[Current Month Low]])-1</f>
        <v>5.1862348178137507E-2</v>
      </c>
      <c r="AH537" s="2">
        <f>(Table2[[#This Row],[Current Month High]]/Table2[[#This Row],[Close Price]])-1</f>
        <v>0.11770139717485861</v>
      </c>
      <c r="AI537">
        <v>13.082637311881699</v>
      </c>
      <c r="AJ537">
        <v>29.3294837971028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</v>
      </c>
      <c r="AM537" t="s">
        <v>10199</v>
      </c>
      <c r="AN537">
        <v>-8.49</v>
      </c>
      <c r="AO537" t="s">
        <v>10197</v>
      </c>
      <c r="AP537">
        <v>-9.6261837434889995E-3</v>
      </c>
      <c r="AQ537">
        <f>(Table2[[#This Row],[Sharpe Ratio]]-AVERAGE(Table2[Sharpe Ratio]))/_xlfn.STDEV.P(Table2[Sharpe Ratio])</f>
        <v>-0.7079614974395021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-2.5808133709324945</v>
      </c>
      <c r="AS537">
        <f>_xlfn.RANK.AVG(Table2[[#This Row],[1Y Return vs Nifty Z-Score]],Table2[1Y Return vs Nifty Z-Score])</f>
        <v>583</v>
      </c>
      <c r="AT537">
        <f>_xlfn.RANK.AVG(Table2[[#This Row],[6M Return vs Nifty Z-Score]],Table2[6M Return vs Nifty Z-Score])</f>
        <v>343</v>
      </c>
      <c r="AU537">
        <f>_xlfn.RANK.AVG(Table2[[#This Row],[Sharpe Ratio Z-Score]],Table2[Sharpe Ratio Z-Score])</f>
        <v>562</v>
      </c>
      <c r="AV537">
        <f>(Table2[[#This Row],[Rank 1Y]]+Table2[[#This Row],[Rank 6M]]+Table2[[#This Row],[Rank Sharpe]])/3</f>
        <v>496</v>
      </c>
    </row>
    <row r="538" spans="1:48" x14ac:dyDescent="0.3">
      <c r="A538" t="s">
        <v>214</v>
      </c>
      <c r="B538" t="s">
        <v>215</v>
      </c>
      <c r="C538" t="s">
        <v>10159</v>
      </c>
      <c r="D538" t="s">
        <v>216</v>
      </c>
      <c r="E538">
        <v>117143.464105244</v>
      </c>
      <c r="F538">
        <v>1050.1500000000001</v>
      </c>
      <c r="G538">
        <v>1.77810895313482</v>
      </c>
      <c r="H538">
        <f>(Table2[[#This Row],[1Y Return vs Nifty]]-AVERAGE(Table2[1Y Return vs Nifty]))/_xlfn.STDEV.P(Table2[1Y Return vs Nifty])</f>
        <v>-0.53339583845681537</v>
      </c>
      <c r="I538">
        <v>-0.99895135505899202</v>
      </c>
      <c r="J538">
        <f>(Table2[[#This Row],[1M Return vs Nifty]]-AVERAGE(Table2[1M Return vs Nifty]))/_xlfn.STDEV.P(Table2[1M Return vs Nifty])</f>
        <v>-0.10583578231238408</v>
      </c>
      <c r="K538">
        <v>-15.3975596768401</v>
      </c>
      <c r="L538">
        <f>(Table2[[#This Row],[6M Return vs Nifty]]-AVERAGE(Table2[6M Return vs Nifty]))/_xlfn.STDEV.P(Table2[6M Return vs Nifty])</f>
        <v>-0.76050357256041601</v>
      </c>
      <c r="M538">
        <v>3.2696304507957001</v>
      </c>
      <c r="N538">
        <f>(Table2[[#This Row],[1W Return vs Nifty]]-AVERAGE(Table2[1W Return vs Nifty]))/_xlfn.STDEV.P(Table2[1W Return vs Nifty])</f>
        <v>0.52610583817724765</v>
      </c>
      <c r="O538">
        <v>1019.95</v>
      </c>
      <c r="P538">
        <v>1026.6280849418899</v>
      </c>
      <c r="Q538">
        <v>1049.70264469786</v>
      </c>
      <c r="R538">
        <v>74.958110726407199</v>
      </c>
      <c r="S538" s="2">
        <f>(Table2[[#This Row],[Close Price]]-Table2[[#This Row],[20D EMA]])/Table2[[#This Row],[20D EMA]]</f>
        <v>2.9609294573263438E-2</v>
      </c>
      <c r="T538" s="2">
        <f>(Table2[[#This Row],[Close Price]]-Table2[[#This Row],[50D EMA]])/Table2[[#This Row],[50D EMA]]</f>
        <v>2.2911817242406301E-2</v>
      </c>
      <c r="U538" s="2">
        <f>(Table2[[#This Row],[Close Price]]-Table2[[#This Row],[200D EMA]])/Table2[[#This Row],[200D EMA]]</f>
        <v>4.2617335909335695E-4</v>
      </c>
      <c r="V538">
        <v>0.41118755846645699</v>
      </c>
      <c r="W538">
        <v>1040.05</v>
      </c>
      <c r="X538">
        <v>1149.7</v>
      </c>
      <c r="Y538">
        <v>975</v>
      </c>
      <c r="Z538">
        <v>1060.05</v>
      </c>
      <c r="AA538">
        <v>975</v>
      </c>
      <c r="AB538">
        <v>1063.3499999999999</v>
      </c>
      <c r="AC538" s="2">
        <f>(Table2[[#This Row],[Close Price]]/Table2[[#This Row],[Day Low]])-1</f>
        <v>9.7110715830970307E-3</v>
      </c>
      <c r="AD538" s="2">
        <f>(Table2[[#This Row],[Day High]]/Table2[[#This Row],[Close Price]])-1</f>
        <v>9.4795981526448525E-2</v>
      </c>
      <c r="AE538" s="2">
        <f>(Table2[[#This Row],[Close Price]]/Table2[[#This Row],[Current Week Low]])-1</f>
        <v>7.7076923076923265E-2</v>
      </c>
      <c r="AF538" s="2">
        <f>(Table2[[#This Row],[Current Week High]]/Table2[[#This Row],[Close Price]])-1</f>
        <v>9.4272246821880401E-3</v>
      </c>
      <c r="AG538" s="2">
        <f>(Table2[[#This Row],[Close Price]]/Table2[[#This Row],[Current Month Low]])-1</f>
        <v>7.7076923076923265E-2</v>
      </c>
      <c r="AH538" s="2">
        <f>(Table2[[#This Row],[Current Month High]]/Table2[[#This Row],[Close Price]])-1</f>
        <v>1.2569632909584127E-2</v>
      </c>
      <c r="AI538">
        <v>19.0306146740941</v>
      </c>
      <c r="AJ538">
        <v>53.083090379008702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-0.06</v>
      </c>
      <c r="AM538" t="s">
        <v>10197</v>
      </c>
      <c r="AN538">
        <v>5.18</v>
      </c>
      <c r="AO538" t="s">
        <v>10198</v>
      </c>
      <c r="AP538">
        <v>2.2213685752642001E-2</v>
      </c>
      <c r="AQ538">
        <f>(Table2[[#This Row],[Sharpe Ratio]]-AVERAGE(Table2[Sharpe Ratio]))/_xlfn.STDEV.P(Table2[Sharpe Ratio])</f>
        <v>-0.34094182592179562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496</v>
      </c>
      <c r="AT538">
        <f>_xlfn.RANK.AVG(Table2[[#This Row],[6M Return vs Nifty Z-Score]],Table2[6M Return vs Nifty Z-Score])</f>
        <v>569</v>
      </c>
      <c r="AU538">
        <f>_xlfn.RANK.AVG(Table2[[#This Row],[Sharpe Ratio Z-Score]],Table2[Sharpe Ratio Z-Score])</f>
        <v>425</v>
      </c>
      <c r="AV538">
        <f>(Table2[[#This Row],[Rank 1Y]]+Table2[[#This Row],[Rank 6M]]+Table2[[#This Row],[Rank Sharpe]])/3</f>
        <v>496.66666666666669</v>
      </c>
    </row>
    <row r="539" spans="1:48" x14ac:dyDescent="0.3">
      <c r="A539" t="s">
        <v>1008</v>
      </c>
      <c r="B539" t="s">
        <v>1009</v>
      </c>
      <c r="C539" t="s">
        <v>622</v>
      </c>
      <c r="D539" t="s">
        <v>622</v>
      </c>
      <c r="E539">
        <v>13093.338937437</v>
      </c>
      <c r="F539">
        <v>26.37</v>
      </c>
      <c r="G539">
        <v>51.204991893293297</v>
      </c>
      <c r="H539">
        <f>(Table2[[#This Row],[1Y Return vs Nifty]]-AVERAGE(Table2[1Y Return vs Nifty]))/_xlfn.STDEV.P(Table2[1Y Return vs Nifty])</f>
        <v>0.13692453963684162</v>
      </c>
      <c r="I539">
        <v>-8.5991523272465393</v>
      </c>
      <c r="J539">
        <f>(Table2[[#This Row],[1M Return vs Nifty]]-AVERAGE(Table2[1M Return vs Nifty]))/_xlfn.STDEV.P(Table2[1M Return vs Nifty])</f>
        <v>-0.88065159706756213</v>
      </c>
      <c r="K539">
        <v>-32.532924371281801</v>
      </c>
      <c r="L539">
        <f>(Table2[[#This Row],[6M Return vs Nifty]]-AVERAGE(Table2[6M Return vs Nifty]))/_xlfn.STDEV.P(Table2[6M Return vs Nifty])</f>
        <v>-1.3492554230460938</v>
      </c>
      <c r="M539">
        <v>4.51943597143514</v>
      </c>
      <c r="N539">
        <f>(Table2[[#This Row],[1W Return vs Nifty]]-AVERAGE(Table2[1W Return vs Nifty]))/_xlfn.STDEV.P(Table2[1W Return vs Nifty])</f>
        <v>0.79282662728936526</v>
      </c>
      <c r="O539">
        <v>26.9</v>
      </c>
      <c r="P539">
        <v>27.134584504919999</v>
      </c>
      <c r="Q539">
        <v>25.431630070227101</v>
      </c>
      <c r="R539">
        <v>45.825501237443497</v>
      </c>
      <c r="S539" s="2">
        <f>(Table2[[#This Row],[Close Price]]-Table2[[#This Row],[20D EMA]])/Table2[[#This Row],[20D EMA]]</f>
        <v>-1.9702602230483184E-2</v>
      </c>
      <c r="T539" s="2">
        <f>(Table2[[#This Row],[Close Price]]-Table2[[#This Row],[50D EMA]])/Table2[[#This Row],[50D EMA]]</f>
        <v>-2.8177490787867607E-2</v>
      </c>
      <c r="U539" s="2">
        <f>(Table2[[#This Row],[Close Price]]-Table2[[#This Row],[200D EMA]])/Table2[[#This Row],[200D EMA]]</f>
        <v>3.6897750053051188E-2</v>
      </c>
      <c r="V539">
        <v>1.2379269103830901</v>
      </c>
      <c r="W539">
        <v>26.57</v>
      </c>
      <c r="X539">
        <v>27.37</v>
      </c>
      <c r="Y539">
        <v>24.61</v>
      </c>
      <c r="Z539">
        <v>27.4</v>
      </c>
      <c r="AA539">
        <v>24.61</v>
      </c>
      <c r="AB539">
        <v>29.85</v>
      </c>
      <c r="AC539" s="2">
        <f>(Table2[[#This Row],[Close Price]]/Table2[[#This Row],[Day Low]])-1</f>
        <v>-7.5272864132479578E-3</v>
      </c>
      <c r="AD539" s="2">
        <f>(Table2[[#This Row],[Day High]]/Table2[[#This Row],[Close Price]])-1</f>
        <v>3.7921880925293916E-2</v>
      </c>
      <c r="AE539" s="2">
        <f>(Table2[[#This Row],[Close Price]]/Table2[[#This Row],[Current Week Low]])-1</f>
        <v>7.1515644047135396E-2</v>
      </c>
      <c r="AF539" s="2">
        <f>(Table2[[#This Row],[Current Week High]]/Table2[[#This Row],[Close Price]])-1</f>
        <v>3.9059537353052676E-2</v>
      </c>
      <c r="AG539" s="2">
        <f>(Table2[[#This Row],[Close Price]]/Table2[[#This Row],[Current Month Low]])-1</f>
        <v>7.1515644047135396E-2</v>
      </c>
      <c r="AH539" s="2">
        <f>(Table2[[#This Row],[Current Month High]]/Table2[[#This Row],[Close Price]])-1</f>
        <v>0.13196814562002279</v>
      </c>
      <c r="AI539">
        <v>48.084945013272602</v>
      </c>
      <c r="AJ539">
        <v>81.237113402061794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-0.09</v>
      </c>
      <c r="AM539" t="s">
        <v>10197</v>
      </c>
      <c r="AN539">
        <v>-5.72</v>
      </c>
      <c r="AO539" t="s">
        <v>10197</v>
      </c>
      <c r="AP539">
        <v>-1.7837587173359999E-3</v>
      </c>
      <c r="AQ539">
        <f>(Table2[[#This Row],[Sharpe Ratio]]-AVERAGE(Table2[Sharpe Ratio]))/_xlfn.STDEV.P(Table2[Sharpe Ratio])</f>
        <v>-0.61756149572622032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249</v>
      </c>
      <c r="AT539">
        <f>_xlfn.RANK.AVG(Table2[[#This Row],[6M Return vs Nifty Z-Score]],Table2[6M Return vs Nifty Z-Score])</f>
        <v>698</v>
      </c>
      <c r="AU539">
        <f>_xlfn.RANK.AVG(Table2[[#This Row],[Sharpe Ratio Z-Score]],Table2[Sharpe Ratio Z-Score])</f>
        <v>544</v>
      </c>
      <c r="AV539">
        <f>(Table2[[#This Row],[Rank 1Y]]+Table2[[#This Row],[Rank 6M]]+Table2[[#This Row],[Rank Sharpe]])/3</f>
        <v>497</v>
      </c>
    </row>
    <row r="540" spans="1:48" x14ac:dyDescent="0.3">
      <c r="A540" t="s">
        <v>850</v>
      </c>
      <c r="B540" t="s">
        <v>851</v>
      </c>
      <c r="C540" t="s">
        <v>10153</v>
      </c>
      <c r="D540" t="s">
        <v>418</v>
      </c>
      <c r="E540">
        <v>17860.6262590679</v>
      </c>
      <c r="F540">
        <v>111.63</v>
      </c>
      <c r="G540">
        <v>-26.046935643846901</v>
      </c>
      <c r="H540">
        <f>(Table2[[#This Row],[1Y Return vs Nifty]]-AVERAGE(Table2[1Y Return vs Nifty]))/_xlfn.STDEV.P(Table2[1Y Return vs Nifty])</f>
        <v>-0.91075514791000134</v>
      </c>
      <c r="I540">
        <v>-10.923081158195901</v>
      </c>
      <c r="J540">
        <f>(Table2[[#This Row],[1M Return vs Nifty]]-AVERAGE(Table2[1M Return vs Nifty]))/_xlfn.STDEV.P(Table2[1M Return vs Nifty])</f>
        <v>-1.1175685966540625</v>
      </c>
      <c r="K540">
        <v>-18.067607611057301</v>
      </c>
      <c r="L540">
        <f>(Table2[[#This Row],[6M Return vs Nifty]]-AVERAGE(Table2[6M Return vs Nifty]))/_xlfn.STDEV.P(Table2[6M Return vs Nifty])</f>
        <v>-0.85224341528846459</v>
      </c>
      <c r="M540">
        <v>-1.25265786580151</v>
      </c>
      <c r="N540">
        <f>(Table2[[#This Row],[1W Return vs Nifty]]-AVERAGE(Table2[1W Return vs Nifty]))/_xlfn.STDEV.P(Table2[1W Return vs Nifty])</f>
        <v>-0.43899496228824714</v>
      </c>
      <c r="O540">
        <v>116.36</v>
      </c>
      <c r="P540">
        <v>117.111825885019</v>
      </c>
      <c r="Q540">
        <v>115.621216914706</v>
      </c>
      <c r="R540">
        <v>27.0942501183636</v>
      </c>
      <c r="S540" s="2">
        <f>(Table2[[#This Row],[Close Price]]-Table2[[#This Row],[20D EMA]])/Table2[[#This Row],[20D EMA]]</f>
        <v>-4.0649707803368892E-2</v>
      </c>
      <c r="T540" s="2">
        <f>(Table2[[#This Row],[Close Price]]-Table2[[#This Row],[50D EMA]])/Table2[[#This Row],[50D EMA]]</f>
        <v>-4.6808474238981566E-2</v>
      </c>
      <c r="U540" s="2">
        <f>(Table2[[#This Row],[Close Price]]-Table2[[#This Row],[200D EMA]])/Table2[[#This Row],[200D EMA]]</f>
        <v>-3.4519762213282443E-2</v>
      </c>
      <c r="V540">
        <v>0.61173750006908201</v>
      </c>
      <c r="W540">
        <v>109.29</v>
      </c>
      <c r="X540">
        <v>112.9</v>
      </c>
      <c r="Y540">
        <v>111.01</v>
      </c>
      <c r="Z540">
        <v>116.25</v>
      </c>
      <c r="AA540">
        <v>111.01</v>
      </c>
      <c r="AB540">
        <v>122.9</v>
      </c>
      <c r="AC540" s="2">
        <f>(Table2[[#This Row],[Close Price]]/Table2[[#This Row],[Day Low]])-1</f>
        <v>2.1410925061762232E-2</v>
      </c>
      <c r="AD540" s="2">
        <f>(Table2[[#This Row],[Day High]]/Table2[[#This Row],[Close Price]])-1</f>
        <v>1.1376870017020702E-2</v>
      </c>
      <c r="AE540" s="2">
        <f>(Table2[[#This Row],[Close Price]]/Table2[[#This Row],[Current Week Low]])-1</f>
        <v>5.585082425006771E-3</v>
      </c>
      <c r="AF540" s="2">
        <f>(Table2[[#This Row],[Current Week High]]/Table2[[#This Row],[Close Price]])-1</f>
        <v>4.1386723998924957E-2</v>
      </c>
      <c r="AG540" s="2">
        <f>(Table2[[#This Row],[Close Price]]/Table2[[#This Row],[Current Month Low]])-1</f>
        <v>5.585082425006771E-3</v>
      </c>
      <c r="AH540" s="2">
        <f>(Table2[[#This Row],[Current Month High]]/Table2[[#This Row],[Close Price]])-1</f>
        <v>0.10095852369434755</v>
      </c>
      <c r="AI540">
        <v>22.726865537937801</v>
      </c>
      <c r="AJ540">
        <v>6.3142857142857096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-0.09</v>
      </c>
      <c r="AM540" t="s">
        <v>10197</v>
      </c>
      <c r="AN540">
        <v>-6.35</v>
      </c>
      <c r="AO540" t="s">
        <v>10197</v>
      </c>
      <c r="AP540">
        <v>7.7863335495595001E-2</v>
      </c>
      <c r="AQ540">
        <f>(Table2[[#This Row],[Sharpe Ratio]]-AVERAGE(Table2[Sharpe Ratio]))/_xlfn.STDEV.P(Table2[Sharpe Ratio])</f>
        <v>0.30053430108355855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647</v>
      </c>
      <c r="AT540">
        <f>_xlfn.RANK.AVG(Table2[[#This Row],[6M Return vs Nifty Z-Score]],Table2[6M Return vs Nifty Z-Score])</f>
        <v>595</v>
      </c>
      <c r="AU540">
        <f>_xlfn.RANK.AVG(Table2[[#This Row],[Sharpe Ratio Z-Score]],Table2[Sharpe Ratio Z-Score])</f>
        <v>250</v>
      </c>
      <c r="AV540">
        <f>(Table2[[#This Row],[Rank 1Y]]+Table2[[#This Row],[Rank 6M]]+Table2[[#This Row],[Rank Sharpe]])/3</f>
        <v>497.33333333333331</v>
      </c>
    </row>
    <row r="541" spans="1:48" x14ac:dyDescent="0.3">
      <c r="A541" t="s">
        <v>1133</v>
      </c>
      <c r="B541" t="s">
        <v>1134</v>
      </c>
      <c r="C541" t="s">
        <v>10155</v>
      </c>
      <c r="D541" t="s">
        <v>989</v>
      </c>
      <c r="E541">
        <v>10687.147150233001</v>
      </c>
      <c r="F541">
        <v>50.21</v>
      </c>
      <c r="G541">
        <v>-17.970828234615301</v>
      </c>
      <c r="H541">
        <f>(Table2[[#This Row],[1Y Return vs Nifty]]-AVERAGE(Table2[1Y Return vs Nifty]))/_xlfn.STDEV.P(Table2[1Y Return vs Nifty])</f>
        <v>-0.80122812435410806</v>
      </c>
      <c r="I541">
        <v>-5.27391555121691</v>
      </c>
      <c r="J541">
        <f>(Table2[[#This Row],[1M Return vs Nifty]]-AVERAGE(Table2[1M Return vs Nifty]))/_xlfn.STDEV.P(Table2[1M Return vs Nifty])</f>
        <v>-0.54165450326680353</v>
      </c>
      <c r="K541">
        <v>-6.8992967130303704</v>
      </c>
      <c r="L541">
        <f>(Table2[[#This Row],[6M Return vs Nifty]]-AVERAGE(Table2[6M Return vs Nifty]))/_xlfn.STDEV.P(Table2[6M Return vs Nifty])</f>
        <v>-0.46851281922209642</v>
      </c>
      <c r="M541">
        <v>1.20915465466842</v>
      </c>
      <c r="N541">
        <f>(Table2[[#This Row],[1W Return vs Nifty]]-AVERAGE(Table2[1W Return vs Nifty]))/_xlfn.STDEV.P(Table2[1W Return vs Nifty])</f>
        <v>8.6380039871997119E-2</v>
      </c>
      <c r="O541">
        <v>48.68</v>
      </c>
      <c r="P541">
        <v>47.171570354723499</v>
      </c>
      <c r="Q541">
        <v>46.436768699916001</v>
      </c>
      <c r="R541">
        <v>59.947339661211501</v>
      </c>
      <c r="S541" s="2">
        <f>(Table2[[#This Row],[Close Price]]-Table2[[#This Row],[20D EMA]])/Table2[[#This Row],[20D EMA]]</f>
        <v>3.1429745275267075E-2</v>
      </c>
      <c r="T541" s="2">
        <f>(Table2[[#This Row],[Close Price]]-Table2[[#This Row],[50D EMA]])/Table2[[#This Row],[50D EMA]]</f>
        <v>6.4412306447038811E-2</v>
      </c>
      <c r="U541" s="2">
        <f>(Table2[[#This Row],[Close Price]]-Table2[[#This Row],[200D EMA]])/Table2[[#This Row],[200D EMA]]</f>
        <v>8.1255251080612434E-2</v>
      </c>
      <c r="V541">
        <v>1.14078799872054</v>
      </c>
      <c r="W541">
        <v>49.67</v>
      </c>
      <c r="X541">
        <v>51.34</v>
      </c>
      <c r="Y541">
        <v>44.1</v>
      </c>
      <c r="Z541">
        <v>52.92</v>
      </c>
      <c r="AA541">
        <v>44.1</v>
      </c>
      <c r="AB541">
        <v>52.92</v>
      </c>
      <c r="AC541" s="2">
        <f>(Table2[[#This Row],[Close Price]]/Table2[[#This Row],[Day Low]])-1</f>
        <v>1.0871753573585607E-2</v>
      </c>
      <c r="AD541" s="2">
        <f>(Table2[[#This Row],[Day High]]/Table2[[#This Row],[Close Price]])-1</f>
        <v>2.2505476996614204E-2</v>
      </c>
      <c r="AE541" s="2">
        <f>(Table2[[#This Row],[Close Price]]/Table2[[#This Row],[Current Week Low]])-1</f>
        <v>0.1385487528344671</v>
      </c>
      <c r="AF541" s="2">
        <f>(Table2[[#This Row],[Current Week High]]/Table2[[#This Row],[Close Price]])-1</f>
        <v>5.3973312089225178E-2</v>
      </c>
      <c r="AG541" s="2">
        <f>(Table2[[#This Row],[Close Price]]/Table2[[#This Row],[Current Month Low]])-1</f>
        <v>0.1385487528344671</v>
      </c>
      <c r="AH541" s="2">
        <f>(Table2[[#This Row],[Current Month High]]/Table2[[#This Row],[Close Price]])-1</f>
        <v>5.3973312089225178E-2</v>
      </c>
      <c r="AI541">
        <v>14.021111332403899</v>
      </c>
      <c r="AJ541">
        <v>37.3734610123119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0.06</v>
      </c>
      <c r="AM541" t="s">
        <v>10198</v>
      </c>
      <c r="AN541">
        <v>3.76</v>
      </c>
      <c r="AO541" t="s">
        <v>10198</v>
      </c>
      <c r="AP541">
        <v>2.9111587489454999E-2</v>
      </c>
      <c r="AQ541">
        <f>(Table2[[#This Row],[Sharpe Ratio]]-AVERAGE(Table2[Sharpe Ratio]))/_xlfn.STDEV.P(Table2[Sharpe Ratio])</f>
        <v>-0.26142938853840253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-1.9864447955094133</v>
      </c>
      <c r="AS541">
        <f>_xlfn.RANK.AVG(Table2[[#This Row],[1Y Return vs Nifty Z-Score]],Table2[1Y Return vs Nifty Z-Score])</f>
        <v>608</v>
      </c>
      <c r="AT541">
        <f>_xlfn.RANK.AVG(Table2[[#This Row],[6M Return vs Nifty Z-Score]],Table2[6M Return vs Nifty Z-Score])</f>
        <v>480</v>
      </c>
      <c r="AU541">
        <f>_xlfn.RANK.AVG(Table2[[#This Row],[Sharpe Ratio Z-Score]],Table2[Sharpe Ratio Z-Score])</f>
        <v>404</v>
      </c>
      <c r="AV541">
        <f>(Table2[[#This Row],[Rank 1Y]]+Table2[[#This Row],[Rank 6M]]+Table2[[#This Row],[Rank Sharpe]])/3</f>
        <v>497.33333333333331</v>
      </c>
    </row>
    <row r="542" spans="1:48" x14ac:dyDescent="0.3">
      <c r="A542" t="s">
        <v>1380</v>
      </c>
      <c r="B542" t="s">
        <v>1381</v>
      </c>
      <c r="C542" t="s">
        <v>10159</v>
      </c>
      <c r="D542" t="s">
        <v>216</v>
      </c>
      <c r="E542">
        <v>7588.3739385319996</v>
      </c>
      <c r="F542">
        <v>191.78</v>
      </c>
      <c r="G542">
        <v>-14.5474846309257</v>
      </c>
      <c r="H542">
        <f>(Table2[[#This Row],[1Y Return vs Nifty]]-AVERAGE(Table2[1Y Return vs Nifty]))/_xlfn.STDEV.P(Table2[1Y Return vs Nifty])</f>
        <v>-0.75480122380389592</v>
      </c>
      <c r="I542">
        <v>-16.687053304035601</v>
      </c>
      <c r="J542">
        <f>(Table2[[#This Row],[1M Return vs Nifty]]-AVERAGE(Table2[1M Return vs Nifty]))/_xlfn.STDEV.P(Table2[1M Return vs Nifty])</f>
        <v>-1.7051868439541069</v>
      </c>
      <c r="K542">
        <v>-25.203966696323</v>
      </c>
      <c r="L542">
        <f>(Table2[[#This Row],[6M Return vs Nifty]]-AVERAGE(Table2[6M Return vs Nifty]))/_xlfn.STDEV.P(Table2[6M Return vs Nifty])</f>
        <v>-1.0974406837506492</v>
      </c>
      <c r="M542">
        <v>-1.0483755956994401</v>
      </c>
      <c r="N542">
        <f>(Table2[[#This Row],[1W Return vs Nifty]]-AVERAGE(Table2[1W Return vs Nifty]))/_xlfn.STDEV.P(Table2[1W Return vs Nifty])</f>
        <v>-0.39539911686794371</v>
      </c>
      <c r="O542">
        <v>188.74</v>
      </c>
      <c r="P542">
        <v>191.00819922102201</v>
      </c>
      <c r="Q542">
        <v>194.13807869834</v>
      </c>
      <c r="R542">
        <v>56.267425147552402</v>
      </c>
      <c r="S542" s="2">
        <f>(Table2[[#This Row],[Close Price]]-Table2[[#This Row],[20D EMA]])/Table2[[#This Row],[20D EMA]]</f>
        <v>1.610681360601882E-2</v>
      </c>
      <c r="T542" s="2">
        <f>(Table2[[#This Row],[Close Price]]-Table2[[#This Row],[50D EMA]])/Table2[[#This Row],[50D EMA]]</f>
        <v>4.0406683175150705E-3</v>
      </c>
      <c r="U542" s="2">
        <f>(Table2[[#This Row],[Close Price]]-Table2[[#This Row],[200D EMA]])/Table2[[#This Row],[200D EMA]]</f>
        <v>-1.2146399687019039E-2</v>
      </c>
      <c r="V542">
        <v>0.68856002866681598</v>
      </c>
      <c r="W542">
        <v>190</v>
      </c>
      <c r="X542">
        <v>195.88</v>
      </c>
      <c r="Y542">
        <v>169.51</v>
      </c>
      <c r="Z542">
        <v>194.3</v>
      </c>
      <c r="AA542">
        <v>169.51</v>
      </c>
      <c r="AB542">
        <v>206.8</v>
      </c>
      <c r="AC542" s="2">
        <f>(Table2[[#This Row],[Close Price]]/Table2[[#This Row],[Day Low]])-1</f>
        <v>9.3684210526316924E-3</v>
      </c>
      <c r="AD542" s="2">
        <f>(Table2[[#This Row],[Day High]]/Table2[[#This Row],[Close Price]])-1</f>
        <v>2.1378663051413005E-2</v>
      </c>
      <c r="AE542" s="2">
        <f>(Table2[[#This Row],[Close Price]]/Table2[[#This Row],[Current Week Low]])-1</f>
        <v>0.13137867972391026</v>
      </c>
      <c r="AF542" s="2">
        <f>(Table2[[#This Row],[Current Week High]]/Table2[[#This Row],[Close Price]])-1</f>
        <v>1.3140056314527193E-2</v>
      </c>
      <c r="AG542" s="2">
        <f>(Table2[[#This Row],[Close Price]]/Table2[[#This Row],[Current Month Low]])-1</f>
        <v>0.13137867972391026</v>
      </c>
      <c r="AH542" s="2">
        <f>(Table2[[#This Row],[Current Month High]]/Table2[[#This Row],[Close Price]])-1</f>
        <v>7.8318907081030398E-2</v>
      </c>
      <c r="AI542">
        <v>60.600688288664003</v>
      </c>
      <c r="AJ542">
        <v>32.765662859120802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0.03</v>
      </c>
      <c r="AM542" t="s">
        <v>10198</v>
      </c>
      <c r="AN542">
        <v>-4.07</v>
      </c>
      <c r="AO542" t="s">
        <v>10197</v>
      </c>
      <c r="AP542">
        <v>8.1373017316164004E-2</v>
      </c>
      <c r="AQ542">
        <f>(Table2[[#This Row],[Sharpe Ratio]]-AVERAGE(Table2[Sharpe Ratio]))/_xlfn.STDEV.P(Table2[Sharpe Ratio])</f>
        <v>0.34099056831397001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594</v>
      </c>
      <c r="AT542">
        <f>_xlfn.RANK.AVG(Table2[[#This Row],[6M Return vs Nifty Z-Score]],Table2[6M Return vs Nifty Z-Score])</f>
        <v>657</v>
      </c>
      <c r="AU542">
        <f>_xlfn.RANK.AVG(Table2[[#This Row],[Sharpe Ratio Z-Score]],Table2[Sharpe Ratio Z-Score])</f>
        <v>243</v>
      </c>
      <c r="AV542">
        <f>(Table2[[#This Row],[Rank 1Y]]+Table2[[#This Row],[Rank 6M]]+Table2[[#This Row],[Rank Sharpe]])/3</f>
        <v>498</v>
      </c>
    </row>
    <row r="543" spans="1:48" x14ac:dyDescent="0.3">
      <c r="A543" t="s">
        <v>2032</v>
      </c>
      <c r="B543" t="s">
        <v>2033</v>
      </c>
      <c r="C543" t="s">
        <v>10153</v>
      </c>
      <c r="D543" t="s">
        <v>568</v>
      </c>
      <c r="E543">
        <v>3042.238928455</v>
      </c>
      <c r="F543">
        <v>1017.65</v>
      </c>
      <c r="G543">
        <v>11.9022336971857</v>
      </c>
      <c r="H543">
        <f>(Table2[[#This Row],[1Y Return vs Nifty]]-AVERAGE(Table2[1Y Return vs Nifty]))/_xlfn.STDEV.P(Table2[1Y Return vs Nifty])</f>
        <v>-0.39609389419875057</v>
      </c>
      <c r="I543">
        <v>-6.9525846593092702</v>
      </c>
      <c r="J543">
        <f>(Table2[[#This Row],[1M Return vs Nifty]]-AVERAGE(Table2[1M Return vs Nifty]))/_xlfn.STDEV.P(Table2[1M Return vs Nifty])</f>
        <v>-0.71278936896977774</v>
      </c>
      <c r="K543">
        <v>-15.924417660042099</v>
      </c>
      <c r="L543">
        <f>(Table2[[#This Row],[6M Return vs Nifty]]-AVERAGE(Table2[6M Return vs Nifty]))/_xlfn.STDEV.P(Table2[6M Return vs Nifty])</f>
        <v>-0.77860582005176626</v>
      </c>
      <c r="M543">
        <v>-0.36590632692917902</v>
      </c>
      <c r="N543">
        <f>(Table2[[#This Row],[1W Return vs Nifty]]-AVERAGE(Table2[1W Return vs Nifty]))/_xlfn.STDEV.P(Table2[1W Return vs Nifty])</f>
        <v>-0.24975346328014211</v>
      </c>
      <c r="O543">
        <v>1048.93</v>
      </c>
      <c r="P543">
        <v>1066.8531708519699</v>
      </c>
      <c r="Q543">
        <v>1014.51087571995</v>
      </c>
      <c r="R543">
        <v>36.3023596888886</v>
      </c>
      <c r="S543" s="2">
        <f>(Table2[[#This Row],[Close Price]]-Table2[[#This Row],[20D EMA]])/Table2[[#This Row],[20D EMA]]</f>
        <v>-2.9820865072025859E-2</v>
      </c>
      <c r="T543" s="2">
        <f>(Table2[[#This Row],[Close Price]]-Table2[[#This Row],[50D EMA]])/Table2[[#This Row],[50D EMA]]</f>
        <v>-4.6119908714970757E-2</v>
      </c>
      <c r="U543" s="2">
        <f>(Table2[[#This Row],[Close Price]]-Table2[[#This Row],[200D EMA]])/Table2[[#This Row],[200D EMA]]</f>
        <v>3.0942243746990435E-3</v>
      </c>
      <c r="V543">
        <v>1.8182704820640401</v>
      </c>
      <c r="W543">
        <v>1004.5</v>
      </c>
      <c r="X543">
        <v>1035.95</v>
      </c>
      <c r="Y543">
        <v>980.65</v>
      </c>
      <c r="Z543">
        <v>1043.2</v>
      </c>
      <c r="AA543">
        <v>980.65</v>
      </c>
      <c r="AB543">
        <v>1162</v>
      </c>
      <c r="AC543" s="2">
        <f>(Table2[[#This Row],[Close Price]]/Table2[[#This Row],[Day Low]])-1</f>
        <v>1.3091090094574431E-2</v>
      </c>
      <c r="AD543" s="2">
        <f>(Table2[[#This Row],[Day High]]/Table2[[#This Row],[Close Price]])-1</f>
        <v>1.7982606986685079E-2</v>
      </c>
      <c r="AE543" s="2">
        <f>(Table2[[#This Row],[Close Price]]/Table2[[#This Row],[Current Week Low]])-1</f>
        <v>3.7730076989751726E-2</v>
      </c>
      <c r="AF543" s="2">
        <f>(Table2[[#This Row],[Current Week High]]/Table2[[#This Row],[Close Price]])-1</f>
        <v>2.5106863852994765E-2</v>
      </c>
      <c r="AG543" s="2">
        <f>(Table2[[#This Row],[Close Price]]/Table2[[#This Row],[Current Month Low]])-1</f>
        <v>3.7730076989751726E-2</v>
      </c>
      <c r="AH543" s="2">
        <f>(Table2[[#This Row],[Current Month High]]/Table2[[#This Row],[Close Price]])-1</f>
        <v>0.14184641084852356</v>
      </c>
      <c r="AI543">
        <v>24.202820223062901</v>
      </c>
      <c r="AJ543">
        <v>45.440903244247501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-0.17</v>
      </c>
      <c r="AM543" t="s">
        <v>10197</v>
      </c>
      <c r="AN543">
        <v>-5.64</v>
      </c>
      <c r="AO543" t="s">
        <v>10197</v>
      </c>
      <c r="AP543">
        <v>6.8261693364639999E-3</v>
      </c>
      <c r="AQ543">
        <f>(Table2[[#This Row],[Sharpe Ratio]]-AVERAGE(Table2[Sharpe Ratio]))/_xlfn.STDEV.P(Table2[Sharpe Ratio])</f>
        <v>-0.51831445055598957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438</v>
      </c>
      <c r="AT543">
        <f>_xlfn.RANK.AVG(Table2[[#This Row],[6M Return vs Nifty Z-Score]],Table2[6M Return vs Nifty Z-Score])</f>
        <v>579</v>
      </c>
      <c r="AU543">
        <f>_xlfn.RANK.AVG(Table2[[#This Row],[Sharpe Ratio Z-Score]],Table2[Sharpe Ratio Z-Score])</f>
        <v>481</v>
      </c>
      <c r="AV543">
        <f>(Table2[[#This Row],[Rank 1Y]]+Table2[[#This Row],[Rank 6M]]+Table2[[#This Row],[Rank Sharpe]])/3</f>
        <v>499.33333333333331</v>
      </c>
    </row>
    <row r="544" spans="1:48" x14ac:dyDescent="0.3">
      <c r="A544" t="s">
        <v>817</v>
      </c>
      <c r="B544" t="s">
        <v>818</v>
      </c>
      <c r="C544" t="s">
        <v>10153</v>
      </c>
      <c r="D544" t="s">
        <v>541</v>
      </c>
      <c r="E544">
        <v>19181.998046249999</v>
      </c>
      <c r="F544">
        <v>2129.25</v>
      </c>
      <c r="G544">
        <v>9.1379053814909401</v>
      </c>
      <c r="H544">
        <f>(Table2[[#This Row],[1Y Return vs Nifty]]-AVERAGE(Table2[1Y Return vs Nifty]))/_xlfn.STDEV.P(Table2[1Y Return vs Nifty])</f>
        <v>-0.43358332285632828</v>
      </c>
      <c r="I544">
        <v>-18.603626666115701</v>
      </c>
      <c r="J544">
        <f>(Table2[[#This Row],[1M Return vs Nifty]]-AVERAGE(Table2[1M Return vs Nifty]))/_xlfn.STDEV.P(Table2[1M Return vs Nifty])</f>
        <v>-1.9005752759853645</v>
      </c>
      <c r="K544">
        <v>-41.410800299938103</v>
      </c>
      <c r="L544">
        <f>(Table2[[#This Row],[6M Return vs Nifty]]-AVERAGE(Table2[6M Return vs Nifty]))/_xlfn.STDEV.P(Table2[6M Return vs Nifty])</f>
        <v>-1.6542892507226137</v>
      </c>
      <c r="M544">
        <v>-0.42525574982585701</v>
      </c>
      <c r="N544">
        <f>(Table2[[#This Row],[1W Return vs Nifty]]-AVERAGE(Table2[1W Return vs Nifty]))/_xlfn.STDEV.P(Table2[1W Return vs Nifty])</f>
        <v>-0.26241921378847061</v>
      </c>
      <c r="O544">
        <v>2275.42</v>
      </c>
      <c r="P544">
        <v>2434.5765177775202</v>
      </c>
      <c r="Q544">
        <v>2547.5004768428498</v>
      </c>
      <c r="R544">
        <v>35.0981627802811</v>
      </c>
      <c r="S544" s="2">
        <f>(Table2[[#This Row],[Close Price]]-Table2[[#This Row],[20D EMA]])/Table2[[#This Row],[20D EMA]]</f>
        <v>-6.4238690000087931E-2</v>
      </c>
      <c r="T544" s="2">
        <f>(Table2[[#This Row],[Close Price]]-Table2[[#This Row],[50D EMA]])/Table2[[#This Row],[50D EMA]]</f>
        <v>-0.12541257814161746</v>
      </c>
      <c r="U544" s="2">
        <f>(Table2[[#This Row],[Close Price]]-Table2[[#This Row],[200D EMA]])/Table2[[#This Row],[200D EMA]]</f>
        <v>-0.16418072563471825</v>
      </c>
      <c r="V544">
        <v>1.4776284486486799</v>
      </c>
      <c r="W544">
        <v>2115.9499999999998</v>
      </c>
      <c r="X544">
        <v>2163</v>
      </c>
      <c r="Y544">
        <v>2025</v>
      </c>
      <c r="Z544">
        <v>2316.0500000000002</v>
      </c>
      <c r="AA544">
        <v>2025</v>
      </c>
      <c r="AB544">
        <v>2599</v>
      </c>
      <c r="AC544" s="2">
        <f>(Table2[[#This Row],[Close Price]]/Table2[[#This Row],[Day Low]])-1</f>
        <v>6.2855927597533778E-3</v>
      </c>
      <c r="AD544" s="2">
        <f>(Table2[[#This Row],[Day High]]/Table2[[#This Row],[Close Price]])-1</f>
        <v>1.585065163790067E-2</v>
      </c>
      <c r="AE544" s="2">
        <f>(Table2[[#This Row],[Close Price]]/Table2[[#This Row],[Current Week Low]])-1</f>
        <v>5.1481481481481461E-2</v>
      </c>
      <c r="AF544" s="2">
        <f>(Table2[[#This Row],[Current Week High]]/Table2[[#This Row],[Close Price]])-1</f>
        <v>8.7730421509921497E-2</v>
      </c>
      <c r="AG544" s="2">
        <f>(Table2[[#This Row],[Close Price]]/Table2[[#This Row],[Current Month Low]])-1</f>
        <v>5.1481481481481461E-2</v>
      </c>
      <c r="AH544" s="2">
        <f>(Table2[[#This Row],[Current Month High]]/Table2[[#This Row],[Close Price]])-1</f>
        <v>0.2206175883527064</v>
      </c>
      <c r="AI544">
        <v>82.975226018551098</v>
      </c>
      <c r="AJ544">
        <v>45.639534883720899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-0.23</v>
      </c>
      <c r="AM544" t="s">
        <v>10197</v>
      </c>
      <c r="AN544">
        <v>-8.59</v>
      </c>
      <c r="AO544" t="s">
        <v>10197</v>
      </c>
      <c r="AP544">
        <v>5.2702792084469999E-2</v>
      </c>
      <c r="AQ544">
        <f>(Table2[[#This Row],[Sharpe Ratio]]-AVERAGE(Table2[Sharpe Ratio]))/_xlfn.STDEV.P(Table2[Sharpe Ratio])</f>
        <v>1.0507535142190374E-2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449</v>
      </c>
      <c r="AT544">
        <f>_xlfn.RANK.AVG(Table2[[#This Row],[6M Return vs Nifty Z-Score]],Table2[6M Return vs Nifty Z-Score])</f>
        <v>718</v>
      </c>
      <c r="AU544">
        <f>_xlfn.RANK.AVG(Table2[[#This Row],[Sharpe Ratio Z-Score]],Table2[Sharpe Ratio Z-Score])</f>
        <v>332</v>
      </c>
      <c r="AV544">
        <f>(Table2[[#This Row],[Rank 1Y]]+Table2[[#This Row],[Rank 6M]]+Table2[[#This Row],[Rank Sharpe]])/3</f>
        <v>499.66666666666669</v>
      </c>
    </row>
    <row r="545" spans="1:48" x14ac:dyDescent="0.3">
      <c r="A545" t="s">
        <v>1918</v>
      </c>
      <c r="B545" t="s">
        <v>1919</v>
      </c>
      <c r="C545" t="s">
        <v>10158</v>
      </c>
      <c r="D545" t="s">
        <v>60</v>
      </c>
      <c r="E545">
        <v>3558.6942285599998</v>
      </c>
      <c r="F545">
        <v>142.88</v>
      </c>
      <c r="G545">
        <v>35.275555640297902</v>
      </c>
      <c r="H545">
        <f>(Table2[[#This Row],[1Y Return vs Nifty]]-AVERAGE(Table2[1Y Return vs Nifty]))/_xlfn.STDEV.P(Table2[1Y Return vs Nifty])</f>
        <v>-7.9108216158307529E-2</v>
      </c>
      <c r="I545">
        <v>16.305062232140401</v>
      </c>
      <c r="J545">
        <f>(Table2[[#This Row],[1M Return vs Nifty]]-AVERAGE(Table2[1M Return vs Nifty]))/_xlfn.STDEV.P(Table2[1M Return vs Nifty])</f>
        <v>1.6582522247237699</v>
      </c>
      <c r="K545">
        <v>-8.3848732740004799</v>
      </c>
      <c r="L545">
        <f>(Table2[[#This Row],[6M Return vs Nifty]]-AVERAGE(Table2[6M Return vs Nifty]))/_xlfn.STDEV.P(Table2[6M Return vs Nifty])</f>
        <v>-0.51955555831203315</v>
      </c>
      <c r="M545">
        <v>-2.2453325671073299</v>
      </c>
      <c r="N545">
        <f>(Table2[[#This Row],[1W Return vs Nifty]]-AVERAGE(Table2[1W Return vs Nifty]))/_xlfn.STDEV.P(Table2[1W Return vs Nifty])</f>
        <v>-0.6508415058436483</v>
      </c>
      <c r="O545">
        <v>135.26</v>
      </c>
      <c r="P545">
        <v>127.80216672173199</v>
      </c>
      <c r="Q545">
        <v>118.98655908614199</v>
      </c>
      <c r="R545">
        <v>62.265177971269402</v>
      </c>
      <c r="S545" s="2">
        <f>(Table2[[#This Row],[Close Price]]-Table2[[#This Row],[20D EMA]])/Table2[[#This Row],[20D EMA]]</f>
        <v>5.6335945586278316E-2</v>
      </c>
      <c r="T545" s="2">
        <f>(Table2[[#This Row],[Close Price]]-Table2[[#This Row],[50D EMA]])/Table2[[#This Row],[50D EMA]]</f>
        <v>0.11797791590730604</v>
      </c>
      <c r="U545" s="2">
        <f>(Table2[[#This Row],[Close Price]]-Table2[[#This Row],[200D EMA]])/Table2[[#This Row],[200D EMA]]</f>
        <v>0.20080789878594613</v>
      </c>
      <c r="V545">
        <v>2.40717202905422</v>
      </c>
      <c r="W545">
        <v>143.19</v>
      </c>
      <c r="X545">
        <v>145.83000000000001</v>
      </c>
      <c r="Y545">
        <v>132.16</v>
      </c>
      <c r="Z545">
        <v>148.75</v>
      </c>
      <c r="AA545">
        <v>116.8</v>
      </c>
      <c r="AB545">
        <v>149.69999999999999</v>
      </c>
      <c r="AC545" s="2">
        <f>(Table2[[#This Row],[Close Price]]/Table2[[#This Row],[Day Low]])-1</f>
        <v>-2.1649556533277492E-3</v>
      </c>
      <c r="AD545" s="2">
        <f>(Table2[[#This Row],[Day High]]/Table2[[#This Row],[Close Price]])-1</f>
        <v>2.0646696528555442E-2</v>
      </c>
      <c r="AE545" s="2">
        <f>(Table2[[#This Row],[Close Price]]/Table2[[#This Row],[Current Week Low]])-1</f>
        <v>8.1113801452784573E-2</v>
      </c>
      <c r="AF545" s="2">
        <f>(Table2[[#This Row],[Current Week High]]/Table2[[#This Row],[Close Price]])-1</f>
        <v>4.1083426651735699E-2</v>
      </c>
      <c r="AG545" s="2">
        <f>(Table2[[#This Row],[Close Price]]/Table2[[#This Row],[Current Month Low]])-1</f>
        <v>0.22328767123287663</v>
      </c>
      <c r="AH545" s="2">
        <f>(Table2[[#This Row],[Current Month High]]/Table2[[#This Row],[Close Price]])-1</f>
        <v>4.7732362821948371E-2</v>
      </c>
      <c r="AI545">
        <v>8.83258678611422</v>
      </c>
      <c r="AJ545">
        <v>65.370370370370296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0.08</v>
      </c>
      <c r="AM545" t="s">
        <v>10198</v>
      </c>
      <c r="AN545">
        <v>10.32</v>
      </c>
      <c r="AO545" t="s">
        <v>10198</v>
      </c>
      <c r="AP545">
        <v>-8.1310055929809999E-2</v>
      </c>
      <c r="AQ545">
        <f>(Table2[[#This Row],[Sharpe Ratio]]-AVERAGE(Table2[Sharpe Ratio]))/_xlfn.STDEV.P(Table2[Sharpe Ratio])</f>
        <v>-1.5342648598366928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-1.1255179154269119</v>
      </c>
      <c r="AS545">
        <f>_xlfn.RANK.AVG(Table2[[#This Row],[1Y Return vs Nifty Z-Score]],Table2[1Y Return vs Nifty Z-Score])</f>
        <v>312</v>
      </c>
      <c r="AT545">
        <f>_xlfn.RANK.AVG(Table2[[#This Row],[6M Return vs Nifty Z-Score]],Table2[6M Return vs Nifty Z-Score])</f>
        <v>497</v>
      </c>
      <c r="AU545">
        <f>_xlfn.RANK.AVG(Table2[[#This Row],[Sharpe Ratio Z-Score]],Table2[Sharpe Ratio Z-Score])</f>
        <v>691</v>
      </c>
      <c r="AV545">
        <f>(Table2[[#This Row],[Rank 1Y]]+Table2[[#This Row],[Rank 6M]]+Table2[[#This Row],[Rank Sharpe]])/3</f>
        <v>500</v>
      </c>
    </row>
    <row r="546" spans="1:48" x14ac:dyDescent="0.3">
      <c r="A546" t="s">
        <v>884</v>
      </c>
      <c r="B546" t="s">
        <v>885</v>
      </c>
      <c r="C546" t="s">
        <v>10158</v>
      </c>
      <c r="D546" t="s">
        <v>295</v>
      </c>
      <c r="E546">
        <v>17140.751558594999</v>
      </c>
      <c r="F546">
        <v>2141.85</v>
      </c>
      <c r="G546">
        <v>-15.4886738976888</v>
      </c>
      <c r="H546">
        <f>(Table2[[#This Row],[1Y Return vs Nifty]]-AVERAGE(Table2[1Y Return vs Nifty]))/_xlfn.STDEV.P(Table2[1Y Return vs Nifty])</f>
        <v>-0.76756549918654882</v>
      </c>
      <c r="I546">
        <v>-5.3511114768124504</v>
      </c>
      <c r="J546">
        <f>(Table2[[#This Row],[1M Return vs Nifty]]-AVERAGE(Table2[1M Return vs Nifty]))/_xlfn.STDEV.P(Table2[1M Return vs Nifty])</f>
        <v>-0.54952437726157932</v>
      </c>
      <c r="K546">
        <v>-11.041356951284101</v>
      </c>
      <c r="L546">
        <f>(Table2[[#This Row],[6M Return vs Nifty]]-AVERAGE(Table2[6M Return vs Nifty]))/_xlfn.STDEV.P(Table2[6M Return vs Nifty])</f>
        <v>-0.61082934843411074</v>
      </c>
      <c r="M546">
        <v>1.1225261389299599</v>
      </c>
      <c r="N546">
        <f>(Table2[[#This Row],[1W Return vs Nifty]]-AVERAGE(Table2[1W Return vs Nifty]))/_xlfn.STDEV.P(Table2[1W Return vs Nifty])</f>
        <v>6.7892662679462382E-2</v>
      </c>
      <c r="O546">
        <v>2110.29</v>
      </c>
      <c r="P546">
        <v>2061.7149003680302</v>
      </c>
      <c r="Q546">
        <v>1984.1982939100401</v>
      </c>
      <c r="R546">
        <v>60.4011590788879</v>
      </c>
      <c r="S546" s="2">
        <f>(Table2[[#This Row],[Close Price]]-Table2[[#This Row],[20D EMA]])/Table2[[#This Row],[20D EMA]]</f>
        <v>1.495529050509643E-2</v>
      </c>
      <c r="T546" s="2">
        <f>(Table2[[#This Row],[Close Price]]-Table2[[#This Row],[50D EMA]])/Table2[[#This Row],[50D EMA]]</f>
        <v>3.8868176981048684E-2</v>
      </c>
      <c r="U546" s="2">
        <f>(Table2[[#This Row],[Close Price]]-Table2[[#This Row],[200D EMA]])/Table2[[#This Row],[200D EMA]]</f>
        <v>7.9453604296419914E-2</v>
      </c>
      <c r="V546">
        <v>1.11009606500702</v>
      </c>
      <c r="W546">
        <v>2120.85</v>
      </c>
      <c r="X546">
        <v>2180.5</v>
      </c>
      <c r="Y546">
        <v>2085.5500000000002</v>
      </c>
      <c r="Z546">
        <v>2147</v>
      </c>
      <c r="AA546">
        <v>2080</v>
      </c>
      <c r="AB546">
        <v>2193.9</v>
      </c>
      <c r="AC546" s="2">
        <f>(Table2[[#This Row],[Close Price]]/Table2[[#This Row],[Day Low]])-1</f>
        <v>9.9016903599971062E-3</v>
      </c>
      <c r="AD546" s="2">
        <f>(Table2[[#This Row],[Day High]]/Table2[[#This Row],[Close Price]])-1</f>
        <v>1.8045147886173174E-2</v>
      </c>
      <c r="AE546" s="2">
        <f>(Table2[[#This Row],[Close Price]]/Table2[[#This Row],[Current Week Low]])-1</f>
        <v>2.6995277025245068E-2</v>
      </c>
      <c r="AF546" s="2">
        <f>(Table2[[#This Row],[Current Week High]]/Table2[[#This Row],[Close Price]])-1</f>
        <v>2.4044634311459756E-3</v>
      </c>
      <c r="AG546" s="2">
        <f>(Table2[[#This Row],[Close Price]]/Table2[[#This Row],[Current Month Low]])-1</f>
        <v>2.9735576923076934E-2</v>
      </c>
      <c r="AH546" s="2">
        <f>(Table2[[#This Row],[Current Month High]]/Table2[[#This Row],[Close Price]])-1</f>
        <v>2.4301421668184053E-2</v>
      </c>
      <c r="AI546">
        <v>10.017041342764401</v>
      </c>
      <c r="AJ546">
        <v>22.391428571428499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-7.0000000000000007E-2</v>
      </c>
      <c r="AM546" t="s">
        <v>10197</v>
      </c>
      <c r="AN546">
        <v>2.0699999999999998</v>
      </c>
      <c r="AO546" t="s">
        <v>10198</v>
      </c>
      <c r="AP546">
        <v>3.9528291426772999E-2</v>
      </c>
      <c r="AQ546">
        <f>(Table2[[#This Row],[Sharpe Ratio]]-AVERAGE(Table2[Sharpe Ratio]))/_xlfn.STDEV.P(Table2[Sharpe Ratio])</f>
        <v>-0.14135555287660065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-2.0013821150793771</v>
      </c>
      <c r="AS546">
        <f>_xlfn.RANK.AVG(Table2[[#This Row],[1Y Return vs Nifty Z-Score]],Table2[1Y Return vs Nifty Z-Score])</f>
        <v>598</v>
      </c>
      <c r="AT546">
        <f>_xlfn.RANK.AVG(Table2[[#This Row],[6M Return vs Nifty Z-Score]],Table2[6M Return vs Nifty Z-Score])</f>
        <v>531</v>
      </c>
      <c r="AU546">
        <f>_xlfn.RANK.AVG(Table2[[#This Row],[Sharpe Ratio Z-Score]],Table2[Sharpe Ratio Z-Score])</f>
        <v>376</v>
      </c>
      <c r="AV546">
        <f>(Table2[[#This Row],[Rank 1Y]]+Table2[[#This Row],[Rank 6M]]+Table2[[#This Row],[Rank Sharpe]])/3</f>
        <v>501.66666666666669</v>
      </c>
    </row>
    <row r="547" spans="1:48" x14ac:dyDescent="0.3">
      <c r="A547" t="s">
        <v>687</v>
      </c>
      <c r="B547" t="s">
        <v>688</v>
      </c>
      <c r="C547" t="s">
        <v>10167</v>
      </c>
      <c r="D547" t="s">
        <v>555</v>
      </c>
      <c r="E547">
        <v>25046.314246170001</v>
      </c>
      <c r="F547">
        <v>690.9</v>
      </c>
      <c r="G547">
        <v>25.826390527643799</v>
      </c>
      <c r="H547">
        <f>(Table2[[#This Row],[1Y Return vs Nifty]]-AVERAGE(Table2[1Y Return vs Nifty]))/_xlfn.STDEV.P(Table2[1Y Return vs Nifty])</f>
        <v>-0.2072564535993025</v>
      </c>
      <c r="I547">
        <v>-4.7885102628370104</v>
      </c>
      <c r="J547">
        <f>(Table2[[#This Row],[1M Return vs Nifty]]-AVERAGE(Table2[1M Return vs Nifty]))/_xlfn.STDEV.P(Table2[1M Return vs Nifty])</f>
        <v>-0.49216901000434155</v>
      </c>
      <c r="K547">
        <v>-5.3427885626096003</v>
      </c>
      <c r="L547">
        <f>(Table2[[#This Row],[6M Return vs Nifty]]-AVERAGE(Table2[6M Return vs Nifty]))/_xlfn.STDEV.P(Table2[6M Return vs Nifty])</f>
        <v>-0.41503295052962996</v>
      </c>
      <c r="M547">
        <v>-0.49755581003600402</v>
      </c>
      <c r="N547">
        <f>(Table2[[#This Row],[1W Return vs Nifty]]-AVERAGE(Table2[1W Return vs Nifty]))/_xlfn.STDEV.P(Table2[1W Return vs Nifty])</f>
        <v>-0.27784875766041461</v>
      </c>
      <c r="O547">
        <v>694.82</v>
      </c>
      <c r="P547">
        <v>686.21817735217599</v>
      </c>
      <c r="Q547">
        <v>643.15902009752995</v>
      </c>
      <c r="R547">
        <v>45.798618905905897</v>
      </c>
      <c r="S547" s="2">
        <f>(Table2[[#This Row],[Close Price]]-Table2[[#This Row],[20D EMA]])/Table2[[#This Row],[20D EMA]]</f>
        <v>-5.6417489421721773E-3</v>
      </c>
      <c r="T547" s="2">
        <f>(Table2[[#This Row],[Close Price]]-Table2[[#This Row],[50D EMA]])/Table2[[#This Row],[50D EMA]]</f>
        <v>6.8226444625660515E-3</v>
      </c>
      <c r="U547" s="2">
        <f>(Table2[[#This Row],[Close Price]]-Table2[[#This Row],[200D EMA]])/Table2[[#This Row],[200D EMA]]</f>
        <v>7.422888960685102E-2</v>
      </c>
      <c r="V547">
        <v>0.51136085396572195</v>
      </c>
      <c r="W547">
        <v>691</v>
      </c>
      <c r="X547">
        <v>713.55</v>
      </c>
      <c r="Y547">
        <v>630</v>
      </c>
      <c r="Z547">
        <v>699.7</v>
      </c>
      <c r="AA547">
        <v>630</v>
      </c>
      <c r="AB547">
        <v>728.9</v>
      </c>
      <c r="AC547" s="2">
        <f>(Table2[[#This Row],[Close Price]]/Table2[[#This Row],[Day Low]])-1</f>
        <v>-1.4471780028946224E-4</v>
      </c>
      <c r="AD547" s="2">
        <f>(Table2[[#This Row],[Day High]]/Table2[[#This Row],[Close Price]])-1</f>
        <v>3.2783326096395893E-2</v>
      </c>
      <c r="AE547" s="2">
        <f>(Table2[[#This Row],[Close Price]]/Table2[[#This Row],[Current Week Low]])-1</f>
        <v>9.6666666666666679E-2</v>
      </c>
      <c r="AF547" s="2">
        <f>(Table2[[#This Row],[Current Week High]]/Table2[[#This Row],[Close Price]])-1</f>
        <v>1.2737009697496138E-2</v>
      </c>
      <c r="AG547" s="2">
        <f>(Table2[[#This Row],[Close Price]]/Table2[[#This Row],[Current Month Low]])-1</f>
        <v>9.6666666666666679E-2</v>
      </c>
      <c r="AH547" s="2">
        <f>(Table2[[#This Row],[Current Month High]]/Table2[[#This Row],[Close Price]])-1</f>
        <v>5.5000723693732878E-2</v>
      </c>
      <c r="AI547">
        <v>11.340280793168301</v>
      </c>
      <c r="AJ547">
        <v>57.739726027397197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-0.11</v>
      </c>
      <c r="AM547" t="s">
        <v>10197</v>
      </c>
      <c r="AN547">
        <v>-2.4700000000000002</v>
      </c>
      <c r="AO547" t="s">
        <v>10197</v>
      </c>
      <c r="AP547">
        <v>-8.1214040340192001E-2</v>
      </c>
      <c r="AQ547">
        <f>(Table2[[#This Row],[Sharpe Ratio]]-AVERAGE(Table2[Sharpe Ratio]))/_xlfn.STDEV.P(Table2[Sharpe Ratio])</f>
        <v>-1.5331580836243577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-2.9254652554180463</v>
      </c>
      <c r="AS547">
        <f>_xlfn.RANK.AVG(Table2[[#This Row],[1Y Return vs Nifty Z-Score]],Table2[1Y Return vs Nifty Z-Score])</f>
        <v>358</v>
      </c>
      <c r="AT547">
        <f>_xlfn.RANK.AVG(Table2[[#This Row],[6M Return vs Nifty Z-Score]],Table2[6M Return vs Nifty Z-Score])</f>
        <v>461</v>
      </c>
      <c r="AU547">
        <f>_xlfn.RANK.AVG(Table2[[#This Row],[Sharpe Ratio Z-Score]],Table2[Sharpe Ratio Z-Score])</f>
        <v>690</v>
      </c>
      <c r="AV547">
        <f>(Table2[[#This Row],[Rank 1Y]]+Table2[[#This Row],[Rank 6M]]+Table2[[#This Row],[Rank Sharpe]])/3</f>
        <v>503</v>
      </c>
    </row>
    <row r="548" spans="1:48" x14ac:dyDescent="0.3">
      <c r="A548" t="s">
        <v>1769</v>
      </c>
      <c r="B548" t="s">
        <v>1770</v>
      </c>
      <c r="C548" t="s">
        <v>10169</v>
      </c>
      <c r="D548" t="s">
        <v>1771</v>
      </c>
      <c r="E548">
        <v>4218.1590235000003</v>
      </c>
      <c r="F548">
        <v>23.83</v>
      </c>
      <c r="G548">
        <v>31.233344723706601</v>
      </c>
      <c r="H548">
        <f>(Table2[[#This Row],[1Y Return vs Nifty]]-AVERAGE(Table2[1Y Return vs Nifty]))/_xlfn.STDEV.P(Table2[1Y Return vs Nifty])</f>
        <v>-0.1339281074556061</v>
      </c>
      <c r="I548">
        <v>-2.9306781692441399</v>
      </c>
      <c r="J548">
        <f>(Table2[[#This Row],[1M Return vs Nifty]]-AVERAGE(Table2[1M Return vs Nifty]))/_xlfn.STDEV.P(Table2[1M Return vs Nifty])</f>
        <v>-0.30276905958945705</v>
      </c>
      <c r="K548">
        <v>-11.5848489903676</v>
      </c>
      <c r="L548">
        <f>(Table2[[#This Row],[6M Return vs Nifty]]-AVERAGE(Table2[6M Return vs Nifty]))/_xlfn.STDEV.P(Table2[6M Return vs Nifty])</f>
        <v>-0.62950312336919789</v>
      </c>
      <c r="M548">
        <v>-4.5013630868388503</v>
      </c>
      <c r="N548">
        <f>(Table2[[#This Row],[1W Return vs Nifty]]-AVERAGE(Table2[1W Return vs Nifty]))/_xlfn.STDEV.P(Table2[1W Return vs Nifty])</f>
        <v>-1.1323006053169391</v>
      </c>
      <c r="O548">
        <v>23.04</v>
      </c>
      <c r="P548">
        <v>22.4641821772762</v>
      </c>
      <c r="Q548">
        <v>21.209108593071999</v>
      </c>
      <c r="R548">
        <v>58.801752608111897</v>
      </c>
      <c r="S548" s="2">
        <f>(Table2[[#This Row],[Close Price]]-Table2[[#This Row],[20D EMA]])/Table2[[#This Row],[20D EMA]]</f>
        <v>3.4288194444444406E-2</v>
      </c>
      <c r="T548" s="2">
        <f>(Table2[[#This Row],[Close Price]]-Table2[[#This Row],[50D EMA]])/Table2[[#This Row],[50D EMA]]</f>
        <v>6.079980174419173E-2</v>
      </c>
      <c r="U548" s="2">
        <f>(Table2[[#This Row],[Close Price]]-Table2[[#This Row],[200D EMA]])/Table2[[#This Row],[200D EMA]]</f>
        <v>0.12357385957201987</v>
      </c>
      <c r="V548">
        <v>1.89107378790687</v>
      </c>
      <c r="W548">
        <v>23.82</v>
      </c>
      <c r="X548">
        <v>24.6</v>
      </c>
      <c r="Y548">
        <v>21.38</v>
      </c>
      <c r="Z548">
        <v>24.15</v>
      </c>
      <c r="AA548">
        <v>21.38</v>
      </c>
      <c r="AB548">
        <v>25.66</v>
      </c>
      <c r="AC548" s="2">
        <f>(Table2[[#This Row],[Close Price]]/Table2[[#This Row],[Day Low]])-1</f>
        <v>4.1981528127621459E-4</v>
      </c>
      <c r="AD548" s="2">
        <f>(Table2[[#This Row],[Day High]]/Table2[[#This Row],[Close Price]])-1</f>
        <v>3.2312211498111809E-2</v>
      </c>
      <c r="AE548" s="2">
        <f>(Table2[[#This Row],[Close Price]]/Table2[[#This Row],[Current Week Low]])-1</f>
        <v>0.11459307764265669</v>
      </c>
      <c r="AF548" s="2">
        <f>(Table2[[#This Row],[Current Week High]]/Table2[[#This Row],[Close Price]])-1</f>
        <v>1.3428451531682706E-2</v>
      </c>
      <c r="AG548" s="2">
        <f>(Table2[[#This Row],[Close Price]]/Table2[[#This Row],[Current Month Low]])-1</f>
        <v>0.11459307764265669</v>
      </c>
      <c r="AH548" s="2">
        <f>(Table2[[#This Row],[Current Month High]]/Table2[[#This Row],[Close Price]])-1</f>
        <v>7.6793957196810814E-2</v>
      </c>
      <c r="AI548">
        <v>17.289131347041501</v>
      </c>
      <c r="AJ548">
        <v>57.814569536423797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0.03</v>
      </c>
      <c r="AM548" t="s">
        <v>10198</v>
      </c>
      <c r="AN548">
        <v>3.43</v>
      </c>
      <c r="AO548" t="s">
        <v>10198</v>
      </c>
      <c r="AP548">
        <v>-5.4266363948983001E-2</v>
      </c>
      <c r="AQ548">
        <f>(Table2[[#This Row],[Sharpe Ratio]]-AVERAGE(Table2[Sharpe Ratio]))/_xlfn.STDEV.P(Table2[Sharpe Ratio])</f>
        <v>-1.222530951862125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-3.421031847593325</v>
      </c>
      <c r="AS548">
        <f>_xlfn.RANK.AVG(Table2[[#This Row],[1Y Return vs Nifty Z-Score]],Table2[1Y Return vs Nifty Z-Score])</f>
        <v>332</v>
      </c>
      <c r="AT548">
        <f>_xlfn.RANK.AVG(Table2[[#This Row],[6M Return vs Nifty Z-Score]],Table2[6M Return vs Nifty Z-Score])</f>
        <v>534</v>
      </c>
      <c r="AU548">
        <f>_xlfn.RANK.AVG(Table2[[#This Row],[Sharpe Ratio Z-Score]],Table2[Sharpe Ratio Z-Score])</f>
        <v>644</v>
      </c>
      <c r="AV548">
        <f>(Table2[[#This Row],[Rank 1Y]]+Table2[[#This Row],[Rank 6M]]+Table2[[#This Row],[Rank Sharpe]])/3</f>
        <v>503.33333333333331</v>
      </c>
    </row>
    <row r="549" spans="1:48" x14ac:dyDescent="0.3">
      <c r="A549" t="s">
        <v>571</v>
      </c>
      <c r="B549" t="s">
        <v>572</v>
      </c>
      <c r="C549" t="s">
        <v>10158</v>
      </c>
      <c r="D549" t="s">
        <v>60</v>
      </c>
      <c r="E549">
        <v>33031.8967028849</v>
      </c>
      <c r="F549">
        <v>2004.95</v>
      </c>
      <c r="G549">
        <v>39.371679609191801</v>
      </c>
      <c r="H549">
        <f>(Table2[[#This Row],[1Y Return vs Nifty]]-AVERAGE(Table2[1Y Return vs Nifty]))/_xlfn.STDEV.P(Table2[1Y Return vs Nifty])</f>
        <v>-2.3557163690125203E-2</v>
      </c>
      <c r="I549">
        <v>7.1730885443084196</v>
      </c>
      <c r="J549">
        <f>(Table2[[#This Row],[1M Return vs Nifty]]-AVERAGE(Table2[1M Return vs Nifty]))/_xlfn.STDEV.P(Table2[1M Return vs Nifty])</f>
        <v>0.72727715457061393</v>
      </c>
      <c r="K549">
        <v>-8.7238937849972498</v>
      </c>
      <c r="L549">
        <f>(Table2[[#This Row],[6M Return vs Nifty]]-AVERAGE(Table2[6M Return vs Nifty]))/_xlfn.STDEV.P(Table2[6M Return vs Nifty])</f>
        <v>-0.53120392160987961</v>
      </c>
      <c r="M549">
        <v>-0.41467697455850799</v>
      </c>
      <c r="N549">
        <f>(Table2[[#This Row],[1W Return vs Nifty]]-AVERAGE(Table2[1W Return vs Nifty]))/_xlfn.STDEV.P(Table2[1W Return vs Nifty])</f>
        <v>-0.26016159911118586</v>
      </c>
      <c r="O549">
        <v>1955.43</v>
      </c>
      <c r="P549">
        <v>1892.1595519191501</v>
      </c>
      <c r="Q549">
        <v>1793.48937973036</v>
      </c>
      <c r="R549">
        <v>57.609830125055403</v>
      </c>
      <c r="S549" s="2">
        <f>(Table2[[#This Row],[Close Price]]-Table2[[#This Row],[20D EMA]])/Table2[[#This Row],[20D EMA]]</f>
        <v>2.5324353211314127E-2</v>
      </c>
      <c r="T549" s="2">
        <f>(Table2[[#This Row],[Close Price]]-Table2[[#This Row],[50D EMA]])/Table2[[#This Row],[50D EMA]]</f>
        <v>5.960937488936946E-2</v>
      </c>
      <c r="U549" s="2">
        <f>(Table2[[#This Row],[Close Price]]-Table2[[#This Row],[200D EMA]])/Table2[[#This Row],[200D EMA]]</f>
        <v>0.11790458458216897</v>
      </c>
      <c r="V549">
        <v>0.520351433900341</v>
      </c>
      <c r="W549">
        <v>1990</v>
      </c>
      <c r="X549">
        <v>2068</v>
      </c>
      <c r="Y549">
        <v>1936.2</v>
      </c>
      <c r="Z549">
        <v>2045.6</v>
      </c>
      <c r="AA549">
        <v>1803</v>
      </c>
      <c r="AB549">
        <v>2143</v>
      </c>
      <c r="AC549" s="2">
        <f>(Table2[[#This Row],[Close Price]]/Table2[[#This Row],[Day Low]])-1</f>
        <v>7.5125628140704226E-3</v>
      </c>
      <c r="AD549" s="2">
        <f>(Table2[[#This Row],[Day High]]/Table2[[#This Row],[Close Price]])-1</f>
        <v>3.1447168258559977E-2</v>
      </c>
      <c r="AE549" s="2">
        <f>(Table2[[#This Row],[Close Price]]/Table2[[#This Row],[Current Week Low]])-1</f>
        <v>3.550769548600341E-2</v>
      </c>
      <c r="AF549" s="2">
        <f>(Table2[[#This Row],[Current Week High]]/Table2[[#This Row],[Close Price]])-1</f>
        <v>2.0274819820943035E-2</v>
      </c>
      <c r="AG549" s="2">
        <f>(Table2[[#This Row],[Close Price]]/Table2[[#This Row],[Current Month Low]])-1</f>
        <v>0.11200776483638375</v>
      </c>
      <c r="AH549" s="2">
        <f>(Table2[[#This Row],[Current Month High]]/Table2[[#This Row],[Close Price]])-1</f>
        <v>6.8854584902366511E-2</v>
      </c>
      <c r="AI549">
        <v>9.4291628220155097</v>
      </c>
      <c r="AJ549">
        <v>68.483193277310903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0.05</v>
      </c>
      <c r="AM549" t="s">
        <v>10198</v>
      </c>
      <c r="AN549">
        <v>6.35</v>
      </c>
      <c r="AO549" t="s">
        <v>10198</v>
      </c>
      <c r="AP549">
        <v>-0.11388768100584599</v>
      </c>
      <c r="AQ549">
        <f>(Table2[[#This Row],[Sharpe Ratio]]-AVERAGE(Table2[Sharpe Ratio]))/_xlfn.STDEV.P(Table2[Sharpe Ratio])</f>
        <v>-1.9097886745836923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-1.997434204424269</v>
      </c>
      <c r="AS549">
        <f>_xlfn.RANK.AVG(Table2[[#This Row],[1Y Return vs Nifty Z-Score]],Table2[1Y Return vs Nifty Z-Score])</f>
        <v>293</v>
      </c>
      <c r="AT549">
        <f>_xlfn.RANK.AVG(Table2[[#This Row],[6M Return vs Nifty Z-Score]],Table2[6M Return vs Nifty Z-Score])</f>
        <v>505</v>
      </c>
      <c r="AU549">
        <f>_xlfn.RANK.AVG(Table2[[#This Row],[Sharpe Ratio Z-Score]],Table2[Sharpe Ratio Z-Score])</f>
        <v>717</v>
      </c>
      <c r="AV549">
        <f>(Table2[[#This Row],[Rank 1Y]]+Table2[[#This Row],[Rank 6M]]+Table2[[#This Row],[Rank Sharpe]])/3</f>
        <v>505</v>
      </c>
    </row>
    <row r="550" spans="1:48" x14ac:dyDescent="0.3">
      <c r="A550" t="s">
        <v>1325</v>
      </c>
      <c r="B550" t="s">
        <v>1326</v>
      </c>
      <c r="C550" t="s">
        <v>10167</v>
      </c>
      <c r="D550" t="s">
        <v>409</v>
      </c>
      <c r="E550">
        <v>8291.2660605599995</v>
      </c>
      <c r="F550">
        <v>524.4</v>
      </c>
      <c r="G550">
        <v>-2.2698057921158799</v>
      </c>
      <c r="H550">
        <f>(Table2[[#This Row],[1Y Return vs Nifty]]-AVERAGE(Table2[1Y Return vs Nifty]))/_xlfn.STDEV.P(Table2[1Y Return vs Nifty])</f>
        <v>-0.588293084269635</v>
      </c>
      <c r="I550">
        <v>-10.3157294571444</v>
      </c>
      <c r="J550">
        <f>(Table2[[#This Row],[1M Return vs Nifty]]-AVERAGE(Table2[1M Return vs Nifty]))/_xlfn.STDEV.P(Table2[1M Return vs Nifty])</f>
        <v>-1.0556510625236837</v>
      </c>
      <c r="K550">
        <v>-3.39838886048758</v>
      </c>
      <c r="L550">
        <f>(Table2[[#This Row],[6M Return vs Nifty]]-AVERAGE(Table2[6M Return vs Nifty]))/_xlfn.STDEV.P(Table2[6M Return vs Nifty])</f>
        <v>-0.348225564569559</v>
      </c>
      <c r="M550">
        <v>1.0538927338027699</v>
      </c>
      <c r="N550">
        <f>(Table2[[#This Row],[1W Return vs Nifty]]-AVERAGE(Table2[1W Return vs Nifty]))/_xlfn.STDEV.P(Table2[1W Return vs Nifty])</f>
        <v>5.3245619061340212E-2</v>
      </c>
      <c r="O550">
        <v>533.04</v>
      </c>
      <c r="P550">
        <v>523.690373373547</v>
      </c>
      <c r="Q550">
        <v>490.31290219415501</v>
      </c>
      <c r="R550">
        <v>42.773021138628799</v>
      </c>
      <c r="S550" s="2">
        <f>(Table2[[#This Row],[Close Price]]-Table2[[#This Row],[20D EMA]])/Table2[[#This Row],[20D EMA]]</f>
        <v>-1.6208914903196734E-2</v>
      </c>
      <c r="T550" s="2">
        <f>(Table2[[#This Row],[Close Price]]-Table2[[#This Row],[50D EMA]])/Table2[[#This Row],[50D EMA]]</f>
        <v>1.3550499732917533E-3</v>
      </c>
      <c r="U550" s="2">
        <f>(Table2[[#This Row],[Close Price]]-Table2[[#This Row],[200D EMA]])/Table2[[#This Row],[200D EMA]]</f>
        <v>6.9521111219600515E-2</v>
      </c>
      <c r="V550">
        <v>0.732421388926492</v>
      </c>
      <c r="W550">
        <v>522.04999999999995</v>
      </c>
      <c r="X550">
        <v>532.20000000000005</v>
      </c>
      <c r="Y550">
        <v>496.05</v>
      </c>
      <c r="Z550">
        <v>554.95000000000005</v>
      </c>
      <c r="AA550">
        <v>496.05</v>
      </c>
      <c r="AB550">
        <v>570</v>
      </c>
      <c r="AC550" s="2">
        <f>(Table2[[#This Row],[Close Price]]/Table2[[#This Row],[Day Low]])-1</f>
        <v>4.5014845321329489E-3</v>
      </c>
      <c r="AD550" s="2">
        <f>(Table2[[#This Row],[Day High]]/Table2[[#This Row],[Close Price]])-1</f>
        <v>1.4874141876430436E-2</v>
      </c>
      <c r="AE550" s="2">
        <f>(Table2[[#This Row],[Close Price]]/Table2[[#This Row],[Current Week Low]])-1</f>
        <v>5.7151496824916714E-2</v>
      </c>
      <c r="AF550" s="2">
        <f>(Table2[[#This Row],[Current Week High]]/Table2[[#This Row],[Close Price]])-1</f>
        <v>5.8257055682685133E-2</v>
      </c>
      <c r="AG550" s="2">
        <f>(Table2[[#This Row],[Close Price]]/Table2[[#This Row],[Current Month Low]])-1</f>
        <v>5.7151496824916714E-2</v>
      </c>
      <c r="AH550" s="2">
        <f>(Table2[[#This Row],[Current Month High]]/Table2[[#This Row],[Close Price]])-1</f>
        <v>8.6956521739130377E-2</v>
      </c>
      <c r="AI550">
        <v>20.8810068649885</v>
      </c>
      <c r="AJ550">
        <v>30.188679245283002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0.06</v>
      </c>
      <c r="AM550" t="s">
        <v>10198</v>
      </c>
      <c r="AN550">
        <v>-3.59</v>
      </c>
      <c r="AO550" t="s">
        <v>10197</v>
      </c>
      <c r="AP550">
        <v>-1.2892631855844E-2</v>
      </c>
      <c r="AQ550">
        <f>(Table2[[#This Row],[Sharpe Ratio]]-AVERAGE(Table2[Sharpe Ratio]))/_xlfn.STDEV.P(Table2[Sharpe Ratio])</f>
        <v>-0.74561399828822095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-2.6845380905897582</v>
      </c>
      <c r="AS550">
        <f>_xlfn.RANK.AVG(Table2[[#This Row],[1Y Return vs Nifty Z-Score]],Table2[1Y Return vs Nifty Z-Score])</f>
        <v>525</v>
      </c>
      <c r="AT550">
        <f>_xlfn.RANK.AVG(Table2[[#This Row],[6M Return vs Nifty Z-Score]],Table2[6M Return vs Nifty Z-Score])</f>
        <v>431</v>
      </c>
      <c r="AU550">
        <f>_xlfn.RANK.AVG(Table2[[#This Row],[Sharpe Ratio Z-Score]],Table2[Sharpe Ratio Z-Score])</f>
        <v>566</v>
      </c>
      <c r="AV550">
        <f>(Table2[[#This Row],[Rank 1Y]]+Table2[[#This Row],[Rank 6M]]+Table2[[#This Row],[Rank Sharpe]])/3</f>
        <v>507.33333333333331</v>
      </c>
    </row>
    <row r="551" spans="1:48" x14ac:dyDescent="0.3">
      <c r="A551" t="s">
        <v>33</v>
      </c>
      <c r="B551" t="s">
        <v>34</v>
      </c>
      <c r="C551" t="s">
        <v>10152</v>
      </c>
      <c r="D551" t="s">
        <v>21</v>
      </c>
      <c r="E551">
        <v>755813.08151805401</v>
      </c>
      <c r="F551">
        <v>1824.85</v>
      </c>
      <c r="G551">
        <v>12.7228978892417</v>
      </c>
      <c r="H551">
        <f>(Table2[[#This Row],[1Y Return vs Nifty]]-AVERAGE(Table2[1Y Return vs Nifty]))/_xlfn.STDEV.P(Table2[1Y Return vs Nifty])</f>
        <v>-0.38496416278977375</v>
      </c>
      <c r="I551">
        <v>17.380045787942301</v>
      </c>
      <c r="J551">
        <f>(Table2[[#This Row],[1M Return vs Nifty]]-AVERAGE(Table2[1M Return vs Nifty]))/_xlfn.STDEV.P(Table2[1M Return vs Nifty])</f>
        <v>1.7678433082602532</v>
      </c>
      <c r="K551">
        <v>-4.9689900409854602</v>
      </c>
      <c r="L551">
        <f>(Table2[[#This Row],[6M Return vs Nifty]]-AVERAGE(Table2[6M Return vs Nifty]))/_xlfn.STDEV.P(Table2[6M Return vs Nifty])</f>
        <v>-0.4021896539182418</v>
      </c>
      <c r="M551">
        <v>6.9941334109511804</v>
      </c>
      <c r="N551">
        <f>(Table2[[#This Row],[1W Return vs Nifty]]-AVERAGE(Table2[1W Return vs Nifty]))/_xlfn.STDEV.P(Table2[1W Return vs Nifty])</f>
        <v>1.3209513978886751</v>
      </c>
      <c r="O551">
        <v>1708.42</v>
      </c>
      <c r="P551">
        <v>1611.5108937623399</v>
      </c>
      <c r="Q551">
        <v>1533.06395168891</v>
      </c>
      <c r="R551">
        <v>85.579411237377798</v>
      </c>
      <c r="S551" s="2">
        <f>(Table2[[#This Row],[Close Price]]-Table2[[#This Row],[20D EMA]])/Table2[[#This Row],[20D EMA]]</f>
        <v>6.8150688940658524E-2</v>
      </c>
      <c r="T551" s="2">
        <f>(Table2[[#This Row],[Close Price]]-Table2[[#This Row],[50D EMA]])/Table2[[#This Row],[50D EMA]]</f>
        <v>0.13238452626254629</v>
      </c>
      <c r="U551" s="2">
        <f>(Table2[[#This Row],[Close Price]]-Table2[[#This Row],[200D EMA]])/Table2[[#This Row],[200D EMA]]</f>
        <v>0.19032868654281632</v>
      </c>
      <c r="V551">
        <v>1.2392274987332701</v>
      </c>
      <c r="W551">
        <v>1825.35</v>
      </c>
      <c r="X551">
        <v>1883</v>
      </c>
      <c r="Y551">
        <v>1783.25</v>
      </c>
      <c r="Z551">
        <v>1842.35</v>
      </c>
      <c r="AA551">
        <v>1559.5</v>
      </c>
      <c r="AB551">
        <v>1844</v>
      </c>
      <c r="AC551" s="2">
        <f>(Table2[[#This Row],[Close Price]]/Table2[[#This Row],[Day Low]])-1</f>
        <v>-2.7392007012350117E-4</v>
      </c>
      <c r="AD551" s="2">
        <f>(Table2[[#This Row],[Day High]]/Table2[[#This Row],[Close Price]])-1</f>
        <v>3.1865632791736376E-2</v>
      </c>
      <c r="AE551" s="2">
        <f>(Table2[[#This Row],[Close Price]]/Table2[[#This Row],[Current Week Low]])-1</f>
        <v>2.3328192906210576E-2</v>
      </c>
      <c r="AF551" s="2">
        <f>(Table2[[#This Row],[Current Week High]]/Table2[[#This Row],[Close Price]])-1</f>
        <v>9.5898293010383551E-3</v>
      </c>
      <c r="AG551" s="2">
        <f>(Table2[[#This Row],[Close Price]]/Table2[[#This Row],[Current Month Low]])-1</f>
        <v>0.17015068932350097</v>
      </c>
      <c r="AH551" s="2">
        <f>(Table2[[#This Row],[Current Month High]]/Table2[[#This Row],[Close Price]])-1</f>
        <v>1.0494013206564956E-2</v>
      </c>
      <c r="AI551">
        <v>1.0494013206564901</v>
      </c>
      <c r="AJ551">
        <v>37.802529733811497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0.06</v>
      </c>
      <c r="AM551" t="s">
        <v>10198</v>
      </c>
      <c r="AN551">
        <v>9.82</v>
      </c>
      <c r="AO551" t="s">
        <v>10198</v>
      </c>
      <c r="AP551">
        <v>-5.0772372214879E-2</v>
      </c>
      <c r="AQ551">
        <f>(Table2[[#This Row],[Sharpe Ratio]]-AVERAGE(Table2[Sharpe Ratio]))/_xlfn.STDEV.P(Table2[Sharpe Ratio])</f>
        <v>-1.1822555449955152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1.1193853444453974</v>
      </c>
      <c r="AS551">
        <f>_xlfn.RANK.AVG(Table2[[#This Row],[1Y Return vs Nifty Z-Score]],Table2[1Y Return vs Nifty Z-Score])</f>
        <v>431</v>
      </c>
      <c r="AT551">
        <f>_xlfn.RANK.AVG(Table2[[#This Row],[6M Return vs Nifty Z-Score]],Table2[6M Return vs Nifty Z-Score])</f>
        <v>457</v>
      </c>
      <c r="AU551">
        <f>_xlfn.RANK.AVG(Table2[[#This Row],[Sharpe Ratio Z-Score]],Table2[Sharpe Ratio Z-Score])</f>
        <v>636</v>
      </c>
      <c r="AV551">
        <f>(Table2[[#This Row],[Rank 1Y]]+Table2[[#This Row],[Rank 6M]]+Table2[[#This Row],[Rank Sharpe]])/3</f>
        <v>508</v>
      </c>
    </row>
    <row r="552" spans="1:48" x14ac:dyDescent="0.3">
      <c r="A552" t="s">
        <v>1459</v>
      </c>
      <c r="B552" t="s">
        <v>1460</v>
      </c>
      <c r="C552" t="s">
        <v>10169</v>
      </c>
      <c r="D552" t="s">
        <v>1461</v>
      </c>
      <c r="E552">
        <v>6978.6840270000002</v>
      </c>
      <c r="F552">
        <v>911.75</v>
      </c>
      <c r="G552">
        <v>18.5725152191166</v>
      </c>
      <c r="H552">
        <f>(Table2[[#This Row],[1Y Return vs Nifty]]-AVERAGE(Table2[1Y Return vs Nifty]))/_xlfn.STDEV.P(Table2[1Y Return vs Nifty])</f>
        <v>-0.30563248199144621</v>
      </c>
      <c r="I552">
        <v>4.2476253945417897</v>
      </c>
      <c r="J552">
        <f>(Table2[[#This Row],[1M Return vs Nifty]]-AVERAGE(Table2[1M Return vs Nifty]))/_xlfn.STDEV.P(Table2[1M Return vs Nifty])</f>
        <v>0.42903568408614812</v>
      </c>
      <c r="K552">
        <v>-14.1575796976154</v>
      </c>
      <c r="L552">
        <f>(Table2[[#This Row],[6M Return vs Nifty]]-AVERAGE(Table2[6M Return vs Nifty]))/_xlfn.STDEV.P(Table2[6M Return vs Nifty])</f>
        <v>-0.71789925567823487</v>
      </c>
      <c r="M552">
        <v>6.6204149496266496</v>
      </c>
      <c r="N552">
        <f>(Table2[[#This Row],[1W Return vs Nifty]]-AVERAGE(Table2[1W Return vs Nifty]))/_xlfn.STDEV.P(Table2[1W Return vs Nifty])</f>
        <v>1.2411962029690315</v>
      </c>
      <c r="O552">
        <v>890.62</v>
      </c>
      <c r="P552">
        <v>833.38863447410802</v>
      </c>
      <c r="Q552">
        <v>771.537779541948</v>
      </c>
      <c r="R552">
        <v>56.451244204244297</v>
      </c>
      <c r="S552" s="2">
        <f>(Table2[[#This Row],[Close Price]]-Table2[[#This Row],[20D EMA]])/Table2[[#This Row],[20D EMA]]</f>
        <v>2.3725045473939499E-2</v>
      </c>
      <c r="T552" s="2">
        <f>(Table2[[#This Row],[Close Price]]-Table2[[#This Row],[50D EMA]])/Table2[[#This Row],[50D EMA]]</f>
        <v>9.4027398844166193E-2</v>
      </c>
      <c r="U552" s="2">
        <f>(Table2[[#This Row],[Close Price]]-Table2[[#This Row],[200D EMA]])/Table2[[#This Row],[200D EMA]]</f>
        <v>0.18173085515176482</v>
      </c>
      <c r="V552">
        <v>0.793015364750282</v>
      </c>
      <c r="W552">
        <v>900.95</v>
      </c>
      <c r="X552">
        <v>928.35</v>
      </c>
      <c r="Y552">
        <v>824.25</v>
      </c>
      <c r="Z552">
        <v>925</v>
      </c>
      <c r="AA552">
        <v>824.25</v>
      </c>
      <c r="AB552">
        <v>970</v>
      </c>
      <c r="AC552" s="2">
        <f>(Table2[[#This Row],[Close Price]]/Table2[[#This Row],[Day Low]])-1</f>
        <v>1.1987346689605438E-2</v>
      </c>
      <c r="AD552" s="2">
        <f>(Table2[[#This Row],[Day High]]/Table2[[#This Row],[Close Price]])-1</f>
        <v>1.8206745270084923E-2</v>
      </c>
      <c r="AE552" s="2">
        <f>(Table2[[#This Row],[Close Price]]/Table2[[#This Row],[Current Week Low]])-1</f>
        <v>0.10615711252653925</v>
      </c>
      <c r="AF552" s="2">
        <f>(Table2[[#This Row],[Current Week High]]/Table2[[#This Row],[Close Price]])-1</f>
        <v>1.453249245955579E-2</v>
      </c>
      <c r="AG552" s="2">
        <f>(Table2[[#This Row],[Close Price]]/Table2[[#This Row],[Current Month Low]])-1</f>
        <v>0.10615711252653925</v>
      </c>
      <c r="AH552" s="2">
        <f>(Table2[[#This Row],[Current Month High]]/Table2[[#This Row],[Close Price]])-1</f>
        <v>6.3888127227858416E-2</v>
      </c>
      <c r="AI552">
        <v>8.5165889772415593</v>
      </c>
      <c r="AJ552">
        <v>54.142011834319497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0.2</v>
      </c>
      <c r="AM552" t="s">
        <v>10198</v>
      </c>
      <c r="AN552">
        <v>-2.41</v>
      </c>
      <c r="AO552" t="s">
        <v>10197</v>
      </c>
      <c r="AP552">
        <v>-1.4889319526424E-2</v>
      </c>
      <c r="AQ552">
        <f>(Table2[[#This Row],[Sharpe Ratio]]-AVERAGE(Table2[Sharpe Ratio]))/_xlfn.STDEV.P(Table2[Sharpe Ratio])</f>
        <v>-0.76862991087130395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-0.12192976148580548</v>
      </c>
      <c r="AS552">
        <f>_xlfn.RANK.AVG(Table2[[#This Row],[1Y Return vs Nifty Z-Score]],Table2[1Y Return vs Nifty Z-Score])</f>
        <v>396</v>
      </c>
      <c r="AT552">
        <f>_xlfn.RANK.AVG(Table2[[#This Row],[6M Return vs Nifty Z-Score]],Table2[6M Return vs Nifty Z-Score])</f>
        <v>559</v>
      </c>
      <c r="AU552">
        <f>_xlfn.RANK.AVG(Table2[[#This Row],[Sharpe Ratio Z-Score]],Table2[Sharpe Ratio Z-Score])</f>
        <v>569</v>
      </c>
      <c r="AV552">
        <f>(Table2[[#This Row],[Rank 1Y]]+Table2[[#This Row],[Rank 6M]]+Table2[[#This Row],[Rank Sharpe]])/3</f>
        <v>508</v>
      </c>
    </row>
    <row r="553" spans="1:48" x14ac:dyDescent="0.3">
      <c r="A553" t="s">
        <v>1129</v>
      </c>
      <c r="B553" t="s">
        <v>1130</v>
      </c>
      <c r="C553" t="s">
        <v>10158</v>
      </c>
      <c r="D553" t="s">
        <v>60</v>
      </c>
      <c r="E553">
        <v>10736.443446499999</v>
      </c>
      <c r="F553">
        <v>876.25</v>
      </c>
      <c r="G553">
        <v>14.6471667362818</v>
      </c>
      <c r="H553">
        <f>(Table2[[#This Row],[1Y Return vs Nifty]]-AVERAGE(Table2[1Y Return vs Nifty]))/_xlfn.STDEV.P(Table2[1Y Return vs Nifty])</f>
        <v>-0.35886750153230723</v>
      </c>
      <c r="I553">
        <v>-3.1779258297020399E-2</v>
      </c>
      <c r="J553">
        <f>(Table2[[#This Row],[1M Return vs Nifty]]-AVERAGE(Table2[1M Return vs Nifty]))/_xlfn.STDEV.P(Table2[1M Return vs Nifty])</f>
        <v>-7.2357270107663582E-3</v>
      </c>
      <c r="K553">
        <v>-9.5108421944353108</v>
      </c>
      <c r="L553">
        <f>(Table2[[#This Row],[6M Return vs Nifty]]-AVERAGE(Table2[6M Return vs Nifty]))/_xlfn.STDEV.P(Table2[6M Return vs Nifty])</f>
        <v>-0.55824258349746159</v>
      </c>
      <c r="M553">
        <v>1.4571685273380499</v>
      </c>
      <c r="N553">
        <f>(Table2[[#This Row],[1W Return vs Nifty]]-AVERAGE(Table2[1W Return vs Nifty]))/_xlfn.STDEV.P(Table2[1W Return vs Nifty])</f>
        <v>0.13930863935149956</v>
      </c>
      <c r="O553">
        <v>860.63</v>
      </c>
      <c r="P553">
        <v>850.79487307986903</v>
      </c>
      <c r="Q553">
        <v>771.11298828294196</v>
      </c>
      <c r="R553">
        <v>62.5751045155098</v>
      </c>
      <c r="S553" s="2">
        <f>(Table2[[#This Row],[Close Price]]-Table2[[#This Row],[20D EMA]])/Table2[[#This Row],[20D EMA]]</f>
        <v>1.8149495137283159E-2</v>
      </c>
      <c r="T553" s="2">
        <f>(Table2[[#This Row],[Close Price]]-Table2[[#This Row],[50D EMA]])/Table2[[#This Row],[50D EMA]]</f>
        <v>2.9919229329607566E-2</v>
      </c>
      <c r="U553" s="2">
        <f>(Table2[[#This Row],[Close Price]]-Table2[[#This Row],[200D EMA]])/Table2[[#This Row],[200D EMA]]</f>
        <v>0.13634449596182974</v>
      </c>
      <c r="V553">
        <v>2.8490789036734601</v>
      </c>
      <c r="W553">
        <v>847.3</v>
      </c>
      <c r="X553">
        <v>905</v>
      </c>
      <c r="Y553">
        <v>819.05</v>
      </c>
      <c r="Z553">
        <v>887</v>
      </c>
      <c r="AA553">
        <v>819.05</v>
      </c>
      <c r="AB553">
        <v>972</v>
      </c>
      <c r="AC553" s="2">
        <f>(Table2[[#This Row],[Close Price]]/Table2[[#This Row],[Day Low]])-1</f>
        <v>3.4167355128053911E-2</v>
      </c>
      <c r="AD553" s="2">
        <f>(Table2[[#This Row],[Day High]]/Table2[[#This Row],[Close Price]])-1</f>
        <v>3.2810271041369576E-2</v>
      </c>
      <c r="AE553" s="2">
        <f>(Table2[[#This Row],[Close Price]]/Table2[[#This Row],[Current Week Low]])-1</f>
        <v>6.9837006287772452E-2</v>
      </c>
      <c r="AF553" s="2">
        <f>(Table2[[#This Row],[Current Week High]]/Table2[[#This Row],[Close Price]])-1</f>
        <v>1.2268188302425154E-2</v>
      </c>
      <c r="AG553" s="2">
        <f>(Table2[[#This Row],[Close Price]]/Table2[[#This Row],[Current Month Low]])-1</f>
        <v>6.9837006287772452E-2</v>
      </c>
      <c r="AH553" s="2">
        <f>(Table2[[#This Row],[Current Month High]]/Table2[[#This Row],[Close Price]])-1</f>
        <v>0.10927246790299572</v>
      </c>
      <c r="AI553">
        <v>10.927246790299501</v>
      </c>
      <c r="AJ553">
        <v>47.021812080536897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-0.06</v>
      </c>
      <c r="AM553" t="s">
        <v>10197</v>
      </c>
      <c r="AN553">
        <v>-1.1399999999999999</v>
      </c>
      <c r="AO553" t="s">
        <v>10197</v>
      </c>
      <c r="AP553">
        <v>-2.7345376223722E-2</v>
      </c>
      <c r="AQ553">
        <f>(Table2[[#This Row],[Sharpe Ratio]]-AVERAGE(Table2[Sharpe Ratio]))/_xlfn.STDEV.P(Table2[Sharpe Ratio])</f>
        <v>-0.912211461606107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-1.6972486342951427</v>
      </c>
      <c r="AS553">
        <f>_xlfn.RANK.AVG(Table2[[#This Row],[1Y Return vs Nifty Z-Score]],Table2[1Y Return vs Nifty Z-Score])</f>
        <v>416</v>
      </c>
      <c r="AT553">
        <f>_xlfn.RANK.AVG(Table2[[#This Row],[6M Return vs Nifty Z-Score]],Table2[6M Return vs Nifty Z-Score])</f>
        <v>512</v>
      </c>
      <c r="AU553">
        <f>_xlfn.RANK.AVG(Table2[[#This Row],[Sharpe Ratio Z-Score]],Table2[Sharpe Ratio Z-Score])</f>
        <v>597</v>
      </c>
      <c r="AV553">
        <f>(Table2[[#This Row],[Rank 1Y]]+Table2[[#This Row],[Rank 6M]]+Table2[[#This Row],[Rank Sharpe]])/3</f>
        <v>508.33333333333331</v>
      </c>
    </row>
    <row r="554" spans="1:48" x14ac:dyDescent="0.3">
      <c r="A554" t="s">
        <v>438</v>
      </c>
      <c r="B554" t="s">
        <v>439</v>
      </c>
      <c r="C554" t="s">
        <v>10152</v>
      </c>
      <c r="D554" t="s">
        <v>21</v>
      </c>
      <c r="E554">
        <v>53788.530874980002</v>
      </c>
      <c r="F554">
        <v>2844.6</v>
      </c>
      <c r="G554">
        <v>1.4067955895391799</v>
      </c>
      <c r="H554">
        <f>(Table2[[#This Row],[1Y Return vs Nifty]]-AVERAGE(Table2[1Y Return vs Nifty]))/_xlfn.STDEV.P(Table2[1Y Return vs Nifty])</f>
        <v>-0.53843153764460361</v>
      </c>
      <c r="I554">
        <v>16.727605893196099</v>
      </c>
      <c r="J554">
        <f>(Table2[[#This Row],[1M Return vs Nifty]]-AVERAGE(Table2[1M Return vs Nifty]))/_xlfn.STDEV.P(Table2[1M Return vs Nifty])</f>
        <v>1.7013291791633409</v>
      </c>
      <c r="K554">
        <v>-1.5268172307954799</v>
      </c>
      <c r="L554">
        <f>(Table2[[#This Row],[6M Return vs Nifty]]-AVERAGE(Table2[6M Return vs Nifty]))/_xlfn.STDEV.P(Table2[6M Return vs Nifty])</f>
        <v>-0.28392046923329539</v>
      </c>
      <c r="M554">
        <v>2.9998065259233102</v>
      </c>
      <c r="N554">
        <f>(Table2[[#This Row],[1W Return vs Nifty]]-AVERAGE(Table2[1W Return vs Nifty]))/_xlfn.STDEV.P(Table2[1W Return vs Nifty])</f>
        <v>0.46852275907029056</v>
      </c>
      <c r="O554">
        <v>2708.54</v>
      </c>
      <c r="P554">
        <v>2565.2700781359899</v>
      </c>
      <c r="Q554">
        <v>2440.7395104715401</v>
      </c>
      <c r="R554">
        <v>65.297139401333695</v>
      </c>
      <c r="S554" s="2">
        <f>(Table2[[#This Row],[Close Price]]-Table2[[#This Row],[20D EMA]])/Table2[[#This Row],[20D EMA]]</f>
        <v>5.023370524341525E-2</v>
      </c>
      <c r="T554" s="2">
        <f>(Table2[[#This Row],[Close Price]]-Table2[[#This Row],[50D EMA]])/Table2[[#This Row],[50D EMA]]</f>
        <v>0.10888908900655807</v>
      </c>
      <c r="U554" s="2">
        <f>(Table2[[#This Row],[Close Price]]-Table2[[#This Row],[200D EMA]])/Table2[[#This Row],[200D EMA]]</f>
        <v>0.16546644481960129</v>
      </c>
      <c r="V554">
        <v>1.0210208101778599</v>
      </c>
      <c r="W554">
        <v>2800</v>
      </c>
      <c r="X554">
        <v>3080.95</v>
      </c>
      <c r="Y554">
        <v>2790.15</v>
      </c>
      <c r="Z554">
        <v>2966.8</v>
      </c>
      <c r="AA554">
        <v>2457.8000000000002</v>
      </c>
      <c r="AB554">
        <v>2966.8</v>
      </c>
      <c r="AC554" s="2">
        <f>(Table2[[#This Row],[Close Price]]/Table2[[#This Row],[Day Low]])-1</f>
        <v>1.5928571428571292E-2</v>
      </c>
      <c r="AD554" s="2">
        <f>(Table2[[#This Row],[Day High]]/Table2[[#This Row],[Close Price]])-1</f>
        <v>8.3087253040849296E-2</v>
      </c>
      <c r="AE554" s="2">
        <f>(Table2[[#This Row],[Close Price]]/Table2[[#This Row],[Current Week Low]])-1</f>
        <v>1.951507983441747E-2</v>
      </c>
      <c r="AF554" s="2">
        <f>(Table2[[#This Row],[Current Week High]]/Table2[[#This Row],[Close Price]])-1</f>
        <v>4.2958588202207881E-2</v>
      </c>
      <c r="AG554" s="2">
        <f>(Table2[[#This Row],[Close Price]]/Table2[[#This Row],[Current Month Low]])-1</f>
        <v>0.15737651558304155</v>
      </c>
      <c r="AH554" s="2">
        <f>(Table2[[#This Row],[Current Month High]]/Table2[[#This Row],[Close Price]])-1</f>
        <v>4.2958588202207881E-2</v>
      </c>
      <c r="AI554">
        <v>4.2958588202207801</v>
      </c>
      <c r="AJ554">
        <v>37.480063795853198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0.04</v>
      </c>
      <c r="AM554" t="s">
        <v>10198</v>
      </c>
      <c r="AN554">
        <v>9.01</v>
      </c>
      <c r="AO554" t="s">
        <v>10198</v>
      </c>
      <c r="AP554">
        <v>-3.5751863427500002E-2</v>
      </c>
      <c r="AQ554">
        <f>(Table2[[#This Row],[Sharpe Ratio]]-AVERAGE(Table2[Sharpe Ratio]))/_xlfn.STDEV.P(Table2[Sharpe Ratio])</f>
        <v>-1.0091134345404911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0.33838649681524141</v>
      </c>
      <c r="AS554">
        <f>_xlfn.RANK.AVG(Table2[[#This Row],[1Y Return vs Nifty Z-Score]],Table2[1Y Return vs Nifty Z-Score])</f>
        <v>502</v>
      </c>
      <c r="AT554">
        <f>_xlfn.RANK.AVG(Table2[[#This Row],[6M Return vs Nifty Z-Score]],Table2[6M Return vs Nifty Z-Score])</f>
        <v>412</v>
      </c>
      <c r="AU554">
        <f>_xlfn.RANK.AVG(Table2[[#This Row],[Sharpe Ratio Z-Score]],Table2[Sharpe Ratio Z-Score])</f>
        <v>616</v>
      </c>
      <c r="AV554">
        <f>(Table2[[#This Row],[Rank 1Y]]+Table2[[#This Row],[Rank 6M]]+Table2[[#This Row],[Rank Sharpe]])/3</f>
        <v>510</v>
      </c>
    </row>
    <row r="555" spans="1:48" x14ac:dyDescent="0.3">
      <c r="A555" t="s">
        <v>1250</v>
      </c>
      <c r="B555" t="s">
        <v>1251</v>
      </c>
      <c r="C555" t="s">
        <v>10155</v>
      </c>
      <c r="D555" t="s">
        <v>989</v>
      </c>
      <c r="E555">
        <v>9024.2437288500005</v>
      </c>
      <c r="F555">
        <v>447.3</v>
      </c>
      <c r="G555">
        <v>-12.0319838653182</v>
      </c>
      <c r="H555">
        <f>(Table2[[#This Row],[1Y Return vs Nifty]]-AVERAGE(Table2[1Y Return vs Nifty]))/_xlfn.STDEV.P(Table2[1Y Return vs Nifty])</f>
        <v>-0.72068635909882461</v>
      </c>
      <c r="I555">
        <v>-1.3043653772871699</v>
      </c>
      <c r="J555">
        <f>(Table2[[#This Row],[1M Return vs Nifty]]-AVERAGE(Table2[1M Return vs Nifty]))/_xlfn.STDEV.P(Table2[1M Return vs Nifty])</f>
        <v>-0.13697175033959144</v>
      </c>
      <c r="K555">
        <v>1.05746742395904</v>
      </c>
      <c r="L555">
        <f>(Table2[[#This Row],[6M Return vs Nifty]]-AVERAGE(Table2[6M Return vs Nifty]))/_xlfn.STDEV.P(Table2[6M Return vs Nifty])</f>
        <v>-0.19512735628822903</v>
      </c>
      <c r="M555">
        <v>2.2814112119805201</v>
      </c>
      <c r="N555">
        <f>(Table2[[#This Row],[1W Return vs Nifty]]-AVERAGE(Table2[1W Return vs Nifty]))/_xlfn.STDEV.P(Table2[1W Return vs Nifty])</f>
        <v>0.31521013413386506</v>
      </c>
      <c r="O555">
        <v>438.83</v>
      </c>
      <c r="P555">
        <v>422.15396620781002</v>
      </c>
      <c r="Q555">
        <v>402.38390755921603</v>
      </c>
      <c r="R555">
        <v>57.9757654982578</v>
      </c>
      <c r="S555" s="2">
        <f>(Table2[[#This Row],[Close Price]]-Table2[[#This Row],[20D EMA]])/Table2[[#This Row],[20D EMA]]</f>
        <v>1.9301323975115713E-2</v>
      </c>
      <c r="T555" s="2">
        <f>(Table2[[#This Row],[Close Price]]-Table2[[#This Row],[50D EMA]])/Table2[[#This Row],[50D EMA]]</f>
        <v>5.9566025206574939E-2</v>
      </c>
      <c r="U555" s="2">
        <f>(Table2[[#This Row],[Close Price]]-Table2[[#This Row],[200D EMA]])/Table2[[#This Row],[200D EMA]]</f>
        <v>0.11162497206520118</v>
      </c>
      <c r="V555">
        <v>1.0879066704359499</v>
      </c>
      <c r="W555">
        <v>445.5</v>
      </c>
      <c r="X555">
        <v>465</v>
      </c>
      <c r="Y555">
        <v>426.1</v>
      </c>
      <c r="Z555">
        <v>461.35</v>
      </c>
      <c r="AA555">
        <v>422</v>
      </c>
      <c r="AB555">
        <v>461.35</v>
      </c>
      <c r="AC555" s="2">
        <f>(Table2[[#This Row],[Close Price]]/Table2[[#This Row],[Day Low]])-1</f>
        <v>4.0404040404040664E-3</v>
      </c>
      <c r="AD555" s="2">
        <f>(Table2[[#This Row],[Day High]]/Table2[[#This Row],[Close Price]])-1</f>
        <v>3.9570757880617036E-2</v>
      </c>
      <c r="AE555" s="2">
        <f>(Table2[[#This Row],[Close Price]]/Table2[[#This Row],[Current Week Low]])-1</f>
        <v>4.9753578972072221E-2</v>
      </c>
      <c r="AF555" s="2">
        <f>(Table2[[#This Row],[Current Week High]]/Table2[[#This Row],[Close Price]])-1</f>
        <v>3.1410686340263894E-2</v>
      </c>
      <c r="AG555" s="2">
        <f>(Table2[[#This Row],[Close Price]]/Table2[[#This Row],[Current Month Low]])-1</f>
        <v>5.9952606635071071E-2</v>
      </c>
      <c r="AH555" s="2">
        <f>(Table2[[#This Row],[Current Month High]]/Table2[[#This Row],[Close Price]])-1</f>
        <v>3.1410686340263894E-2</v>
      </c>
      <c r="AI555">
        <v>8.6295551084283293</v>
      </c>
      <c r="AJ555">
        <v>30.2183406113537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0.06</v>
      </c>
      <c r="AM555" t="s">
        <v>10198</v>
      </c>
      <c r="AN555">
        <v>5.56</v>
      </c>
      <c r="AO555" t="s">
        <v>10198</v>
      </c>
      <c r="AP555">
        <v>-1.3996200225004E-2</v>
      </c>
      <c r="AQ555">
        <f>(Table2[[#This Row],[Sharpe Ratio]]-AVERAGE(Table2[Sharpe Ratio]))/_xlfn.STDEV.P(Table2[Sharpe Ratio])</f>
        <v>-0.75833488272512628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-1.4959102143179064</v>
      </c>
      <c r="AS555">
        <f>_xlfn.RANK.AVG(Table2[[#This Row],[1Y Return vs Nifty Z-Score]],Table2[1Y Return vs Nifty Z-Score])</f>
        <v>584</v>
      </c>
      <c r="AT555">
        <f>_xlfn.RANK.AVG(Table2[[#This Row],[6M Return vs Nifty Z-Score]],Table2[6M Return vs Nifty Z-Score])</f>
        <v>386</v>
      </c>
      <c r="AU555">
        <f>_xlfn.RANK.AVG(Table2[[#This Row],[Sharpe Ratio Z-Score]],Table2[Sharpe Ratio Z-Score])</f>
        <v>568</v>
      </c>
      <c r="AV555">
        <f>(Table2[[#This Row],[Rank 1Y]]+Table2[[#This Row],[Rank 6M]]+Table2[[#This Row],[Rank Sharpe]])/3</f>
        <v>512.66666666666663</v>
      </c>
    </row>
    <row r="556" spans="1:48" x14ac:dyDescent="0.3">
      <c r="A556" t="s">
        <v>429</v>
      </c>
      <c r="B556" t="s">
        <v>430</v>
      </c>
      <c r="C556" t="s">
        <v>10152</v>
      </c>
      <c r="D556" t="s">
        <v>285</v>
      </c>
      <c r="E556">
        <v>55005.841126079999</v>
      </c>
      <c r="F556">
        <v>5197.6000000000004</v>
      </c>
      <c r="G556">
        <v>6.77424440024412</v>
      </c>
      <c r="H556">
        <f>(Table2[[#This Row],[1Y Return vs Nifty]]-AVERAGE(Table2[1Y Return vs Nifty]))/_xlfn.STDEV.P(Table2[1Y Return vs Nifty])</f>
        <v>-0.46563895793557952</v>
      </c>
      <c r="I556">
        <v>3.7562256120564701</v>
      </c>
      <c r="J556">
        <f>(Table2[[#This Row],[1M Return vs Nifty]]-AVERAGE(Table2[1M Return vs Nifty]))/_xlfn.STDEV.P(Table2[1M Return vs Nifty])</f>
        <v>0.37893907161100571</v>
      </c>
      <c r="K556">
        <v>-17.796532146450101</v>
      </c>
      <c r="L556">
        <f>(Table2[[#This Row],[6M Return vs Nifty]]-AVERAGE(Table2[6M Return vs Nifty]))/_xlfn.STDEV.P(Table2[6M Return vs Nifty])</f>
        <v>-0.84292956733397528</v>
      </c>
      <c r="M556">
        <v>8.4275905828509305</v>
      </c>
      <c r="N556">
        <f>(Table2[[#This Row],[1W Return vs Nifty]]-AVERAGE(Table2[1W Return vs Nifty]))/_xlfn.STDEV.P(Table2[1W Return vs Nifty])</f>
        <v>1.6268652554718233</v>
      </c>
      <c r="O556">
        <v>5001.1899999999996</v>
      </c>
      <c r="P556">
        <v>4936.2547362850601</v>
      </c>
      <c r="Q556">
        <v>4860.8656895978002</v>
      </c>
      <c r="R556">
        <v>70.642849782935002</v>
      </c>
      <c r="S556" s="2">
        <f>(Table2[[#This Row],[Close Price]]-Table2[[#This Row],[20D EMA]])/Table2[[#This Row],[20D EMA]]</f>
        <v>3.9272653108560318E-2</v>
      </c>
      <c r="T556" s="2">
        <f>(Table2[[#This Row],[Close Price]]-Table2[[#This Row],[50D EMA]])/Table2[[#This Row],[50D EMA]]</f>
        <v>5.2944039089770363E-2</v>
      </c>
      <c r="U556" s="2">
        <f>(Table2[[#This Row],[Close Price]]-Table2[[#This Row],[200D EMA]])/Table2[[#This Row],[200D EMA]]</f>
        <v>6.9274555584370082E-2</v>
      </c>
      <c r="V556">
        <v>1.1686769080185</v>
      </c>
      <c r="W556">
        <v>5167.55</v>
      </c>
      <c r="X556">
        <v>5230</v>
      </c>
      <c r="Y556">
        <v>4842.1499999999996</v>
      </c>
      <c r="Z556">
        <v>5224.1499999999996</v>
      </c>
      <c r="AA556">
        <v>4728.05</v>
      </c>
      <c r="AB556">
        <v>5224.1499999999996</v>
      </c>
      <c r="AC556" s="2">
        <f>(Table2[[#This Row],[Close Price]]/Table2[[#This Row],[Day Low]])-1</f>
        <v>5.8151348317867502E-3</v>
      </c>
      <c r="AD556" s="2">
        <f>(Table2[[#This Row],[Day High]]/Table2[[#This Row],[Close Price]])-1</f>
        <v>6.2336462982914842E-3</v>
      </c>
      <c r="AE556" s="2">
        <f>(Table2[[#This Row],[Close Price]]/Table2[[#This Row],[Current Week Low]])-1</f>
        <v>7.3407473952686431E-2</v>
      </c>
      <c r="AF556" s="2">
        <f>(Table2[[#This Row],[Current Week High]]/Table2[[#This Row],[Close Price]])-1</f>
        <v>5.1081268277666236E-3</v>
      </c>
      <c r="AG556" s="2">
        <f>(Table2[[#This Row],[Close Price]]/Table2[[#This Row],[Current Month Low]])-1</f>
        <v>9.931155550385462E-2</v>
      </c>
      <c r="AH556" s="2">
        <f>(Table2[[#This Row],[Current Month High]]/Table2[[#This Row],[Close Price]])-1</f>
        <v>5.1081268277666236E-3</v>
      </c>
      <c r="AI556">
        <v>13.001192858242201</v>
      </c>
      <c r="AJ556">
        <v>32.5901455338579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-0.04</v>
      </c>
      <c r="AM556" t="s">
        <v>10197</v>
      </c>
      <c r="AN556">
        <v>1.73</v>
      </c>
      <c r="AO556" t="s">
        <v>10198</v>
      </c>
      <c r="AP556">
        <v>6.2127914900500002E-3</v>
      </c>
      <c r="AQ556">
        <f>(Table2[[#This Row],[Sharpe Ratio]]-AVERAGE(Table2[Sharpe Ratio]))/_xlfn.STDEV.P(Table2[Sharpe Ratio])</f>
        <v>-0.52538488580807063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0.17185091600520352</v>
      </c>
      <c r="AS556">
        <f>_xlfn.RANK.AVG(Table2[[#This Row],[1Y Return vs Nifty Z-Score]],Table2[1Y Return vs Nifty Z-Score])</f>
        <v>464</v>
      </c>
      <c r="AT556">
        <f>_xlfn.RANK.AVG(Table2[[#This Row],[6M Return vs Nifty Z-Score]],Table2[6M Return vs Nifty Z-Score])</f>
        <v>593</v>
      </c>
      <c r="AU556">
        <f>_xlfn.RANK.AVG(Table2[[#This Row],[Sharpe Ratio Z-Score]],Table2[Sharpe Ratio Z-Score])</f>
        <v>483</v>
      </c>
      <c r="AV556">
        <f>(Table2[[#This Row],[Rank 1Y]]+Table2[[#This Row],[Rank 6M]]+Table2[[#This Row],[Rank Sharpe]])/3</f>
        <v>513.33333333333337</v>
      </c>
    </row>
    <row r="557" spans="1:48" x14ac:dyDescent="0.3">
      <c r="A557" t="s">
        <v>497</v>
      </c>
      <c r="B557" t="s">
        <v>498</v>
      </c>
      <c r="C557" t="s">
        <v>10152</v>
      </c>
      <c r="D557" t="s">
        <v>21</v>
      </c>
      <c r="E557">
        <v>42161.805638259997</v>
      </c>
      <c r="F557">
        <v>6321.7</v>
      </c>
      <c r="G557">
        <v>10.8447860765847</v>
      </c>
      <c r="H557">
        <f>(Table2[[#This Row],[1Y Return vs Nifty]]-AVERAGE(Table2[1Y Return vs Nifty]))/_xlfn.STDEV.P(Table2[1Y Return vs Nifty])</f>
        <v>-0.41043484889163873</v>
      </c>
      <c r="I557">
        <v>15.286650502907801</v>
      </c>
      <c r="J557">
        <f>(Table2[[#This Row],[1M Return vs Nifty]]-AVERAGE(Table2[1M Return vs Nifty]))/_xlfn.STDEV.P(Table2[1M Return vs Nifty])</f>
        <v>1.5544284552433074</v>
      </c>
      <c r="K557">
        <v>-12.420445844320501</v>
      </c>
      <c r="L557">
        <f>(Table2[[#This Row],[6M Return vs Nifty]]-AVERAGE(Table2[6M Return vs Nifty]))/_xlfn.STDEV.P(Table2[6M Return vs Nifty])</f>
        <v>-0.65821329107192328</v>
      </c>
      <c r="M557">
        <v>8.5143666908391094</v>
      </c>
      <c r="N557">
        <f>(Table2[[#This Row],[1W Return vs Nifty]]-AVERAGE(Table2[1W Return vs Nifty]))/_xlfn.STDEV.P(Table2[1W Return vs Nifty])</f>
        <v>1.6453841303019197</v>
      </c>
      <c r="O557">
        <v>5878.47</v>
      </c>
      <c r="P557">
        <v>5598.90762259043</v>
      </c>
      <c r="Q557">
        <v>5471.0366586938799</v>
      </c>
      <c r="R557">
        <v>79.004423051872493</v>
      </c>
      <c r="S557" s="2">
        <f>(Table2[[#This Row],[Close Price]]-Table2[[#This Row],[20D EMA]])/Table2[[#This Row],[20D EMA]]</f>
        <v>7.5398870794611439E-2</v>
      </c>
      <c r="T557" s="2">
        <f>(Table2[[#This Row],[Close Price]]-Table2[[#This Row],[50D EMA]])/Table2[[#This Row],[50D EMA]]</f>
        <v>0.12909524966856972</v>
      </c>
      <c r="U557" s="2">
        <f>(Table2[[#This Row],[Close Price]]-Table2[[#This Row],[200D EMA]])/Table2[[#This Row],[200D EMA]]</f>
        <v>0.15548485495054273</v>
      </c>
      <c r="V557">
        <v>1.1762533547479099</v>
      </c>
      <c r="W557">
        <v>6321.7</v>
      </c>
      <c r="X557">
        <v>6407.05</v>
      </c>
      <c r="Y557">
        <v>5840.6</v>
      </c>
      <c r="Z557">
        <v>6425</v>
      </c>
      <c r="AA557">
        <v>5425.75</v>
      </c>
      <c r="AB557">
        <v>6425</v>
      </c>
      <c r="AC557" s="2">
        <f>(Table2[[#This Row],[Close Price]]/Table2[[#This Row],[Day Low]])-1</f>
        <v>0</v>
      </c>
      <c r="AD557" s="2">
        <f>(Table2[[#This Row],[Day High]]/Table2[[#This Row],[Close Price]])-1</f>
        <v>1.3501115206352887E-2</v>
      </c>
      <c r="AE557" s="2">
        <f>(Table2[[#This Row],[Close Price]]/Table2[[#This Row],[Current Week Low]])-1</f>
        <v>8.2371674143067342E-2</v>
      </c>
      <c r="AF557" s="2">
        <f>(Table2[[#This Row],[Current Week High]]/Table2[[#This Row],[Close Price]])-1</f>
        <v>1.6340541310090773E-2</v>
      </c>
      <c r="AG557" s="2">
        <f>(Table2[[#This Row],[Close Price]]/Table2[[#This Row],[Current Month Low]])-1</f>
        <v>0.16512924480486557</v>
      </c>
      <c r="AH557" s="2">
        <f>(Table2[[#This Row],[Current Month High]]/Table2[[#This Row],[Close Price]])-1</f>
        <v>1.6340541310090773E-2</v>
      </c>
      <c r="AI557">
        <v>8.3165920559343096</v>
      </c>
      <c r="AJ557">
        <v>47.4534958306606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0.2</v>
      </c>
      <c r="AM557" t="s">
        <v>10198</v>
      </c>
      <c r="AN557">
        <v>7.96</v>
      </c>
      <c r="AO557" t="s">
        <v>10198</v>
      </c>
      <c r="AP557">
        <v>-7.8060655061629996E-3</v>
      </c>
      <c r="AQ557">
        <f>(Table2[[#This Row],[Sharpe Ratio]]-AVERAGE(Table2[Sharpe Ratio]))/_xlfn.STDEV.P(Table2[Sharpe Ratio])</f>
        <v>-0.68698090900876285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1.4441835365729023</v>
      </c>
      <c r="AS557">
        <f>_xlfn.RANK.AVG(Table2[[#This Row],[1Y Return vs Nifty Z-Score]],Table2[1Y Return vs Nifty Z-Score])</f>
        <v>444</v>
      </c>
      <c r="AT557">
        <f>_xlfn.RANK.AVG(Table2[[#This Row],[6M Return vs Nifty Z-Score]],Table2[6M Return vs Nifty Z-Score])</f>
        <v>541</v>
      </c>
      <c r="AU557">
        <f>_xlfn.RANK.AVG(Table2[[#This Row],[Sharpe Ratio Z-Score]],Table2[Sharpe Ratio Z-Score])</f>
        <v>558</v>
      </c>
      <c r="AV557">
        <f>(Table2[[#This Row],[Rank 1Y]]+Table2[[#This Row],[Rank 6M]]+Table2[[#This Row],[Rank Sharpe]])/3</f>
        <v>514.33333333333337</v>
      </c>
    </row>
    <row r="558" spans="1:48" x14ac:dyDescent="0.3">
      <c r="A558" t="s">
        <v>918</v>
      </c>
      <c r="B558" t="s">
        <v>919</v>
      </c>
      <c r="C558" t="s">
        <v>10158</v>
      </c>
      <c r="D558" t="s">
        <v>295</v>
      </c>
      <c r="E558">
        <v>16210.39411806</v>
      </c>
      <c r="F558">
        <v>325.55</v>
      </c>
      <c r="G558">
        <v>-19.079448101245301</v>
      </c>
      <c r="H558">
        <f>(Table2[[#This Row],[1Y Return vs Nifty]]-AVERAGE(Table2[1Y Return vs Nifty]))/_xlfn.STDEV.P(Table2[1Y Return vs Nifty])</f>
        <v>-0.81626306979182217</v>
      </c>
      <c r="I558">
        <v>-13.904274709294899</v>
      </c>
      <c r="J558">
        <f>(Table2[[#This Row],[1M Return vs Nifty]]-AVERAGE(Table2[1M Return vs Nifty]))/_xlfn.STDEV.P(Table2[1M Return vs Nifty])</f>
        <v>-1.4214916006233651</v>
      </c>
      <c r="K558">
        <v>-38.696557592638698</v>
      </c>
      <c r="L558">
        <f>(Table2[[#This Row],[6M Return vs Nifty]]-AVERAGE(Table2[6M Return vs Nifty]))/_xlfn.STDEV.P(Table2[6M Return vs Nifty])</f>
        <v>-1.5610309253186532</v>
      </c>
      <c r="M558">
        <v>-2.0027493181720399</v>
      </c>
      <c r="N558">
        <f>(Table2[[#This Row],[1W Return vs Nifty]]-AVERAGE(Table2[1W Return vs Nifty]))/_xlfn.STDEV.P(Table2[1W Return vs Nifty])</f>
        <v>-0.59907185487563352</v>
      </c>
      <c r="O558">
        <v>336.42</v>
      </c>
      <c r="P558">
        <v>352.40462288607603</v>
      </c>
      <c r="Q558">
        <v>368.83971630325101</v>
      </c>
      <c r="R558">
        <v>34.900967264189902</v>
      </c>
      <c r="S558" s="2">
        <f>(Table2[[#This Row],[Close Price]]-Table2[[#This Row],[20D EMA]])/Table2[[#This Row],[20D EMA]]</f>
        <v>-3.2310801973723331E-2</v>
      </c>
      <c r="T558" s="2">
        <f>(Table2[[#This Row],[Close Price]]-Table2[[#This Row],[50D EMA]])/Table2[[#This Row],[50D EMA]]</f>
        <v>-7.6203946095104072E-2</v>
      </c>
      <c r="U558" s="2">
        <f>(Table2[[#This Row],[Close Price]]-Table2[[#This Row],[200D EMA]])/Table2[[#This Row],[200D EMA]]</f>
        <v>-0.11736728554378144</v>
      </c>
      <c r="V558">
        <v>0.63596235348500896</v>
      </c>
      <c r="W558">
        <v>324.05</v>
      </c>
      <c r="X558">
        <v>336.15</v>
      </c>
      <c r="Y558">
        <v>315.5</v>
      </c>
      <c r="Z558">
        <v>332.6</v>
      </c>
      <c r="AA558">
        <v>315.5</v>
      </c>
      <c r="AB558">
        <v>353.95</v>
      </c>
      <c r="AC558" s="2">
        <f>(Table2[[#This Row],[Close Price]]/Table2[[#This Row],[Day Low]])-1</f>
        <v>4.6289152908500775E-3</v>
      </c>
      <c r="AD558" s="2">
        <f>(Table2[[#This Row],[Day High]]/Table2[[#This Row],[Close Price]])-1</f>
        <v>3.2560282598679047E-2</v>
      </c>
      <c r="AE558" s="2">
        <f>(Table2[[#This Row],[Close Price]]/Table2[[#This Row],[Current Week Low]])-1</f>
        <v>3.1854199683042816E-2</v>
      </c>
      <c r="AF558" s="2">
        <f>(Table2[[#This Row],[Current Week High]]/Table2[[#This Row],[Close Price]])-1</f>
        <v>2.1655659652895176E-2</v>
      </c>
      <c r="AG558" s="2">
        <f>(Table2[[#This Row],[Close Price]]/Table2[[#This Row],[Current Month Low]])-1</f>
        <v>3.1854199683042816E-2</v>
      </c>
      <c r="AH558" s="2">
        <f>(Table2[[#This Row],[Current Month High]]/Table2[[#This Row],[Close Price]])-1</f>
        <v>8.7236983566272297E-2</v>
      </c>
      <c r="AI558">
        <v>71.402242359084596</v>
      </c>
      <c r="AJ558">
        <v>10.599626295226701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-0.15</v>
      </c>
      <c r="AM558" t="s">
        <v>10197</v>
      </c>
      <c r="AN558">
        <v>-4.28</v>
      </c>
      <c r="AO558" t="s">
        <v>10197</v>
      </c>
      <c r="AP558">
        <v>9.0943715903030006E-2</v>
      </c>
      <c r="AQ558">
        <f>(Table2[[#This Row],[Sharpe Ratio]]-AVERAGE(Table2[Sharpe Ratio]))/_xlfn.STDEV.P(Table2[Sharpe Ratio])</f>
        <v>0.45131246055581398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611</v>
      </c>
      <c r="AT558">
        <f>_xlfn.RANK.AVG(Table2[[#This Row],[6M Return vs Nifty Z-Score]],Table2[6M Return vs Nifty Z-Score])</f>
        <v>716</v>
      </c>
      <c r="AU558">
        <f>_xlfn.RANK.AVG(Table2[[#This Row],[Sharpe Ratio Z-Score]],Table2[Sharpe Ratio Z-Score])</f>
        <v>216</v>
      </c>
      <c r="AV558">
        <f>(Table2[[#This Row],[Rank 1Y]]+Table2[[#This Row],[Rank 6M]]+Table2[[#This Row],[Rank Sharpe]])/3</f>
        <v>514.33333333333337</v>
      </c>
    </row>
    <row r="559" spans="1:48" x14ac:dyDescent="0.3">
      <c r="A559" t="s">
        <v>1111</v>
      </c>
      <c r="B559" t="s">
        <v>1112</v>
      </c>
      <c r="C559" t="s">
        <v>10153</v>
      </c>
      <c r="D559" t="s">
        <v>496</v>
      </c>
      <c r="E559">
        <v>11022.4984675</v>
      </c>
      <c r="F559">
        <v>827.8</v>
      </c>
      <c r="G559">
        <v>-26.7600151009364</v>
      </c>
      <c r="H559">
        <f>(Table2[[#This Row],[1Y Return vs Nifty]]-AVERAGE(Table2[1Y Return vs Nifty]))/_xlfn.STDEV.P(Table2[1Y Return vs Nifty])</f>
        <v>-0.92042583039802628</v>
      </c>
      <c r="I559">
        <v>-6.6829646764567299</v>
      </c>
      <c r="J559">
        <f>(Table2[[#This Row],[1M Return vs Nifty]]-AVERAGE(Table2[1M Return vs Nifty]))/_xlfn.STDEV.P(Table2[1M Return vs Nifty])</f>
        <v>-0.68530248705012253</v>
      </c>
      <c r="K559">
        <v>-6.8636368352511701</v>
      </c>
      <c r="L559">
        <f>(Table2[[#This Row],[6M Return vs Nifty]]-AVERAGE(Table2[6M Return vs Nifty]))/_xlfn.STDEV.P(Table2[6M Return vs Nifty])</f>
        <v>-0.46728758594547942</v>
      </c>
      <c r="M559">
        <v>-3.08881395609985</v>
      </c>
      <c r="N559">
        <f>(Table2[[#This Row],[1W Return vs Nifty]]-AVERAGE(Table2[1W Return vs Nifty]))/_xlfn.STDEV.P(Table2[1W Return vs Nifty])</f>
        <v>-0.83084872933420084</v>
      </c>
      <c r="O559">
        <v>860.62</v>
      </c>
      <c r="P559">
        <v>836.48221969918802</v>
      </c>
      <c r="Q559">
        <v>781.93025713684995</v>
      </c>
      <c r="R559">
        <v>27.7503120698651</v>
      </c>
      <c r="S559" s="2">
        <f>(Table2[[#This Row],[Close Price]]-Table2[[#This Row],[20D EMA]])/Table2[[#This Row],[20D EMA]]</f>
        <v>-3.8135297808556679E-2</v>
      </c>
      <c r="T559" s="2">
        <f>(Table2[[#This Row],[Close Price]]-Table2[[#This Row],[50D EMA]])/Table2[[#This Row],[50D EMA]]</f>
        <v>-1.0379443214358254E-2</v>
      </c>
      <c r="U559" s="2">
        <f>(Table2[[#This Row],[Close Price]]-Table2[[#This Row],[200D EMA]])/Table2[[#This Row],[200D EMA]]</f>
        <v>5.8662191985137738E-2</v>
      </c>
      <c r="V559">
        <v>1.34727896715149</v>
      </c>
      <c r="W559">
        <v>828.05</v>
      </c>
      <c r="X559">
        <v>868.35</v>
      </c>
      <c r="Y559">
        <v>792.95</v>
      </c>
      <c r="Z559">
        <v>862.2</v>
      </c>
      <c r="AA559">
        <v>792.95</v>
      </c>
      <c r="AB559">
        <v>938</v>
      </c>
      <c r="AC559" s="2">
        <f>(Table2[[#This Row],[Close Price]]/Table2[[#This Row],[Day Low]])-1</f>
        <v>-3.0191413561986291E-4</v>
      </c>
      <c r="AD559" s="2">
        <f>(Table2[[#This Row],[Day High]]/Table2[[#This Row],[Close Price]])-1</f>
        <v>4.8985262140613717E-2</v>
      </c>
      <c r="AE559" s="2">
        <f>(Table2[[#This Row],[Close Price]]/Table2[[#This Row],[Current Week Low]])-1</f>
        <v>4.3949807680181419E-2</v>
      </c>
      <c r="AF559" s="2">
        <f>(Table2[[#This Row],[Current Week High]]/Table2[[#This Row],[Close Price]])-1</f>
        <v>4.1555931384392508E-2</v>
      </c>
      <c r="AG559" s="2">
        <f>(Table2[[#This Row],[Close Price]]/Table2[[#This Row],[Current Month Low]])-1</f>
        <v>4.3949807680181419E-2</v>
      </c>
      <c r="AH559" s="2">
        <f>(Table2[[#This Row],[Current Month High]]/Table2[[#This Row],[Close Price]])-1</f>
        <v>0.13312394298139663</v>
      </c>
      <c r="AI559">
        <v>13.3123942981396</v>
      </c>
      <c r="AJ559">
        <v>21.735294117647001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0.05</v>
      </c>
      <c r="AM559" t="s">
        <v>10198</v>
      </c>
      <c r="AN559">
        <v>-6.66</v>
      </c>
      <c r="AO559" t="s">
        <v>10197</v>
      </c>
      <c r="AP559">
        <v>2.4781728005842E-2</v>
      </c>
      <c r="AQ559">
        <f>(Table2[[#This Row],[Sharpe Ratio]]-AVERAGE(Table2[Sharpe Ratio]))/_xlfn.STDEV.P(Table2[Sharpe Ratio])</f>
        <v>-0.3113398822226362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-3.2152045149504653</v>
      </c>
      <c r="AS559">
        <f>_xlfn.RANK.AVG(Table2[[#This Row],[1Y Return vs Nifty Z-Score]],Table2[1Y Return vs Nifty Z-Score])</f>
        <v>652</v>
      </c>
      <c r="AT559">
        <f>_xlfn.RANK.AVG(Table2[[#This Row],[6M Return vs Nifty Z-Score]],Table2[6M Return vs Nifty Z-Score])</f>
        <v>476</v>
      </c>
      <c r="AU559">
        <f>_xlfn.RANK.AVG(Table2[[#This Row],[Sharpe Ratio Z-Score]],Table2[Sharpe Ratio Z-Score])</f>
        <v>420</v>
      </c>
      <c r="AV559">
        <f>(Table2[[#This Row],[Rank 1Y]]+Table2[[#This Row],[Rank 6M]]+Table2[[#This Row],[Rank Sharpe]])/3</f>
        <v>516</v>
      </c>
    </row>
    <row r="560" spans="1:48" x14ac:dyDescent="0.3">
      <c r="A560" t="s">
        <v>277</v>
      </c>
      <c r="B560" t="s">
        <v>278</v>
      </c>
      <c r="C560" t="s">
        <v>10151</v>
      </c>
      <c r="D560" t="s">
        <v>177</v>
      </c>
      <c r="E560">
        <v>96997.750270185003</v>
      </c>
      <c r="F560">
        <v>881.95</v>
      </c>
      <c r="G560">
        <v>9.0834387716156595</v>
      </c>
      <c r="H560">
        <f>(Table2[[#This Row],[1Y Return vs Nifty]]-AVERAGE(Table2[1Y Return vs Nifty]))/_xlfn.STDEV.P(Table2[1Y Return vs Nifty])</f>
        <v>-0.4343219912965226</v>
      </c>
      <c r="I560">
        <v>-5.3086420674440804</v>
      </c>
      <c r="J560">
        <f>(Table2[[#This Row],[1M Return vs Nifty]]-AVERAGE(Table2[1M Return vs Nifty]))/_xlfn.STDEV.P(Table2[1M Return vs Nifty])</f>
        <v>-0.54519475885512647</v>
      </c>
      <c r="K560">
        <v>-26.364776222274799</v>
      </c>
      <c r="L560">
        <f>(Table2[[#This Row],[6M Return vs Nifty]]-AVERAGE(Table2[6M Return vs Nifty]))/_xlfn.STDEV.P(Table2[6M Return vs Nifty])</f>
        <v>-1.1373247929395951</v>
      </c>
      <c r="M560">
        <v>0.20732802445864101</v>
      </c>
      <c r="N560">
        <f>(Table2[[#This Row],[1W Return vs Nifty]]-AVERAGE(Table2[1W Return vs Nifty]))/_xlfn.STDEV.P(Table2[1W Return vs Nifty])</f>
        <v>-0.12741961531465457</v>
      </c>
      <c r="O560">
        <v>896.39</v>
      </c>
      <c r="P560">
        <v>914.32169701080795</v>
      </c>
      <c r="Q560">
        <v>955.31558399148696</v>
      </c>
      <c r="R560">
        <v>39.807872132031697</v>
      </c>
      <c r="S560" s="2">
        <f>(Table2[[#This Row],[Close Price]]-Table2[[#This Row],[20D EMA]])/Table2[[#This Row],[20D EMA]]</f>
        <v>-1.6109059672687047E-2</v>
      </c>
      <c r="T560" s="2">
        <f>(Table2[[#This Row],[Close Price]]-Table2[[#This Row],[50D EMA]])/Table2[[#This Row],[50D EMA]]</f>
        <v>-3.5405150196742244E-2</v>
      </c>
      <c r="U560" s="2">
        <f>(Table2[[#This Row],[Close Price]]-Table2[[#This Row],[200D EMA]])/Table2[[#This Row],[200D EMA]]</f>
        <v>-7.679722305476458E-2</v>
      </c>
      <c r="V560">
        <v>1.2480515441387701</v>
      </c>
      <c r="W560">
        <v>882.2</v>
      </c>
      <c r="X560">
        <v>916.85</v>
      </c>
      <c r="Y560">
        <v>857</v>
      </c>
      <c r="Z560">
        <v>909.95</v>
      </c>
      <c r="AA560">
        <v>857</v>
      </c>
      <c r="AB560">
        <v>938</v>
      </c>
      <c r="AC560" s="2">
        <f>(Table2[[#This Row],[Close Price]]/Table2[[#This Row],[Day Low]])-1</f>
        <v>-2.8338245295855824E-4</v>
      </c>
      <c r="AD560" s="2">
        <f>(Table2[[#This Row],[Day High]]/Table2[[#This Row],[Close Price]])-1</f>
        <v>3.9571404274618693E-2</v>
      </c>
      <c r="AE560" s="2">
        <f>(Table2[[#This Row],[Close Price]]/Table2[[#This Row],[Current Week Low]])-1</f>
        <v>2.9113185530921903E-2</v>
      </c>
      <c r="AF560" s="2">
        <f>(Table2[[#This Row],[Current Week High]]/Table2[[#This Row],[Close Price]])-1</f>
        <v>3.1747831509722824E-2</v>
      </c>
      <c r="AG560" s="2">
        <f>(Table2[[#This Row],[Close Price]]/Table2[[#This Row],[Current Month Low]])-1</f>
        <v>2.9113185530921903E-2</v>
      </c>
      <c r="AH560" s="2">
        <f>(Table2[[#This Row],[Current Month High]]/Table2[[#This Row],[Close Price]])-1</f>
        <v>6.3552355575712927E-2</v>
      </c>
      <c r="AI560">
        <v>42.797210726231597</v>
      </c>
      <c r="AJ560">
        <v>68.955938697318004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-0.11</v>
      </c>
      <c r="AM560" t="s">
        <v>10197</v>
      </c>
      <c r="AN560">
        <v>-0.19</v>
      </c>
      <c r="AO560" t="s">
        <v>10197</v>
      </c>
      <c r="AP560">
        <v>1.8833727678914999E-2</v>
      </c>
      <c r="AQ560">
        <f>(Table2[[#This Row],[Sharpe Ratio]]-AVERAGE(Table2[Sharpe Ratio]))/_xlfn.STDEV.P(Table2[Sharpe Ratio])</f>
        <v>-0.37990276142794294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451</v>
      </c>
      <c r="AT560">
        <f>_xlfn.RANK.AVG(Table2[[#This Row],[6M Return vs Nifty Z-Score]],Table2[6M Return vs Nifty Z-Score])</f>
        <v>666</v>
      </c>
      <c r="AU560">
        <f>_xlfn.RANK.AVG(Table2[[#This Row],[Sharpe Ratio Z-Score]],Table2[Sharpe Ratio Z-Score])</f>
        <v>434</v>
      </c>
      <c r="AV560">
        <f>(Table2[[#This Row],[Rank 1Y]]+Table2[[#This Row],[Rank 6M]]+Table2[[#This Row],[Rank Sharpe]])/3</f>
        <v>517</v>
      </c>
    </row>
    <row r="561" spans="1:48" x14ac:dyDescent="0.3">
      <c r="A561" t="s">
        <v>1055</v>
      </c>
      <c r="B561" t="s">
        <v>1056</v>
      </c>
      <c r="C561" t="s">
        <v>10153</v>
      </c>
      <c r="D561" t="s">
        <v>24</v>
      </c>
      <c r="E561">
        <v>11781.127305024</v>
      </c>
      <c r="F561">
        <v>159.06</v>
      </c>
      <c r="G561">
        <v>-1.3741006714548101</v>
      </c>
      <c r="H561">
        <f>(Table2[[#This Row],[1Y Return vs Nifty]]-AVERAGE(Table2[1Y Return vs Nifty]))/_xlfn.STDEV.P(Table2[1Y Return vs Nifty])</f>
        <v>-0.57614565842712595</v>
      </c>
      <c r="I561">
        <v>-4.0857502890133199</v>
      </c>
      <c r="J561">
        <f>(Table2[[#This Row],[1M Return vs Nifty]]-AVERAGE(Table2[1M Return vs Nifty]))/_xlfn.STDEV.P(Table2[1M Return vs Nifty])</f>
        <v>-0.42052491221164784</v>
      </c>
      <c r="K561">
        <v>-1.6516410192823501</v>
      </c>
      <c r="L561">
        <f>(Table2[[#This Row],[6M Return vs Nifty]]-AVERAGE(Table2[6M Return vs Nifty]))/_xlfn.STDEV.P(Table2[6M Return vs Nifty])</f>
        <v>-0.28820927415614106</v>
      </c>
      <c r="M561">
        <v>2.2556733039123</v>
      </c>
      <c r="N561">
        <f>(Table2[[#This Row],[1W Return vs Nifty]]-AVERAGE(Table2[1W Return vs Nifty]))/_xlfn.STDEV.P(Table2[1W Return vs Nifty])</f>
        <v>0.3097174114368661</v>
      </c>
      <c r="O561">
        <v>160.54</v>
      </c>
      <c r="P561">
        <v>157.535210287692</v>
      </c>
      <c r="Q561">
        <v>148.626860611431</v>
      </c>
      <c r="R561">
        <v>45.253657398872598</v>
      </c>
      <c r="S561" s="2">
        <f>(Table2[[#This Row],[Close Price]]-Table2[[#This Row],[20D EMA]])/Table2[[#This Row],[20D EMA]]</f>
        <v>-9.2188862588762285E-3</v>
      </c>
      <c r="T561" s="2">
        <f>(Table2[[#This Row],[Close Price]]-Table2[[#This Row],[50D EMA]])/Table2[[#This Row],[50D EMA]]</f>
        <v>9.6790407015893403E-3</v>
      </c>
      <c r="U561" s="2">
        <f>(Table2[[#This Row],[Close Price]]-Table2[[#This Row],[200D EMA]])/Table2[[#This Row],[200D EMA]]</f>
        <v>7.0196863108380719E-2</v>
      </c>
      <c r="V561">
        <v>0.48726426566243303</v>
      </c>
      <c r="W561">
        <v>153</v>
      </c>
      <c r="X561">
        <v>160.69999999999999</v>
      </c>
      <c r="Y561">
        <v>152.02000000000001</v>
      </c>
      <c r="Z561">
        <v>162.05000000000001</v>
      </c>
      <c r="AA561">
        <v>152.02000000000001</v>
      </c>
      <c r="AB561">
        <v>174.75</v>
      </c>
      <c r="AC561" s="2">
        <f>(Table2[[#This Row],[Close Price]]/Table2[[#This Row],[Day Low]])-1</f>
        <v>3.960784313725485E-2</v>
      </c>
      <c r="AD561" s="2">
        <f>(Table2[[#This Row],[Day High]]/Table2[[#This Row],[Close Price]])-1</f>
        <v>1.0310574625927327E-2</v>
      </c>
      <c r="AE561" s="2">
        <f>(Table2[[#This Row],[Close Price]]/Table2[[#This Row],[Current Week Low]])-1</f>
        <v>4.6309696092619257E-2</v>
      </c>
      <c r="AF561" s="2">
        <f>(Table2[[#This Row],[Current Week High]]/Table2[[#This Row],[Close Price]])-1</f>
        <v>1.8797937885074889E-2</v>
      </c>
      <c r="AG561" s="2">
        <f>(Table2[[#This Row],[Close Price]]/Table2[[#This Row],[Current Month Low]])-1</f>
        <v>4.6309696092619257E-2</v>
      </c>
      <c r="AH561" s="2">
        <f>(Table2[[#This Row],[Current Month High]]/Table2[[#This Row],[Close Price]])-1</f>
        <v>9.8642021878536434E-2</v>
      </c>
      <c r="AI561">
        <v>9.8642021878536408</v>
      </c>
      <c r="AJ561">
        <v>32.494793835901703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-0.02</v>
      </c>
      <c r="AM561" t="s">
        <v>10197</v>
      </c>
      <c r="AN561">
        <v>-3.35</v>
      </c>
      <c r="AO561" t="s">
        <v>10197</v>
      </c>
      <c r="AP561">
        <v>-3.7110406747349001E-2</v>
      </c>
      <c r="AQ561">
        <f>(Table2[[#This Row],[Sharpe Ratio]]-AVERAGE(Table2[Sharpe Ratio]))/_xlfn.STDEV.P(Table2[Sharpe Ratio])</f>
        <v>-1.0247734272127016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-1.9999358605707502</v>
      </c>
      <c r="AS561">
        <f>_xlfn.RANK.AVG(Table2[[#This Row],[1Y Return vs Nifty Z-Score]],Table2[1Y Return vs Nifty Z-Score])</f>
        <v>515</v>
      </c>
      <c r="AT561">
        <f>_xlfn.RANK.AVG(Table2[[#This Row],[6M Return vs Nifty Z-Score]],Table2[6M Return vs Nifty Z-Score])</f>
        <v>417</v>
      </c>
      <c r="AU561">
        <f>_xlfn.RANK.AVG(Table2[[#This Row],[Sharpe Ratio Z-Score]],Table2[Sharpe Ratio Z-Score])</f>
        <v>620</v>
      </c>
      <c r="AV561">
        <f>(Table2[[#This Row],[Rank 1Y]]+Table2[[#This Row],[Rank 6M]]+Table2[[#This Row],[Rank Sharpe]])/3</f>
        <v>517.33333333333337</v>
      </c>
    </row>
    <row r="562" spans="1:48" x14ac:dyDescent="0.3">
      <c r="A562" t="s">
        <v>1192</v>
      </c>
      <c r="B562" t="s">
        <v>1193</v>
      </c>
      <c r="C562" t="s">
        <v>10167</v>
      </c>
      <c r="D562" t="s">
        <v>373</v>
      </c>
      <c r="E562">
        <v>9839.8828370949996</v>
      </c>
      <c r="F562">
        <v>669.65</v>
      </c>
      <c r="G562">
        <v>-10.1442656120125</v>
      </c>
      <c r="H562">
        <f>(Table2[[#This Row],[1Y Return vs Nifty]]-AVERAGE(Table2[1Y Return vs Nifty]))/_xlfn.STDEV.P(Table2[1Y Return vs Nifty])</f>
        <v>-0.69508539181099926</v>
      </c>
      <c r="I562">
        <v>-7.3300314722439399</v>
      </c>
      <c r="J562">
        <f>(Table2[[#This Row],[1M Return vs Nifty]]-AVERAGE(Table2[1M Return vs Nifty]))/_xlfn.STDEV.P(Table2[1M Return vs Nifty])</f>
        <v>-0.7512688461521484</v>
      </c>
      <c r="K562">
        <v>-22.886810843036201</v>
      </c>
      <c r="L562">
        <f>(Table2[[#This Row],[6M Return vs Nifty]]-AVERAGE(Table2[6M Return vs Nifty]))/_xlfn.STDEV.P(Table2[6M Return vs Nifty])</f>
        <v>-1.0178258158553166</v>
      </c>
      <c r="M562">
        <v>-0.83720470881545295</v>
      </c>
      <c r="N562">
        <f>(Table2[[#This Row],[1W Return vs Nifty]]-AVERAGE(Table2[1W Return vs Nifty]))/_xlfn.STDEV.P(Table2[1W Return vs Nifty])</f>
        <v>-0.35033317288140586</v>
      </c>
      <c r="O562">
        <v>684.48</v>
      </c>
      <c r="P562">
        <v>683.79147044617002</v>
      </c>
      <c r="Q562">
        <v>671.24980405380097</v>
      </c>
      <c r="R562">
        <v>41.040540569654702</v>
      </c>
      <c r="S562" s="2">
        <f>(Table2[[#This Row],[Close Price]]-Table2[[#This Row],[20D EMA]])/Table2[[#This Row],[20D EMA]]</f>
        <v>-2.1666082281439986E-2</v>
      </c>
      <c r="T562" s="2">
        <f>(Table2[[#This Row],[Close Price]]-Table2[[#This Row],[50D EMA]])/Table2[[#This Row],[50D EMA]]</f>
        <v>-2.0680969355968741E-2</v>
      </c>
      <c r="U562" s="2">
        <f>(Table2[[#This Row],[Close Price]]-Table2[[#This Row],[200D EMA]])/Table2[[#This Row],[200D EMA]]</f>
        <v>-2.383321446262604E-3</v>
      </c>
      <c r="V562">
        <v>0.98795458058135799</v>
      </c>
      <c r="W562">
        <v>668.2</v>
      </c>
      <c r="X562">
        <v>687</v>
      </c>
      <c r="Y562">
        <v>642.04999999999995</v>
      </c>
      <c r="Z562">
        <v>697.45</v>
      </c>
      <c r="AA562">
        <v>642.04999999999995</v>
      </c>
      <c r="AB562">
        <v>738.9</v>
      </c>
      <c r="AC562" s="2">
        <f>(Table2[[#This Row],[Close Price]]/Table2[[#This Row],[Day Low]])-1</f>
        <v>2.170008979347493E-3</v>
      </c>
      <c r="AD562" s="2">
        <f>(Table2[[#This Row],[Day High]]/Table2[[#This Row],[Close Price]])-1</f>
        <v>2.5909056970059074E-2</v>
      </c>
      <c r="AE562" s="2">
        <f>(Table2[[#This Row],[Close Price]]/Table2[[#This Row],[Current Week Low]])-1</f>
        <v>4.2987306284557381E-2</v>
      </c>
      <c r="AF562" s="2">
        <f>(Table2[[#This Row],[Current Week High]]/Table2[[#This Row],[Close Price]])-1</f>
        <v>4.1514223848279075E-2</v>
      </c>
      <c r="AG562" s="2">
        <f>(Table2[[#This Row],[Close Price]]/Table2[[#This Row],[Current Month Low]])-1</f>
        <v>4.2987306284557381E-2</v>
      </c>
      <c r="AH562" s="2">
        <f>(Table2[[#This Row],[Current Month High]]/Table2[[#This Row],[Close Price]])-1</f>
        <v>0.10341223026954371</v>
      </c>
      <c r="AI562">
        <v>21.690435302023399</v>
      </c>
      <c r="AJ562">
        <v>25.8740601503759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-0.05</v>
      </c>
      <c r="AM562" t="s">
        <v>10197</v>
      </c>
      <c r="AN562">
        <v>-6.2</v>
      </c>
      <c r="AO562" t="s">
        <v>10197</v>
      </c>
      <c r="AP562">
        <v>4.3547934468848998E-2</v>
      </c>
      <c r="AQ562">
        <f>(Table2[[#This Row],[Sharpe Ratio]]-AVERAGE(Table2[Sharpe Ratio]))/_xlfn.STDEV.P(Table2[Sharpe Ratio])</f>
        <v>-9.5020938687920123E-2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-2.9095341653877904</v>
      </c>
      <c r="AS562">
        <f>_xlfn.RANK.AVG(Table2[[#This Row],[1Y Return vs Nifty Z-Score]],Table2[1Y Return vs Nifty Z-Score])</f>
        <v>566</v>
      </c>
      <c r="AT562">
        <f>_xlfn.RANK.AVG(Table2[[#This Row],[6M Return vs Nifty Z-Score]],Table2[6M Return vs Nifty Z-Score])</f>
        <v>630</v>
      </c>
      <c r="AU562">
        <f>_xlfn.RANK.AVG(Table2[[#This Row],[Sharpe Ratio Z-Score]],Table2[Sharpe Ratio Z-Score])</f>
        <v>358</v>
      </c>
      <c r="AV562">
        <f>(Table2[[#This Row],[Rank 1Y]]+Table2[[#This Row],[Rank 6M]]+Table2[[#This Row],[Rank Sharpe]])/3</f>
        <v>518</v>
      </c>
    </row>
    <row r="563" spans="1:48" x14ac:dyDescent="0.3">
      <c r="A563" t="s">
        <v>1932</v>
      </c>
      <c r="B563" t="s">
        <v>1933</v>
      </c>
      <c r="C563" t="s">
        <v>10169</v>
      </c>
      <c r="D563" t="s">
        <v>1529</v>
      </c>
      <c r="E563">
        <v>3484.3616269429999</v>
      </c>
      <c r="F563">
        <v>154.03</v>
      </c>
      <c r="G563">
        <v>-20.042004562440301</v>
      </c>
      <c r="H563">
        <f>(Table2[[#This Row],[1Y Return vs Nifty]]-AVERAGE(Table2[1Y Return vs Nifty]))/_xlfn.STDEV.P(Table2[1Y Return vs Nifty])</f>
        <v>-0.82931712403566138</v>
      </c>
      <c r="I563">
        <v>-0.555688128609928</v>
      </c>
      <c r="J563">
        <f>(Table2[[#This Row],[1M Return vs Nifty]]-AVERAGE(Table2[1M Return vs Nifty]))/_xlfn.STDEV.P(Table2[1M Return vs Nifty])</f>
        <v>-6.0646535447865059E-2</v>
      </c>
      <c r="K563">
        <v>-9.6604205795730298</v>
      </c>
      <c r="L563">
        <f>(Table2[[#This Row],[6M Return vs Nifty]]-AVERAGE(Table2[6M Return vs Nifty]))/_xlfn.STDEV.P(Table2[6M Return vs Nifty])</f>
        <v>-0.56338192850778734</v>
      </c>
      <c r="M563">
        <v>1.8716665907484999</v>
      </c>
      <c r="N563">
        <f>(Table2[[#This Row],[1W Return vs Nifty]]-AVERAGE(Table2[1W Return vs Nifty]))/_xlfn.STDEV.P(Table2[1W Return vs Nifty])</f>
        <v>0.22776660239659496</v>
      </c>
      <c r="O563">
        <v>154.30000000000001</v>
      </c>
      <c r="P563">
        <v>152.916547826585</v>
      </c>
      <c r="Q563">
        <v>148.04574615238801</v>
      </c>
      <c r="R563">
        <v>48.600547647367797</v>
      </c>
      <c r="S563" s="2">
        <f>(Table2[[#This Row],[Close Price]]-Table2[[#This Row],[20D EMA]])/Table2[[#This Row],[20D EMA]]</f>
        <v>-1.7498379779650694E-3</v>
      </c>
      <c r="T563" s="2">
        <f>(Table2[[#This Row],[Close Price]]-Table2[[#This Row],[50D EMA]])/Table2[[#This Row],[50D EMA]]</f>
        <v>7.2814367656122399E-3</v>
      </c>
      <c r="U563" s="2">
        <f>(Table2[[#This Row],[Close Price]]-Table2[[#This Row],[200D EMA]])/Table2[[#This Row],[200D EMA]]</f>
        <v>4.042165346278994E-2</v>
      </c>
      <c r="V563">
        <v>0.71805687045842503</v>
      </c>
      <c r="W563">
        <v>152.5</v>
      </c>
      <c r="X563">
        <v>160</v>
      </c>
      <c r="Y563">
        <v>147.87</v>
      </c>
      <c r="Z563">
        <v>159.19999999999999</v>
      </c>
      <c r="AA563">
        <v>147.87</v>
      </c>
      <c r="AB563">
        <v>163</v>
      </c>
      <c r="AC563" s="2">
        <f>(Table2[[#This Row],[Close Price]]/Table2[[#This Row],[Day Low]])-1</f>
        <v>1.0032786885245892E-2</v>
      </c>
      <c r="AD563" s="2">
        <f>(Table2[[#This Row],[Day High]]/Table2[[#This Row],[Close Price]])-1</f>
        <v>3.8758683373368852E-2</v>
      </c>
      <c r="AE563" s="2">
        <f>(Table2[[#This Row],[Close Price]]/Table2[[#This Row],[Current Week Low]])-1</f>
        <v>4.1658213295462154E-2</v>
      </c>
      <c r="AF563" s="2">
        <f>(Table2[[#This Row],[Current Week High]]/Table2[[#This Row],[Close Price]])-1</f>
        <v>3.3564889956501975E-2</v>
      </c>
      <c r="AG563" s="2">
        <f>(Table2[[#This Row],[Close Price]]/Table2[[#This Row],[Current Month Low]])-1</f>
        <v>4.1658213295462154E-2</v>
      </c>
      <c r="AH563" s="2">
        <f>(Table2[[#This Row],[Current Month High]]/Table2[[#This Row],[Close Price]])-1</f>
        <v>5.8235408686619472E-2</v>
      </c>
      <c r="AI563">
        <v>14.1985327533597</v>
      </c>
      <c r="AJ563">
        <v>19.403100775193799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-0.15</v>
      </c>
      <c r="AM563" t="s">
        <v>10197</v>
      </c>
      <c r="AN563">
        <v>-0.95</v>
      </c>
      <c r="AO563" t="s">
        <v>10197</v>
      </c>
      <c r="AP563">
        <v>2.2983917062316998E-2</v>
      </c>
      <c r="AQ563">
        <f>(Table2[[#This Row],[Sharpe Ratio]]-AVERAGE(Table2[Sharpe Ratio]))/_xlfn.STDEV.P(Table2[Sharpe Ratio])</f>
        <v>-0.3320633334297356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-1.5576423190244546</v>
      </c>
      <c r="AS563">
        <f>_xlfn.RANK.AVG(Table2[[#This Row],[1Y Return vs Nifty Z-Score]],Table2[1Y Return vs Nifty Z-Score])</f>
        <v>619</v>
      </c>
      <c r="AT563">
        <f>_xlfn.RANK.AVG(Table2[[#This Row],[6M Return vs Nifty Z-Score]],Table2[6M Return vs Nifty Z-Score])</f>
        <v>514</v>
      </c>
      <c r="AU563">
        <f>_xlfn.RANK.AVG(Table2[[#This Row],[Sharpe Ratio Z-Score]],Table2[Sharpe Ratio Z-Score])</f>
        <v>424</v>
      </c>
      <c r="AV563">
        <f>(Table2[[#This Row],[Rank 1Y]]+Table2[[#This Row],[Rank 6M]]+Table2[[#This Row],[Rank Sharpe]])/3</f>
        <v>519</v>
      </c>
    </row>
    <row r="564" spans="1:48" x14ac:dyDescent="0.3">
      <c r="A564" t="s">
        <v>1577</v>
      </c>
      <c r="B564" t="s">
        <v>1578</v>
      </c>
      <c r="C564" t="s">
        <v>10153</v>
      </c>
      <c r="D564" t="s">
        <v>418</v>
      </c>
      <c r="E564">
        <v>5798.0295111570003</v>
      </c>
      <c r="F564">
        <v>64.489999999999995</v>
      </c>
      <c r="G564">
        <v>11.046636672476099</v>
      </c>
      <c r="H564">
        <f>(Table2[[#This Row],[1Y Return vs Nifty]]-AVERAGE(Table2[1Y Return vs Nifty]))/_xlfn.STDEV.P(Table2[1Y Return vs Nifty])</f>
        <v>-0.40769737973097642</v>
      </c>
      <c r="I564">
        <v>-7.9815567101825096</v>
      </c>
      <c r="J564">
        <f>(Table2[[#This Row],[1M Return vs Nifty]]-AVERAGE(Table2[1M Return vs Nifty]))/_xlfn.STDEV.P(Table2[1M Return vs Nifty])</f>
        <v>-0.81768972895699277</v>
      </c>
      <c r="K564">
        <v>-25.532300161547301</v>
      </c>
      <c r="L564">
        <f>(Table2[[#This Row],[6M Return vs Nifty]]-AVERAGE(Table2[6M Return vs Nifty]))/_xlfn.STDEV.P(Table2[6M Return vs Nifty])</f>
        <v>-1.1087218521806321</v>
      </c>
      <c r="M564">
        <v>2.18302696761392</v>
      </c>
      <c r="N564">
        <f>(Table2[[#This Row],[1W Return vs Nifty]]-AVERAGE(Table2[1W Return vs Nifty]))/_xlfn.STDEV.P(Table2[1W Return vs Nifty])</f>
        <v>0.29421396884229778</v>
      </c>
      <c r="O564">
        <v>64.88</v>
      </c>
      <c r="P564">
        <v>68.084957685387195</v>
      </c>
      <c r="Q564">
        <v>67.419946692901505</v>
      </c>
      <c r="R564">
        <v>52.493350601452299</v>
      </c>
      <c r="S564" s="2">
        <f>(Table2[[#This Row],[Close Price]]-Table2[[#This Row],[20D EMA]])/Table2[[#This Row],[20D EMA]]</f>
        <v>-6.0110974106042016E-3</v>
      </c>
      <c r="T564" s="2">
        <f>(Table2[[#This Row],[Close Price]]-Table2[[#This Row],[50D EMA]])/Table2[[#This Row],[50D EMA]]</f>
        <v>-5.2801056321413735E-2</v>
      </c>
      <c r="U564" s="2">
        <f>(Table2[[#This Row],[Close Price]]-Table2[[#This Row],[200D EMA]])/Table2[[#This Row],[200D EMA]]</f>
        <v>-4.3458157958021604E-2</v>
      </c>
      <c r="V564">
        <v>0.60237798457718295</v>
      </c>
      <c r="W564">
        <v>64.510000000000005</v>
      </c>
      <c r="X564">
        <v>66.87</v>
      </c>
      <c r="Y564">
        <v>59.41</v>
      </c>
      <c r="Z564">
        <v>64.98</v>
      </c>
      <c r="AA564">
        <v>59.41</v>
      </c>
      <c r="AB564">
        <v>67.989999999999995</v>
      </c>
      <c r="AC564" s="2">
        <f>(Table2[[#This Row],[Close Price]]/Table2[[#This Row],[Day Low]])-1</f>
        <v>-3.1002945279812177E-4</v>
      </c>
      <c r="AD564" s="2">
        <f>(Table2[[#This Row],[Day High]]/Table2[[#This Row],[Close Price]])-1</f>
        <v>3.690494650333398E-2</v>
      </c>
      <c r="AE564" s="2">
        <f>(Table2[[#This Row],[Close Price]]/Table2[[#This Row],[Current Week Low]])-1</f>
        <v>8.5507490321494739E-2</v>
      </c>
      <c r="AF564" s="2">
        <f>(Table2[[#This Row],[Current Week High]]/Table2[[#This Row],[Close Price]])-1</f>
        <v>7.5980772212747016E-3</v>
      </c>
      <c r="AG564" s="2">
        <f>(Table2[[#This Row],[Close Price]]/Table2[[#This Row],[Current Month Low]])-1</f>
        <v>8.5507490321494739E-2</v>
      </c>
      <c r="AH564" s="2">
        <f>(Table2[[#This Row],[Current Month High]]/Table2[[#This Row],[Close Price]])-1</f>
        <v>5.4271980151961552E-2</v>
      </c>
      <c r="AI564">
        <v>36.145138781206398</v>
      </c>
      <c r="AJ564">
        <v>47.574370709382102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-0.18</v>
      </c>
      <c r="AM564" t="s">
        <v>10197</v>
      </c>
      <c r="AN564">
        <v>0.67</v>
      </c>
      <c r="AO564" t="s">
        <v>10198</v>
      </c>
      <c r="AP564">
        <v>1.1645003101216999E-2</v>
      </c>
      <c r="AQ564">
        <f>(Table2[[#This Row],[Sharpe Ratio]]-AVERAGE(Table2[Sharpe Ratio]))/_xlfn.STDEV.P(Table2[Sharpe Ratio])</f>
        <v>-0.46276752736106286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443</v>
      </c>
      <c r="AT564">
        <f>_xlfn.RANK.AVG(Table2[[#This Row],[6M Return vs Nifty Z-Score]],Table2[6M Return vs Nifty Z-Score])</f>
        <v>662</v>
      </c>
      <c r="AU564">
        <f>_xlfn.RANK.AVG(Table2[[#This Row],[Sharpe Ratio Z-Score]],Table2[Sharpe Ratio Z-Score])</f>
        <v>458</v>
      </c>
      <c r="AV564">
        <f>(Table2[[#This Row],[Rank 1Y]]+Table2[[#This Row],[Rank 6M]]+Table2[[#This Row],[Rank Sharpe]])/3</f>
        <v>521</v>
      </c>
    </row>
    <row r="565" spans="1:48" x14ac:dyDescent="0.3">
      <c r="A565" t="s">
        <v>1600</v>
      </c>
      <c r="B565" t="s">
        <v>1601</v>
      </c>
      <c r="C565" t="s">
        <v>10164</v>
      </c>
      <c r="D565" t="s">
        <v>1141</v>
      </c>
      <c r="E565">
        <v>5524.7839172499998</v>
      </c>
      <c r="F565">
        <v>3295.85</v>
      </c>
      <c r="G565">
        <v>12.564960845892401</v>
      </c>
      <c r="H565">
        <f>(Table2[[#This Row],[1Y Return vs Nifty]]-AVERAGE(Table2[1Y Return vs Nifty]))/_xlfn.STDEV.P(Table2[1Y Return vs Nifty])</f>
        <v>-0.38710608257745427</v>
      </c>
      <c r="I565">
        <v>11.291287497434601</v>
      </c>
      <c r="J565">
        <f>(Table2[[#This Row],[1M Return vs Nifty]]-AVERAGE(Table2[1M Return vs Nifty]))/_xlfn.STDEV.P(Table2[1M Return vs Nifty])</f>
        <v>1.1471141679426393</v>
      </c>
      <c r="K565">
        <v>-5.5748808869335802</v>
      </c>
      <c r="L565">
        <f>(Table2[[#This Row],[6M Return vs Nifty]]-AVERAGE(Table2[6M Return vs Nifty]))/_xlfn.STDEV.P(Table2[6M Return vs Nifty])</f>
        <v>-0.42300738164714152</v>
      </c>
      <c r="M565">
        <v>17.604506309896401</v>
      </c>
      <c r="N565">
        <f>(Table2[[#This Row],[1W Return vs Nifty]]-AVERAGE(Table2[1W Return vs Nifty]))/_xlfn.STDEV.P(Table2[1W Return vs Nifty])</f>
        <v>3.5853093204977662</v>
      </c>
      <c r="O565">
        <v>3012.57</v>
      </c>
      <c r="P565">
        <v>3002.5295985910202</v>
      </c>
      <c r="Q565">
        <v>2919.9287516522199</v>
      </c>
      <c r="R565">
        <v>76.080360672477099</v>
      </c>
      <c r="S565" s="2">
        <f>(Table2[[#This Row],[Close Price]]-Table2[[#This Row],[20D EMA]])/Table2[[#This Row],[20D EMA]]</f>
        <v>9.4032669780287167E-2</v>
      </c>
      <c r="T565" s="2">
        <f>(Table2[[#This Row],[Close Price]]-Table2[[#This Row],[50D EMA]])/Table2[[#This Row],[50D EMA]]</f>
        <v>9.7691094051703758E-2</v>
      </c>
      <c r="U565" s="2">
        <f>(Table2[[#This Row],[Close Price]]-Table2[[#This Row],[200D EMA]])/Table2[[#This Row],[200D EMA]]</f>
        <v>0.12874329489548939</v>
      </c>
      <c r="V565">
        <v>2.9376552090521599</v>
      </c>
      <c r="W565">
        <v>3260.65</v>
      </c>
      <c r="X565">
        <v>3437.7</v>
      </c>
      <c r="Y565">
        <v>2854.65</v>
      </c>
      <c r="Z565">
        <v>3430</v>
      </c>
      <c r="AA565">
        <v>2811.4</v>
      </c>
      <c r="AB565">
        <v>3430</v>
      </c>
      <c r="AC565" s="2">
        <f>(Table2[[#This Row],[Close Price]]/Table2[[#This Row],[Day Low]])-1</f>
        <v>1.07953935564995E-2</v>
      </c>
      <c r="AD565" s="2">
        <f>(Table2[[#This Row],[Day High]]/Table2[[#This Row],[Close Price]])-1</f>
        <v>4.3038973254243995E-2</v>
      </c>
      <c r="AE565" s="2">
        <f>(Table2[[#This Row],[Close Price]]/Table2[[#This Row],[Current Week Low]])-1</f>
        <v>0.15455484910584483</v>
      </c>
      <c r="AF565" s="2">
        <f>(Table2[[#This Row],[Current Week High]]/Table2[[#This Row],[Close Price]])-1</f>
        <v>4.0702701882670667E-2</v>
      </c>
      <c r="AG565" s="2">
        <f>(Table2[[#This Row],[Close Price]]/Table2[[#This Row],[Current Month Low]])-1</f>
        <v>0.17231628370206997</v>
      </c>
      <c r="AH565" s="2">
        <f>(Table2[[#This Row],[Current Month High]]/Table2[[#This Row],[Close Price]])-1</f>
        <v>4.0702701882670667E-2</v>
      </c>
      <c r="AI565">
        <v>12.2623905820956</v>
      </c>
      <c r="AJ565">
        <v>51.1788450071097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</v>
      </c>
      <c r="AM565">
        <v>0</v>
      </c>
      <c r="AN565">
        <v>11.58</v>
      </c>
      <c r="AO565" t="s">
        <v>10198</v>
      </c>
      <c r="AP565">
        <v>-6.3922204511065006E-2</v>
      </c>
      <c r="AQ565">
        <f>(Table2[[#This Row],[Sharpe Ratio]]-AVERAGE(Table2[Sharpe Ratio]))/_xlfn.STDEV.P(Table2[Sharpe Ratio])</f>
        <v>-1.3338342796522502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2.5884757445635591</v>
      </c>
      <c r="AS565">
        <f>_xlfn.RANK.AVG(Table2[[#This Row],[1Y Return vs Nifty Z-Score]],Table2[1Y Return vs Nifty Z-Score])</f>
        <v>432</v>
      </c>
      <c r="AT565">
        <f>_xlfn.RANK.AVG(Table2[[#This Row],[6M Return vs Nifty Z-Score]],Table2[6M Return vs Nifty Z-Score])</f>
        <v>464</v>
      </c>
      <c r="AU565">
        <f>_xlfn.RANK.AVG(Table2[[#This Row],[Sharpe Ratio Z-Score]],Table2[Sharpe Ratio Z-Score])</f>
        <v>667</v>
      </c>
      <c r="AV565">
        <f>(Table2[[#This Row],[Rank 1Y]]+Table2[[#This Row],[Rank 6M]]+Table2[[#This Row],[Rank Sharpe]])/3</f>
        <v>521</v>
      </c>
    </row>
    <row r="566" spans="1:48" x14ac:dyDescent="0.3">
      <c r="A566" t="s">
        <v>1031</v>
      </c>
      <c r="B566" t="s">
        <v>1032</v>
      </c>
      <c r="C566" t="s">
        <v>10165</v>
      </c>
      <c r="D566" t="s">
        <v>370</v>
      </c>
      <c r="E566">
        <v>12618.0342406</v>
      </c>
      <c r="F566">
        <v>910.3</v>
      </c>
      <c r="G566">
        <v>-6.2572164841271096</v>
      </c>
      <c r="H566">
        <f>(Table2[[#This Row],[1Y Return vs Nifty]]-AVERAGE(Table2[1Y Return vs Nifty]))/_xlfn.STDEV.P(Table2[1Y Return vs Nifty])</f>
        <v>-0.64236978269141676</v>
      </c>
      <c r="I566">
        <v>17.2676784599991</v>
      </c>
      <c r="J566">
        <f>(Table2[[#This Row],[1M Return vs Nifty]]-AVERAGE(Table2[1M Return vs Nifty]))/_xlfn.STDEV.P(Table2[1M Return vs Nifty])</f>
        <v>1.7563878239815114</v>
      </c>
      <c r="K566">
        <v>2.6221178733201498</v>
      </c>
      <c r="L566">
        <f>(Table2[[#This Row],[6M Return vs Nifty]]-AVERAGE(Table2[6M Return vs Nifty]))/_xlfn.STDEV.P(Table2[6M Return vs Nifty])</f>
        <v>-0.14136772736574613</v>
      </c>
      <c r="M566">
        <v>5.5523534747461198</v>
      </c>
      <c r="N566">
        <f>(Table2[[#This Row],[1W Return vs Nifty]]-AVERAGE(Table2[1W Return vs Nifty]))/_xlfn.STDEV.P(Table2[1W Return vs Nifty])</f>
        <v>1.0132613805539117</v>
      </c>
      <c r="O566">
        <v>867.86</v>
      </c>
      <c r="P566">
        <v>809.51145389296596</v>
      </c>
      <c r="Q566">
        <v>765.09777332210695</v>
      </c>
      <c r="R566">
        <v>69.133950518753807</v>
      </c>
      <c r="S566" s="2">
        <f>(Table2[[#This Row],[Close Price]]-Table2[[#This Row],[20D EMA]])/Table2[[#This Row],[20D EMA]]</f>
        <v>4.8901896619270323E-2</v>
      </c>
      <c r="T566" s="2">
        <f>(Table2[[#This Row],[Close Price]]-Table2[[#This Row],[50D EMA]])/Table2[[#This Row],[50D EMA]]</f>
        <v>0.12450539843795751</v>
      </c>
      <c r="U566" s="2">
        <f>(Table2[[#This Row],[Close Price]]-Table2[[#This Row],[200D EMA]])/Table2[[#This Row],[200D EMA]]</f>
        <v>0.18978257647701025</v>
      </c>
      <c r="V566">
        <v>0.90630514456781297</v>
      </c>
      <c r="W566">
        <v>900.05</v>
      </c>
      <c r="X566">
        <v>933.95</v>
      </c>
      <c r="Y566">
        <v>875.25</v>
      </c>
      <c r="Z566">
        <v>935.95</v>
      </c>
      <c r="AA566">
        <v>783.3</v>
      </c>
      <c r="AB566">
        <v>935.95</v>
      </c>
      <c r="AC566" s="2">
        <f>(Table2[[#This Row],[Close Price]]/Table2[[#This Row],[Day Low]])-1</f>
        <v>1.1388256207988556E-2</v>
      </c>
      <c r="AD566" s="2">
        <f>(Table2[[#This Row],[Day High]]/Table2[[#This Row],[Close Price]])-1</f>
        <v>2.5980446006811153E-2</v>
      </c>
      <c r="AE566" s="2">
        <f>(Table2[[#This Row],[Close Price]]/Table2[[#This Row],[Current Week Low]])-1</f>
        <v>4.0045701228220487E-2</v>
      </c>
      <c r="AF566" s="2">
        <f>(Table2[[#This Row],[Current Week High]]/Table2[[#This Row],[Close Price]])-1</f>
        <v>2.8177523893222034E-2</v>
      </c>
      <c r="AG566" s="2">
        <f>(Table2[[#This Row],[Close Price]]/Table2[[#This Row],[Current Month Low]])-1</f>
        <v>0.16213455891740081</v>
      </c>
      <c r="AH566" s="2">
        <f>(Table2[[#This Row],[Current Month High]]/Table2[[#This Row],[Close Price]])-1</f>
        <v>2.8177523893222034E-2</v>
      </c>
      <c r="AI566">
        <v>2.8177523893221998</v>
      </c>
      <c r="AJ566">
        <v>40.662906590434901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0.17</v>
      </c>
      <c r="AM566" t="s">
        <v>10198</v>
      </c>
      <c r="AN566">
        <v>3.28</v>
      </c>
      <c r="AO566" t="s">
        <v>10198</v>
      </c>
      <c r="AP566">
        <v>-5.5292495482544002E-2</v>
      </c>
      <c r="AQ566">
        <f>(Table2[[#This Row],[Sharpe Ratio]]-AVERAGE(Table2[Sharpe Ratio]))/_xlfn.STDEV.P(Table2[Sharpe Ratio])</f>
        <v>-1.234359218257101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0.75155247622115917</v>
      </c>
      <c r="AS566">
        <f>_xlfn.RANK.AVG(Table2[[#This Row],[1Y Return vs Nifty Z-Score]],Table2[1Y Return vs Nifty Z-Score])</f>
        <v>547</v>
      </c>
      <c r="AT566">
        <f>_xlfn.RANK.AVG(Table2[[#This Row],[6M Return vs Nifty Z-Score]],Table2[6M Return vs Nifty Z-Score])</f>
        <v>371</v>
      </c>
      <c r="AU566">
        <f>_xlfn.RANK.AVG(Table2[[#This Row],[Sharpe Ratio Z-Score]],Table2[Sharpe Ratio Z-Score])</f>
        <v>646</v>
      </c>
      <c r="AV566">
        <f>(Table2[[#This Row],[Rank 1Y]]+Table2[[#This Row],[Rank 6M]]+Table2[[#This Row],[Rank Sharpe]])/3</f>
        <v>521.33333333333337</v>
      </c>
    </row>
    <row r="567" spans="1:48" x14ac:dyDescent="0.3">
      <c r="A567" t="s">
        <v>553</v>
      </c>
      <c r="B567" t="s">
        <v>554</v>
      </c>
      <c r="C567" t="s">
        <v>10167</v>
      </c>
      <c r="D567" t="s">
        <v>555</v>
      </c>
      <c r="E567">
        <v>34688.982250000001</v>
      </c>
      <c r="F567">
        <v>3157.85</v>
      </c>
      <c r="G567">
        <v>-8.7672639117487101</v>
      </c>
      <c r="H567">
        <f>(Table2[[#This Row],[1Y Return vs Nifty]]-AVERAGE(Table2[1Y Return vs Nifty]))/_xlfn.STDEV.P(Table2[1Y Return vs Nifty])</f>
        <v>-0.67641068999996345</v>
      </c>
      <c r="I567">
        <v>-7.03370303114799</v>
      </c>
      <c r="J567">
        <f>(Table2[[#This Row],[1M Return vs Nifty]]-AVERAGE(Table2[1M Return vs Nifty]))/_xlfn.STDEV.P(Table2[1M Return vs Nifty])</f>
        <v>-0.72105912362466562</v>
      </c>
      <c r="K567">
        <v>-25.829075940797601</v>
      </c>
      <c r="L567">
        <f>(Table2[[#This Row],[6M Return vs Nifty]]-AVERAGE(Table2[6M Return vs Nifty]))/_xlfn.STDEV.P(Table2[6M Return vs Nifty])</f>
        <v>-1.1189187340287099</v>
      </c>
      <c r="M567">
        <v>-3.2663714665006398</v>
      </c>
      <c r="N567">
        <f>(Table2[[#This Row],[1W Return vs Nifty]]-AVERAGE(Table2[1W Return vs Nifty]))/_xlfn.STDEV.P(Table2[1W Return vs Nifty])</f>
        <v>-0.86874124821397969</v>
      </c>
      <c r="O567">
        <v>3232.82</v>
      </c>
      <c r="P567">
        <v>3248.2278172894198</v>
      </c>
      <c r="Q567">
        <v>3252.6872570819501</v>
      </c>
      <c r="R567">
        <v>31.877732491342101</v>
      </c>
      <c r="S567" s="2">
        <f>(Table2[[#This Row],[Close Price]]-Table2[[#This Row],[20D EMA]])/Table2[[#This Row],[20D EMA]]</f>
        <v>-2.3190279693889624E-2</v>
      </c>
      <c r="T567" s="2">
        <f>(Table2[[#This Row],[Close Price]]-Table2[[#This Row],[50D EMA]])/Table2[[#This Row],[50D EMA]]</f>
        <v>-2.7823731084489746E-2</v>
      </c>
      <c r="U567" s="2">
        <f>(Table2[[#This Row],[Close Price]]-Table2[[#This Row],[200D EMA]])/Table2[[#This Row],[200D EMA]]</f>
        <v>-2.9156586411885947E-2</v>
      </c>
      <c r="V567">
        <v>0.63934038011348004</v>
      </c>
      <c r="W567">
        <v>3140.05</v>
      </c>
      <c r="X567">
        <v>3295</v>
      </c>
      <c r="Y567">
        <v>3101.05</v>
      </c>
      <c r="Z567">
        <v>3279.95</v>
      </c>
      <c r="AA567">
        <v>3101.05</v>
      </c>
      <c r="AB567">
        <v>3354.65</v>
      </c>
      <c r="AC567" s="2">
        <f>(Table2[[#This Row],[Close Price]]/Table2[[#This Row],[Day Low]])-1</f>
        <v>5.6686995430008658E-3</v>
      </c>
      <c r="AD567" s="2">
        <f>(Table2[[#This Row],[Day High]]/Table2[[#This Row],[Close Price]])-1</f>
        <v>4.3431448612188728E-2</v>
      </c>
      <c r="AE567" s="2">
        <f>(Table2[[#This Row],[Close Price]]/Table2[[#This Row],[Current Week Low]])-1</f>
        <v>1.8316376711113858E-2</v>
      </c>
      <c r="AF567" s="2">
        <f>(Table2[[#This Row],[Current Week High]]/Table2[[#This Row],[Close Price]])-1</f>
        <v>3.8665547761926655E-2</v>
      </c>
      <c r="AG567" s="2">
        <f>(Table2[[#This Row],[Close Price]]/Table2[[#This Row],[Current Month Low]])-1</f>
        <v>1.8316376711113858E-2</v>
      </c>
      <c r="AH567" s="2">
        <f>(Table2[[#This Row],[Current Month High]]/Table2[[#This Row],[Close Price]])-1</f>
        <v>6.2320882879174144E-2</v>
      </c>
      <c r="AI567">
        <v>24.1350919138021</v>
      </c>
      <c r="AJ567">
        <v>27.538368336025801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-0.17</v>
      </c>
      <c r="AM567" t="s">
        <v>10197</v>
      </c>
      <c r="AN567">
        <v>-2.2000000000000002</v>
      </c>
      <c r="AO567" t="s">
        <v>10197</v>
      </c>
      <c r="AP567">
        <v>4.9795860983319E-2</v>
      </c>
      <c r="AQ567">
        <f>(Table2[[#This Row],[Sharpe Ratio]]-AVERAGE(Table2[Sharpe Ratio]))/_xlfn.STDEV.P(Table2[Sharpe Ratio])</f>
        <v>-2.3000796228284881E-2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557</v>
      </c>
      <c r="AT567">
        <f>_xlfn.RANK.AVG(Table2[[#This Row],[6M Return vs Nifty Z-Score]],Table2[6M Return vs Nifty Z-Score])</f>
        <v>664</v>
      </c>
      <c r="AU567">
        <f>_xlfn.RANK.AVG(Table2[[#This Row],[Sharpe Ratio Z-Score]],Table2[Sharpe Ratio Z-Score])</f>
        <v>345</v>
      </c>
      <c r="AV567">
        <f>(Table2[[#This Row],[Rank 1Y]]+Table2[[#This Row],[Rank 6M]]+Table2[[#This Row],[Rank Sharpe]])/3</f>
        <v>522</v>
      </c>
    </row>
    <row r="568" spans="1:48" x14ac:dyDescent="0.3">
      <c r="A568" t="s">
        <v>1144</v>
      </c>
      <c r="B568" t="s">
        <v>1145</v>
      </c>
      <c r="C568" t="s">
        <v>10157</v>
      </c>
      <c r="D568" t="s">
        <v>395</v>
      </c>
      <c r="E568">
        <v>10510.956406200001</v>
      </c>
      <c r="F568">
        <v>2598.5</v>
      </c>
      <c r="G568">
        <v>-19.086766058755298</v>
      </c>
      <c r="H568">
        <f>(Table2[[#This Row],[1Y Return vs Nifty]]-AVERAGE(Table2[1Y Return vs Nifty]))/_xlfn.STDEV.P(Table2[1Y Return vs Nifty])</f>
        <v>-0.81636231489394429</v>
      </c>
      <c r="I568">
        <v>3.2500146048416099</v>
      </c>
      <c r="J568">
        <f>(Table2[[#This Row],[1M Return vs Nifty]]-AVERAGE(Table2[1M Return vs Nifty]))/_xlfn.STDEV.P(Table2[1M Return vs Nifty])</f>
        <v>0.32733250285992577</v>
      </c>
      <c r="K568">
        <v>-22.605322386800999</v>
      </c>
      <c r="L568">
        <f>(Table2[[#This Row],[6M Return vs Nifty]]-AVERAGE(Table2[6M Return vs Nifty]))/_xlfn.STDEV.P(Table2[6M Return vs Nifty])</f>
        <v>-1.0081541892250068</v>
      </c>
      <c r="M568">
        <v>-2.2306158841627899</v>
      </c>
      <c r="N568">
        <f>(Table2[[#This Row],[1W Return vs Nifty]]-AVERAGE(Table2[1W Return vs Nifty]))/_xlfn.STDEV.P(Table2[1W Return vs Nifty])</f>
        <v>-0.64770082097447579</v>
      </c>
      <c r="O568">
        <v>2639.58</v>
      </c>
      <c r="P568">
        <v>2587.3605442325002</v>
      </c>
      <c r="Q568">
        <v>2452.8918730291798</v>
      </c>
      <c r="R568">
        <v>42.843428218133198</v>
      </c>
      <c r="S568" s="2">
        <f>(Table2[[#This Row],[Close Price]]-Table2[[#This Row],[20D EMA]])/Table2[[#This Row],[20D EMA]]</f>
        <v>-1.556308200547054E-2</v>
      </c>
      <c r="T568" s="2">
        <f>(Table2[[#This Row],[Close Price]]-Table2[[#This Row],[50D EMA]])/Table2[[#This Row],[50D EMA]]</f>
        <v>4.3053357184142209E-3</v>
      </c>
      <c r="U568" s="2">
        <f>(Table2[[#This Row],[Close Price]]-Table2[[#This Row],[200D EMA]])/Table2[[#This Row],[200D EMA]]</f>
        <v>5.9361820458478903E-2</v>
      </c>
      <c r="V568">
        <v>1.5525199227568101</v>
      </c>
      <c r="W568">
        <v>2575</v>
      </c>
      <c r="X568">
        <v>2655.25</v>
      </c>
      <c r="Y568">
        <v>2498.6</v>
      </c>
      <c r="Z568">
        <v>2697.95</v>
      </c>
      <c r="AA568">
        <v>2498.6</v>
      </c>
      <c r="AB568">
        <v>2907.35</v>
      </c>
      <c r="AC568" s="2">
        <f>(Table2[[#This Row],[Close Price]]/Table2[[#This Row],[Day Low]])-1</f>
        <v>9.126213592232979E-3</v>
      </c>
      <c r="AD568" s="2">
        <f>(Table2[[#This Row],[Day High]]/Table2[[#This Row],[Close Price]])-1</f>
        <v>2.1839522801616384E-2</v>
      </c>
      <c r="AE568" s="2">
        <f>(Table2[[#This Row],[Close Price]]/Table2[[#This Row],[Current Week Low]])-1</f>
        <v>3.9982390138477486E-2</v>
      </c>
      <c r="AF568" s="2">
        <f>(Table2[[#This Row],[Current Week High]]/Table2[[#This Row],[Close Price]])-1</f>
        <v>3.8272080046180434E-2</v>
      </c>
      <c r="AG568" s="2">
        <f>(Table2[[#This Row],[Close Price]]/Table2[[#This Row],[Current Month Low]])-1</f>
        <v>3.9982390138477486E-2</v>
      </c>
      <c r="AH568" s="2">
        <f>(Table2[[#This Row],[Current Month High]]/Table2[[#This Row],[Close Price]])-1</f>
        <v>0.11885703290359828</v>
      </c>
      <c r="AI568">
        <v>15.3915720608043</v>
      </c>
      <c r="AJ568">
        <v>26.364675274150802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-0.05</v>
      </c>
      <c r="AM568" t="s">
        <v>10197</v>
      </c>
      <c r="AN568">
        <v>-1.84</v>
      </c>
      <c r="AO568" t="s">
        <v>10197</v>
      </c>
      <c r="AP568">
        <v>5.2618876959114998E-2</v>
      </c>
      <c r="AQ568">
        <f>(Table2[[#This Row],[Sharpe Ratio]]-AVERAGE(Table2[Sharpe Ratio]))/_xlfn.STDEV.P(Table2[Sharpe Ratio])</f>
        <v>9.5402415498940206E-3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-2.1353445806836073</v>
      </c>
      <c r="AS568">
        <f>_xlfn.RANK.AVG(Table2[[#This Row],[1Y Return vs Nifty Z-Score]],Table2[1Y Return vs Nifty Z-Score])</f>
        <v>612</v>
      </c>
      <c r="AT568">
        <f>_xlfn.RANK.AVG(Table2[[#This Row],[6M Return vs Nifty Z-Score]],Table2[6M Return vs Nifty Z-Score])</f>
        <v>627</v>
      </c>
      <c r="AU568">
        <f>_xlfn.RANK.AVG(Table2[[#This Row],[Sharpe Ratio Z-Score]],Table2[Sharpe Ratio Z-Score])</f>
        <v>334</v>
      </c>
      <c r="AV568">
        <f>(Table2[[#This Row],[Rank 1Y]]+Table2[[#This Row],[Rank 6M]]+Table2[[#This Row],[Rank Sharpe]])/3</f>
        <v>524.33333333333337</v>
      </c>
    </row>
    <row r="569" spans="1:48" x14ac:dyDescent="0.3">
      <c r="A569" t="s">
        <v>716</v>
      </c>
      <c r="B569" t="s">
        <v>717</v>
      </c>
      <c r="C569" t="s">
        <v>10165</v>
      </c>
      <c r="D569" t="s">
        <v>718</v>
      </c>
      <c r="E569">
        <v>22992.120771000002</v>
      </c>
      <c r="F569">
        <v>1443.7</v>
      </c>
      <c r="G569">
        <v>-24.7500659547201</v>
      </c>
      <c r="H569">
        <f>(Table2[[#This Row],[1Y Return vs Nifty]]-AVERAGE(Table2[1Y Return vs Nifty]))/_xlfn.STDEV.P(Table2[1Y Return vs Nifty])</f>
        <v>-0.89316718507192039</v>
      </c>
      <c r="I569">
        <v>0.92626810648268298</v>
      </c>
      <c r="J569">
        <f>(Table2[[#This Row],[1M Return vs Nifty]]-AVERAGE(Table2[1M Return vs Nifty]))/_xlfn.STDEV.P(Table2[1M Return vs Nifty])</f>
        <v>9.0434091489069945E-2</v>
      </c>
      <c r="K569">
        <v>-6.5132973949543604</v>
      </c>
      <c r="L569">
        <f>(Table2[[#This Row],[6M Return vs Nifty]]-AVERAGE(Table2[6M Return vs Nifty]))/_xlfn.STDEV.P(Table2[6M Return vs Nifty])</f>
        <v>-0.4552503169727467</v>
      </c>
      <c r="M569">
        <v>7.9493911204840204</v>
      </c>
      <c r="N569">
        <f>(Table2[[#This Row],[1W Return vs Nifty]]-AVERAGE(Table2[1W Return vs Nifty]))/_xlfn.STDEV.P(Table2[1W Return vs Nifty])</f>
        <v>1.5248127874284461</v>
      </c>
      <c r="O569">
        <v>1408.89</v>
      </c>
      <c r="P569">
        <v>1358.7559381250501</v>
      </c>
      <c r="Q569">
        <v>1298.33685894569</v>
      </c>
      <c r="R569">
        <v>58.670598657021898</v>
      </c>
      <c r="S569" s="2">
        <f>(Table2[[#This Row],[Close Price]]-Table2[[#This Row],[20D EMA]])/Table2[[#This Row],[20D EMA]]</f>
        <v>2.4707393763885005E-2</v>
      </c>
      <c r="T569" s="2">
        <f>(Table2[[#This Row],[Close Price]]-Table2[[#This Row],[50D EMA]])/Table2[[#This Row],[50D EMA]]</f>
        <v>6.2516055673813242E-2</v>
      </c>
      <c r="U569" s="2">
        <f>(Table2[[#This Row],[Close Price]]-Table2[[#This Row],[200D EMA]])/Table2[[#This Row],[200D EMA]]</f>
        <v>0.11196103696258898</v>
      </c>
      <c r="V569">
        <v>0.813953406036381</v>
      </c>
      <c r="W569">
        <v>1427</v>
      </c>
      <c r="X569">
        <v>1464.4</v>
      </c>
      <c r="Y569">
        <v>1341.05</v>
      </c>
      <c r="Z569">
        <v>1480</v>
      </c>
      <c r="AA569">
        <v>1340.45</v>
      </c>
      <c r="AB569">
        <v>1520</v>
      </c>
      <c r="AC569" s="2">
        <f>(Table2[[#This Row],[Close Price]]/Table2[[#This Row],[Day Low]])-1</f>
        <v>1.1702873160476468E-2</v>
      </c>
      <c r="AD569" s="2">
        <f>(Table2[[#This Row],[Day High]]/Table2[[#This Row],[Close Price]])-1</f>
        <v>1.4338158897277964E-2</v>
      </c>
      <c r="AE569" s="2">
        <f>(Table2[[#This Row],[Close Price]]/Table2[[#This Row],[Current Week Low]])-1</f>
        <v>7.6544498713694509E-2</v>
      </c>
      <c r="AF569" s="2">
        <f>(Table2[[#This Row],[Current Week High]]/Table2[[#This Row],[Close Price]])-1</f>
        <v>2.5143727921313364E-2</v>
      </c>
      <c r="AG569" s="2">
        <f>(Table2[[#This Row],[Close Price]]/Table2[[#This Row],[Current Month Low]])-1</f>
        <v>7.7026371740833266E-2</v>
      </c>
      <c r="AH569" s="2">
        <f>(Table2[[#This Row],[Current Month High]]/Table2[[#This Row],[Close Price]])-1</f>
        <v>5.2850315162429773E-2</v>
      </c>
      <c r="AI569">
        <v>5.5482440950335796</v>
      </c>
      <c r="AJ569">
        <v>30.0220651146035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0.1</v>
      </c>
      <c r="AM569" t="s">
        <v>10198</v>
      </c>
      <c r="AN569">
        <v>0.28999999999999998</v>
      </c>
      <c r="AO569" t="s">
        <v>10198</v>
      </c>
      <c r="AP569">
        <v>1.100789122959E-2</v>
      </c>
      <c r="AQ569">
        <f>(Table2[[#This Row],[Sharpe Ratio]]-AVERAGE(Table2[Sharpe Ratio]))/_xlfn.STDEV.P(Table2[Sharpe Ratio])</f>
        <v>-0.47011154583679776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-0.20328216896394879</v>
      </c>
      <c r="AS569">
        <f>_xlfn.RANK.AVG(Table2[[#This Row],[1Y Return vs Nifty Z-Score]],Table2[1Y Return vs Nifty Z-Score])</f>
        <v>642</v>
      </c>
      <c r="AT569">
        <f>_xlfn.RANK.AVG(Table2[[#This Row],[6M Return vs Nifty Z-Score]],Table2[6M Return vs Nifty Z-Score])</f>
        <v>473</v>
      </c>
      <c r="AU569">
        <f>_xlfn.RANK.AVG(Table2[[#This Row],[Sharpe Ratio Z-Score]],Table2[Sharpe Ratio Z-Score])</f>
        <v>459</v>
      </c>
      <c r="AV569">
        <f>(Table2[[#This Row],[Rank 1Y]]+Table2[[#This Row],[Rank 6M]]+Table2[[#This Row],[Rank Sharpe]])/3</f>
        <v>524.66666666666663</v>
      </c>
    </row>
    <row r="570" spans="1:48" x14ac:dyDescent="0.3">
      <c r="A570" t="s">
        <v>453</v>
      </c>
      <c r="B570" t="s">
        <v>454</v>
      </c>
      <c r="C570" t="s">
        <v>10162</v>
      </c>
      <c r="D570" t="s">
        <v>80</v>
      </c>
      <c r="E570">
        <v>48428.457255070003</v>
      </c>
      <c r="F570">
        <v>2578.9</v>
      </c>
      <c r="G570">
        <v>12.3125550269735</v>
      </c>
      <c r="H570">
        <f>(Table2[[#This Row],[1Y Return vs Nifty]]-AVERAGE(Table2[1Y Return vs Nifty]))/_xlfn.STDEV.P(Table2[1Y Return vs Nifty])</f>
        <v>-0.39052917450448521</v>
      </c>
      <c r="I570">
        <v>-2.39385868623186</v>
      </c>
      <c r="J570">
        <f>(Table2[[#This Row],[1M Return vs Nifty]]-AVERAGE(Table2[1M Return vs Nifty]))/_xlfn.STDEV.P(Table2[1M Return vs Nifty])</f>
        <v>-0.24804205610248281</v>
      </c>
      <c r="K570">
        <v>-9.7920283394202396</v>
      </c>
      <c r="L570">
        <f>(Table2[[#This Row],[6M Return vs Nifty]]-AVERAGE(Table2[6M Return vs Nifty]))/_xlfn.STDEV.P(Table2[6M Return vs Nifty])</f>
        <v>-0.56790382305336728</v>
      </c>
      <c r="M570">
        <v>-2.1051477717884701</v>
      </c>
      <c r="N570">
        <f>(Table2[[#This Row],[1W Return vs Nifty]]-AVERAGE(Table2[1W Return vs Nifty]))/_xlfn.STDEV.P(Table2[1W Return vs Nifty])</f>
        <v>-0.62092469189819788</v>
      </c>
      <c r="O570">
        <v>2646.75</v>
      </c>
      <c r="P570">
        <v>2610.8008834368702</v>
      </c>
      <c r="Q570">
        <v>2416.8426889369398</v>
      </c>
      <c r="R570">
        <v>31.602319000638101</v>
      </c>
      <c r="S570" s="2">
        <f>(Table2[[#This Row],[Close Price]]-Table2[[#This Row],[20D EMA]])/Table2[[#This Row],[20D EMA]]</f>
        <v>-2.5635212997071846E-2</v>
      </c>
      <c r="T570" s="2">
        <f>(Table2[[#This Row],[Close Price]]-Table2[[#This Row],[50D EMA]])/Table2[[#This Row],[50D EMA]]</f>
        <v>-1.2218811338410324E-2</v>
      </c>
      <c r="U570" s="2">
        <f>(Table2[[#This Row],[Close Price]]-Table2[[#This Row],[200D EMA]])/Table2[[#This Row],[200D EMA]]</f>
        <v>6.7053313732364603E-2</v>
      </c>
      <c r="V570">
        <v>0.737436954759356</v>
      </c>
      <c r="W570">
        <v>2583.75</v>
      </c>
      <c r="X570">
        <v>2640.35</v>
      </c>
      <c r="Y570">
        <v>2556.8000000000002</v>
      </c>
      <c r="Z570">
        <v>2699.9</v>
      </c>
      <c r="AA570">
        <v>2556.8000000000002</v>
      </c>
      <c r="AB570">
        <v>2844</v>
      </c>
      <c r="AC570" s="2">
        <f>(Table2[[#This Row],[Close Price]]/Table2[[#This Row],[Day Low]])-1</f>
        <v>-1.8771165940977275E-3</v>
      </c>
      <c r="AD570" s="2">
        <f>(Table2[[#This Row],[Day High]]/Table2[[#This Row],[Close Price]])-1</f>
        <v>2.3827988677342926E-2</v>
      </c>
      <c r="AE570" s="2">
        <f>(Table2[[#This Row],[Close Price]]/Table2[[#This Row],[Current Week Low]])-1</f>
        <v>8.6436170212764729E-3</v>
      </c>
      <c r="AF570" s="2">
        <f>(Table2[[#This Row],[Current Week High]]/Table2[[#This Row],[Close Price]])-1</f>
        <v>4.691922912869817E-2</v>
      </c>
      <c r="AG570" s="2">
        <f>(Table2[[#This Row],[Close Price]]/Table2[[#This Row],[Current Month Low]])-1</f>
        <v>8.6436170212764729E-3</v>
      </c>
      <c r="AH570" s="2">
        <f>(Table2[[#This Row],[Current Month High]]/Table2[[#This Row],[Close Price]])-1</f>
        <v>0.10279576563651172</v>
      </c>
      <c r="AI570">
        <v>10.2795765636511</v>
      </c>
      <c r="AJ570">
        <v>43.033832501386499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-0.04</v>
      </c>
      <c r="AM570" t="s">
        <v>10197</v>
      </c>
      <c r="AN570">
        <v>-3.52</v>
      </c>
      <c r="AO570" t="s">
        <v>10197</v>
      </c>
      <c r="AP570">
        <v>-4.2677140544070999E-2</v>
      </c>
      <c r="AQ570">
        <f>(Table2[[#This Row],[Sharpe Ratio]]-AVERAGE(Table2[Sharpe Ratio]))/_xlfn.STDEV.P(Table2[Sharpe Ratio])</f>
        <v>-1.0889414292124489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-2.9163411747709818</v>
      </c>
      <c r="AS570">
        <f>_xlfn.RANK.AVG(Table2[[#This Row],[1Y Return vs Nifty Z-Score]],Table2[1Y Return vs Nifty Z-Score])</f>
        <v>437</v>
      </c>
      <c r="AT570">
        <f>_xlfn.RANK.AVG(Table2[[#This Row],[6M Return vs Nifty Z-Score]],Table2[6M Return vs Nifty Z-Score])</f>
        <v>515</v>
      </c>
      <c r="AU570">
        <f>_xlfn.RANK.AVG(Table2[[#This Row],[Sharpe Ratio Z-Score]],Table2[Sharpe Ratio Z-Score])</f>
        <v>626</v>
      </c>
      <c r="AV570">
        <f>(Table2[[#This Row],[Rank 1Y]]+Table2[[#This Row],[Rank 6M]]+Table2[[#This Row],[Rank Sharpe]])/3</f>
        <v>526</v>
      </c>
    </row>
    <row r="571" spans="1:48" x14ac:dyDescent="0.3">
      <c r="A571" t="s">
        <v>2147</v>
      </c>
      <c r="B571" t="s">
        <v>2148</v>
      </c>
      <c r="C571" t="s">
        <v>10155</v>
      </c>
      <c r="D571" t="s">
        <v>251</v>
      </c>
      <c r="E571">
        <v>2619.4332517500002</v>
      </c>
      <c r="F571">
        <v>907.35</v>
      </c>
      <c r="G571">
        <v>-40.630142599889602</v>
      </c>
      <c r="H571">
        <f>(Table2[[#This Row],[1Y Return vs Nifty]]-AVERAGE(Table2[1Y Return vs Nifty]))/_xlfn.STDEV.P(Table2[1Y Return vs Nifty])</f>
        <v>-1.1085305328645363</v>
      </c>
      <c r="I571">
        <v>12.398430235692199</v>
      </c>
      <c r="J571">
        <f>(Table2[[#This Row],[1M Return vs Nifty]]-AVERAGE(Table2[1M Return vs Nifty]))/_xlfn.STDEV.P(Table2[1M Return vs Nifty])</f>
        <v>1.2599837757243968</v>
      </c>
      <c r="K571">
        <v>-2.4337653194056901</v>
      </c>
      <c r="L571">
        <f>(Table2[[#This Row],[6M Return vs Nifty]]-AVERAGE(Table2[6M Return vs Nifty]))/_xlfn.STDEV.P(Table2[6M Return vs Nifty])</f>
        <v>-0.31508218507567348</v>
      </c>
      <c r="M571">
        <v>7.4561652987511602</v>
      </c>
      <c r="N571">
        <f>(Table2[[#This Row],[1W Return vs Nifty]]-AVERAGE(Table2[1W Return vs Nifty]))/_xlfn.STDEV.P(Table2[1W Return vs Nifty])</f>
        <v>1.4195535465221056</v>
      </c>
      <c r="O571">
        <v>843.09</v>
      </c>
      <c r="P571">
        <v>811.57513396809497</v>
      </c>
      <c r="Q571">
        <v>821.87635258956902</v>
      </c>
      <c r="R571">
        <v>78.536821783393194</v>
      </c>
      <c r="S571" s="2">
        <f>(Table2[[#This Row],[Close Price]]-Table2[[#This Row],[20D EMA]])/Table2[[#This Row],[20D EMA]]</f>
        <v>7.6219620681066066E-2</v>
      </c>
      <c r="T571" s="2">
        <f>(Table2[[#This Row],[Close Price]]-Table2[[#This Row],[50D EMA]])/Table2[[#This Row],[50D EMA]]</f>
        <v>0.11801108982187002</v>
      </c>
      <c r="U571" s="2">
        <f>(Table2[[#This Row],[Close Price]]-Table2[[#This Row],[200D EMA]])/Table2[[#This Row],[200D EMA]]</f>
        <v>0.1039981831100512</v>
      </c>
      <c r="V571">
        <v>1.48551669832376</v>
      </c>
      <c r="W571">
        <v>874</v>
      </c>
      <c r="X571">
        <v>918</v>
      </c>
      <c r="Y571">
        <v>803</v>
      </c>
      <c r="Z571">
        <v>926.7</v>
      </c>
      <c r="AA571">
        <v>769.05</v>
      </c>
      <c r="AB571">
        <v>926.7</v>
      </c>
      <c r="AC571" s="2">
        <f>(Table2[[#This Row],[Close Price]]/Table2[[#This Row],[Day Low]])-1</f>
        <v>3.8157894736842168E-2</v>
      </c>
      <c r="AD571" s="2">
        <f>(Table2[[#This Row],[Day High]]/Table2[[#This Row],[Close Price]])-1</f>
        <v>1.1737477268970009E-2</v>
      </c>
      <c r="AE571" s="2">
        <f>(Table2[[#This Row],[Close Price]]/Table2[[#This Row],[Current Week Low]])-1</f>
        <v>0.12995018679950188</v>
      </c>
      <c r="AF571" s="2">
        <f>(Table2[[#This Row],[Current Week High]]/Table2[[#This Row],[Close Price]])-1</f>
        <v>2.1325838981649969E-2</v>
      </c>
      <c r="AG571" s="2">
        <f>(Table2[[#This Row],[Close Price]]/Table2[[#This Row],[Current Month Low]])-1</f>
        <v>0.17983226058123658</v>
      </c>
      <c r="AH571" s="2">
        <f>(Table2[[#This Row],[Current Month High]]/Table2[[#This Row],[Close Price]])-1</f>
        <v>2.1325838981649969E-2</v>
      </c>
      <c r="AI571">
        <v>29.387777594092601</v>
      </c>
      <c r="AJ571">
        <v>37.207016482685603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0.06</v>
      </c>
      <c r="AM571" t="s">
        <v>10198</v>
      </c>
      <c r="AN571">
        <v>8.19</v>
      </c>
      <c r="AO571" t="s">
        <v>10198</v>
      </c>
      <c r="AP571">
        <v>1.2229390660929E-2</v>
      </c>
      <c r="AQ571">
        <f>(Table2[[#This Row],[Sharpe Ratio]]-AVERAGE(Table2[Sharpe Ratio]))/_xlfn.STDEV.P(Table2[Sharpe Ratio])</f>
        <v>-0.45603126450575832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703</v>
      </c>
      <c r="AT571">
        <f>_xlfn.RANK.AVG(Table2[[#This Row],[6M Return vs Nifty Z-Score]],Table2[6M Return vs Nifty Z-Score])</f>
        <v>424</v>
      </c>
      <c r="AU571">
        <f>_xlfn.RANK.AVG(Table2[[#This Row],[Sharpe Ratio Z-Score]],Table2[Sharpe Ratio Z-Score])</f>
        <v>456</v>
      </c>
      <c r="AV571">
        <f>(Table2[[#This Row],[Rank 1Y]]+Table2[[#This Row],[Rank 6M]]+Table2[[#This Row],[Rank Sharpe]])/3</f>
        <v>527.66666666666663</v>
      </c>
    </row>
    <row r="572" spans="1:48" x14ac:dyDescent="0.3">
      <c r="A572" t="s">
        <v>467</v>
      </c>
      <c r="B572" t="s">
        <v>468</v>
      </c>
      <c r="C572" t="s">
        <v>622</v>
      </c>
      <c r="D572" t="s">
        <v>469</v>
      </c>
      <c r="E572">
        <v>46088.086214850002</v>
      </c>
      <c r="F572">
        <v>41320.25</v>
      </c>
      <c r="G572">
        <v>-12.9236664641021</v>
      </c>
      <c r="H572">
        <f>(Table2[[#This Row],[1Y Return vs Nifty]]-AVERAGE(Table2[1Y Return vs Nifty]))/_xlfn.STDEV.P(Table2[1Y Return vs Nifty])</f>
        <v>-0.73277923206999729</v>
      </c>
      <c r="I572">
        <v>-0.42361197341625401</v>
      </c>
      <c r="J572">
        <f>(Table2[[#This Row],[1M Return vs Nifty]]-AVERAGE(Table2[1M Return vs Nifty]))/_xlfn.STDEV.P(Table2[1M Return vs Nifty])</f>
        <v>-4.7181800216440896E-2</v>
      </c>
      <c r="K572">
        <v>-1.74517175378252</v>
      </c>
      <c r="L572">
        <f>(Table2[[#This Row],[6M Return vs Nifty]]-AVERAGE(Table2[6M Return vs Nifty]))/_xlfn.STDEV.P(Table2[6M Return vs Nifty])</f>
        <v>-0.29142288495440566</v>
      </c>
      <c r="M572">
        <v>2.5869995144870801</v>
      </c>
      <c r="N572">
        <f>(Table2[[#This Row],[1W Return vs Nifty]]-AVERAGE(Table2[1W Return vs Nifty]))/_xlfn.STDEV.P(Table2[1W Return vs Nifty])</f>
        <v>0.38042568314686731</v>
      </c>
      <c r="O572">
        <v>40001.81</v>
      </c>
      <c r="P572">
        <v>38763.309108003901</v>
      </c>
      <c r="Q572">
        <v>37700.7897590625</v>
      </c>
      <c r="R572">
        <v>70.275381000242703</v>
      </c>
      <c r="S572" s="2">
        <f>(Table2[[#This Row],[Close Price]]-Table2[[#This Row],[20D EMA]])/Table2[[#This Row],[20D EMA]]</f>
        <v>3.2959508582236716E-2</v>
      </c>
      <c r="T572" s="2">
        <f>(Table2[[#This Row],[Close Price]]-Table2[[#This Row],[50D EMA]])/Table2[[#This Row],[50D EMA]]</f>
        <v>6.5962915727133781E-2</v>
      </c>
      <c r="U572" s="2">
        <f>(Table2[[#This Row],[Close Price]]-Table2[[#This Row],[200D EMA]])/Table2[[#This Row],[200D EMA]]</f>
        <v>9.600489178260399E-2</v>
      </c>
      <c r="V572">
        <v>0.96269444204582899</v>
      </c>
      <c r="W572">
        <v>41181.1</v>
      </c>
      <c r="X572">
        <v>41620</v>
      </c>
      <c r="Y572">
        <v>39538.949999999997</v>
      </c>
      <c r="Z572">
        <v>41500</v>
      </c>
      <c r="AA572">
        <v>38300</v>
      </c>
      <c r="AB572">
        <v>41500</v>
      </c>
      <c r="AC572" s="2">
        <f>(Table2[[#This Row],[Close Price]]/Table2[[#This Row],[Day Low]])-1</f>
        <v>3.3789772492720527E-3</v>
      </c>
      <c r="AD572" s="2">
        <f>(Table2[[#This Row],[Day High]]/Table2[[#This Row],[Close Price]])-1</f>
        <v>7.2543123529020814E-3</v>
      </c>
      <c r="AE572" s="2">
        <f>(Table2[[#This Row],[Close Price]]/Table2[[#This Row],[Current Week Low]])-1</f>
        <v>4.5051778056827585E-2</v>
      </c>
      <c r="AF572" s="2">
        <f>(Table2[[#This Row],[Current Week High]]/Table2[[#This Row],[Close Price]])-1</f>
        <v>4.3501672908561329E-3</v>
      </c>
      <c r="AG572" s="2">
        <f>(Table2[[#This Row],[Close Price]]/Table2[[#This Row],[Current Month Low]])-1</f>
        <v>7.8857702349869552E-2</v>
      </c>
      <c r="AH572" s="2">
        <f>(Table2[[#This Row],[Current Month High]]/Table2[[#This Row],[Close Price]])-1</f>
        <v>4.3501672908561329E-3</v>
      </c>
      <c r="AI572">
        <v>3.7868841548635399</v>
      </c>
      <c r="AJ572">
        <v>24.947649005671199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0.08</v>
      </c>
      <c r="AM572" t="s">
        <v>10198</v>
      </c>
      <c r="AN572">
        <v>4.71</v>
      </c>
      <c r="AO572" t="s">
        <v>10198</v>
      </c>
      <c r="AP572">
        <v>-1.8947946234834E-2</v>
      </c>
      <c r="AQ572">
        <f>(Table2[[#This Row],[Sharpe Ratio]]-AVERAGE(Table2[Sharpe Ratio]))/_xlfn.STDEV.P(Table2[Sharpe Ratio])</f>
        <v>-0.81541389161326772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-1.506372125707244</v>
      </c>
      <c r="AS572">
        <f>_xlfn.RANK.AVG(Table2[[#This Row],[1Y Return vs Nifty Z-Score]],Table2[1Y Return vs Nifty Z-Score])</f>
        <v>588</v>
      </c>
      <c r="AT572">
        <f>_xlfn.RANK.AVG(Table2[[#This Row],[6M Return vs Nifty Z-Score]],Table2[6M Return vs Nifty Z-Score])</f>
        <v>419</v>
      </c>
      <c r="AU572">
        <f>_xlfn.RANK.AVG(Table2[[#This Row],[Sharpe Ratio Z-Score]],Table2[Sharpe Ratio Z-Score])</f>
        <v>577</v>
      </c>
      <c r="AV572">
        <f>(Table2[[#This Row],[Rank 1Y]]+Table2[[#This Row],[Rank 6M]]+Table2[[#This Row],[Rank Sharpe]])/3</f>
        <v>528</v>
      </c>
    </row>
    <row r="573" spans="1:48" x14ac:dyDescent="0.3">
      <c r="A573" t="s">
        <v>656</v>
      </c>
      <c r="B573" t="s">
        <v>657</v>
      </c>
      <c r="C573" t="s">
        <v>10167</v>
      </c>
      <c r="D573" t="s">
        <v>170</v>
      </c>
      <c r="E573">
        <v>26690.815246059999</v>
      </c>
      <c r="F573">
        <v>1047.7</v>
      </c>
      <c r="G573">
        <v>-16.7854918454535</v>
      </c>
      <c r="H573">
        <f>(Table2[[#This Row],[1Y Return vs Nifty]]-AVERAGE(Table2[1Y Return vs Nifty]))/_xlfn.STDEV.P(Table2[1Y Return vs Nifty])</f>
        <v>-0.78515276031561343</v>
      </c>
      <c r="I573">
        <v>-7.8961166372709704</v>
      </c>
      <c r="J573">
        <f>(Table2[[#This Row],[1M Return vs Nifty]]-AVERAGE(Table2[1M Return vs Nifty]))/_xlfn.STDEV.P(Table2[1M Return vs Nifty])</f>
        <v>-0.80897939090830806</v>
      </c>
      <c r="K573">
        <v>-10.1189910017961</v>
      </c>
      <c r="L573">
        <f>(Table2[[#This Row],[6M Return vs Nifty]]-AVERAGE(Table2[6M Return vs Nifty]))/_xlfn.STDEV.P(Table2[6M Return vs Nifty])</f>
        <v>-0.57913789223988155</v>
      </c>
      <c r="M573">
        <v>0.23145417672980301</v>
      </c>
      <c r="N573">
        <f>(Table2[[#This Row],[1W Return vs Nifty]]-AVERAGE(Table2[1W Return vs Nifty]))/_xlfn.STDEV.P(Table2[1W Return vs Nifty])</f>
        <v>-0.1222708571552962</v>
      </c>
      <c r="O573">
        <v>1069.3599999999999</v>
      </c>
      <c r="P573">
        <v>1078.51055590137</v>
      </c>
      <c r="Q573">
        <v>1057.72687637948</v>
      </c>
      <c r="R573">
        <v>38.004112606483503</v>
      </c>
      <c r="S573" s="2">
        <f>(Table2[[#This Row],[Close Price]]-Table2[[#This Row],[20D EMA]])/Table2[[#This Row],[20D EMA]]</f>
        <v>-2.0255105857709149E-2</v>
      </c>
      <c r="T573" s="2">
        <f>(Table2[[#This Row],[Close Price]]-Table2[[#This Row],[50D EMA]])/Table2[[#This Row],[50D EMA]]</f>
        <v>-2.856769062924926E-2</v>
      </c>
      <c r="U573" s="2">
        <f>(Table2[[#This Row],[Close Price]]-Table2[[#This Row],[200D EMA]])/Table2[[#This Row],[200D EMA]]</f>
        <v>-9.4796460252586385E-3</v>
      </c>
      <c r="V573">
        <v>0.66533583237405802</v>
      </c>
      <c r="W573">
        <v>1048.05</v>
      </c>
      <c r="X573">
        <v>1075.95</v>
      </c>
      <c r="Y573">
        <v>1019.2</v>
      </c>
      <c r="Z573">
        <v>1070</v>
      </c>
      <c r="AA573">
        <v>1019.2</v>
      </c>
      <c r="AB573">
        <v>1120</v>
      </c>
      <c r="AC573" s="2">
        <f>(Table2[[#This Row],[Close Price]]/Table2[[#This Row],[Day Low]])-1</f>
        <v>-3.3395353275122996E-4</v>
      </c>
      <c r="AD573" s="2">
        <f>(Table2[[#This Row],[Day High]]/Table2[[#This Row],[Close Price]])-1</f>
        <v>2.6963825522573259E-2</v>
      </c>
      <c r="AE573" s="2">
        <f>(Table2[[#This Row],[Close Price]]/Table2[[#This Row],[Current Week Low]])-1</f>
        <v>2.7963108320251173E-2</v>
      </c>
      <c r="AF573" s="2">
        <f>(Table2[[#This Row],[Current Week High]]/Table2[[#This Row],[Close Price]])-1</f>
        <v>2.1284718908084255E-2</v>
      </c>
      <c r="AG573" s="2">
        <f>(Table2[[#This Row],[Close Price]]/Table2[[#This Row],[Current Month Low]])-1</f>
        <v>2.7963108320251173E-2</v>
      </c>
      <c r="AH573" s="2">
        <f>(Table2[[#This Row],[Current Month High]]/Table2[[#This Row],[Close Price]])-1</f>
        <v>6.9008303903789203E-2</v>
      </c>
      <c r="AI573">
        <v>28.7582323184117</v>
      </c>
      <c r="AJ573">
        <v>12.2936763129689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10197</v>
      </c>
      <c r="AN573">
        <v>-2.99</v>
      </c>
      <c r="AO573" t="s">
        <v>10197</v>
      </c>
      <c r="AP573">
        <v>9.9867527172240005E-3</v>
      </c>
      <c r="AQ573">
        <f>(Table2[[#This Row],[Sharpe Ratio]]-AVERAGE(Table2[Sharpe Ratio]))/_xlfn.STDEV.P(Table2[Sharpe Ratio])</f>
        <v>-0.4818822574418874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602</v>
      </c>
      <c r="AT573">
        <f>_xlfn.RANK.AVG(Table2[[#This Row],[6M Return vs Nifty Z-Score]],Table2[6M Return vs Nifty Z-Score])</f>
        <v>517</v>
      </c>
      <c r="AU573">
        <f>_xlfn.RANK.AVG(Table2[[#This Row],[Sharpe Ratio Z-Score]],Table2[Sharpe Ratio Z-Score])</f>
        <v>467</v>
      </c>
      <c r="AV573">
        <f>(Table2[[#This Row],[Rank 1Y]]+Table2[[#This Row],[Rank 6M]]+Table2[[#This Row],[Rank Sharpe]])/3</f>
        <v>528.66666666666663</v>
      </c>
    </row>
    <row r="574" spans="1:48" x14ac:dyDescent="0.3">
      <c r="A574" t="s">
        <v>2331</v>
      </c>
      <c r="B574" t="s">
        <v>2332</v>
      </c>
      <c r="C574" t="s">
        <v>10158</v>
      </c>
      <c r="D574" t="s">
        <v>295</v>
      </c>
      <c r="E574">
        <v>2178.5903096099901</v>
      </c>
      <c r="F574">
        <v>674.7</v>
      </c>
      <c r="G574">
        <v>23.126761765173899</v>
      </c>
      <c r="H574">
        <f>(Table2[[#This Row],[1Y Return vs Nifty]]-AVERAGE(Table2[1Y Return vs Nifty]))/_xlfn.STDEV.P(Table2[1Y Return vs Nifty])</f>
        <v>-0.24386843608992911</v>
      </c>
      <c r="I574">
        <v>5.2506470097353697</v>
      </c>
      <c r="J574">
        <f>(Table2[[#This Row],[1M Return vs Nifty]]-AVERAGE(Table2[1M Return vs Nifty]))/_xlfn.STDEV.P(Table2[1M Return vs Nifty])</f>
        <v>0.53129048140495916</v>
      </c>
      <c r="K574">
        <v>-15.327210884820101</v>
      </c>
      <c r="L574">
        <f>(Table2[[#This Row],[6M Return vs Nifty]]-AVERAGE(Table2[6M Return vs Nifty]))/_xlfn.STDEV.P(Table2[6M Return vs Nifty])</f>
        <v>-0.75808646722185025</v>
      </c>
      <c r="M574">
        <v>3.0894438479941502</v>
      </c>
      <c r="N574">
        <f>(Table2[[#This Row],[1W Return vs Nifty]]-AVERAGE(Table2[1W Return vs Nifty]))/_xlfn.STDEV.P(Table2[1W Return vs Nifty])</f>
        <v>0.48765224512376815</v>
      </c>
      <c r="O574">
        <v>655.8</v>
      </c>
      <c r="P574">
        <v>636.46846841661704</v>
      </c>
      <c r="Q574">
        <v>625.17107801643704</v>
      </c>
      <c r="R574">
        <v>58.627914768735998</v>
      </c>
      <c r="S574" s="2">
        <f>(Table2[[#This Row],[Close Price]]-Table2[[#This Row],[20D EMA]])/Table2[[#This Row],[20D EMA]]</f>
        <v>2.8819762122598493E-2</v>
      </c>
      <c r="T574" s="2">
        <f>(Table2[[#This Row],[Close Price]]-Table2[[#This Row],[50D EMA]])/Table2[[#This Row],[50D EMA]]</f>
        <v>6.0068225655379295E-2</v>
      </c>
      <c r="U574" s="2">
        <f>(Table2[[#This Row],[Close Price]]-Table2[[#This Row],[200D EMA]])/Table2[[#This Row],[200D EMA]]</f>
        <v>7.9224589436718618E-2</v>
      </c>
      <c r="V574">
        <v>0.55822301384949602</v>
      </c>
      <c r="W574">
        <v>665.25</v>
      </c>
      <c r="X574">
        <v>700.5</v>
      </c>
      <c r="Y574">
        <v>630.45000000000005</v>
      </c>
      <c r="Z574">
        <v>685.4</v>
      </c>
      <c r="AA574">
        <v>604.79999999999995</v>
      </c>
      <c r="AB574">
        <v>705.95</v>
      </c>
      <c r="AC574" s="2">
        <f>(Table2[[#This Row],[Close Price]]/Table2[[#This Row],[Day Low]])-1</f>
        <v>1.4205186020293192E-2</v>
      </c>
      <c r="AD574" s="2">
        <f>(Table2[[#This Row],[Day High]]/Table2[[#This Row],[Close Price]])-1</f>
        <v>3.823921742996883E-2</v>
      </c>
      <c r="AE574" s="2">
        <f>(Table2[[#This Row],[Close Price]]/Table2[[#This Row],[Current Week Low]])-1</f>
        <v>7.0187960980252262E-2</v>
      </c>
      <c r="AF574" s="2">
        <f>(Table2[[#This Row],[Current Week High]]/Table2[[#This Row],[Close Price]])-1</f>
        <v>1.5858900251963792E-2</v>
      </c>
      <c r="AG574" s="2">
        <f>(Table2[[#This Row],[Close Price]]/Table2[[#This Row],[Current Month Low]])-1</f>
        <v>0.11557539682539697</v>
      </c>
      <c r="AH574" s="2">
        <f>(Table2[[#This Row],[Current Month High]]/Table2[[#This Row],[Close Price]])-1</f>
        <v>4.6316881576997204E-2</v>
      </c>
      <c r="AI574">
        <v>13.8135467615236</v>
      </c>
      <c r="AJ574">
        <v>48.6778316438959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0.05</v>
      </c>
      <c r="AM574" t="s">
        <v>10198</v>
      </c>
      <c r="AN574">
        <v>-0.06</v>
      </c>
      <c r="AO574" t="s">
        <v>10197</v>
      </c>
      <c r="AP574">
        <v>-5.8341958672470003E-2</v>
      </c>
      <c r="AQ574">
        <f>(Table2[[#This Row],[Sharpe Ratio]]-AVERAGE(Table2[Sharpe Ratio]))/_xlfn.STDEV.P(Table2[Sharpe Ratio])</f>
        <v>-1.2695105237110378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-1.2525227004940898</v>
      </c>
      <c r="AS574">
        <f>_xlfn.RANK.AVG(Table2[[#This Row],[1Y Return vs Nifty Z-Score]],Table2[1Y Return vs Nifty Z-Score])</f>
        <v>369</v>
      </c>
      <c r="AT574">
        <f>_xlfn.RANK.AVG(Table2[[#This Row],[6M Return vs Nifty Z-Score]],Table2[6M Return vs Nifty Z-Score])</f>
        <v>568</v>
      </c>
      <c r="AU574">
        <f>_xlfn.RANK.AVG(Table2[[#This Row],[Sharpe Ratio Z-Score]],Table2[Sharpe Ratio Z-Score])</f>
        <v>652</v>
      </c>
      <c r="AV574">
        <f>(Table2[[#This Row],[Rank 1Y]]+Table2[[#This Row],[Rank 6M]]+Table2[[#This Row],[Rank Sharpe]])/3</f>
        <v>529.66666666666663</v>
      </c>
    </row>
    <row r="575" spans="1:48" x14ac:dyDescent="0.3">
      <c r="A575" t="s">
        <v>1077</v>
      </c>
      <c r="B575" t="s">
        <v>1078</v>
      </c>
      <c r="C575" t="s">
        <v>10162</v>
      </c>
      <c r="D575" t="s">
        <v>80</v>
      </c>
      <c r="E575">
        <v>11540.02130142</v>
      </c>
      <c r="F575">
        <v>1498.6</v>
      </c>
      <c r="G575">
        <v>1.08608582743527</v>
      </c>
      <c r="H575">
        <f>(Table2[[#This Row],[1Y Return vs Nifty]]-AVERAGE(Table2[1Y Return vs Nifty]))/_xlfn.STDEV.P(Table2[1Y Return vs Nifty])</f>
        <v>-0.54278095796415105</v>
      </c>
      <c r="I575">
        <v>-3.4098899011080999</v>
      </c>
      <c r="J575">
        <f>(Table2[[#This Row],[1M Return vs Nifty]]-AVERAGE(Table2[1M Return vs Nifty]))/_xlfn.STDEV.P(Table2[1M Return vs Nifty])</f>
        <v>-0.35162313987275035</v>
      </c>
      <c r="K575">
        <v>-6.8969404451777603</v>
      </c>
      <c r="L575">
        <f>(Table2[[#This Row],[6M Return vs Nifty]]-AVERAGE(Table2[6M Return vs Nifty]))/_xlfn.STDEV.P(Table2[6M Return vs Nifty])</f>
        <v>-0.46843186050991248</v>
      </c>
      <c r="M575">
        <v>-0.618265433938475</v>
      </c>
      <c r="N575">
        <f>(Table2[[#This Row],[1W Return vs Nifty]]-AVERAGE(Table2[1W Return vs Nifty]))/_xlfn.STDEV.P(Table2[1W Return vs Nifty])</f>
        <v>-0.30360937850022462</v>
      </c>
      <c r="O575">
        <v>1547.11</v>
      </c>
      <c r="P575">
        <v>1533.0042288618099</v>
      </c>
      <c r="Q575">
        <v>1444.26079081386</v>
      </c>
      <c r="R575">
        <v>31.312381992411598</v>
      </c>
      <c r="S575" s="2">
        <f>(Table2[[#This Row],[Close Price]]-Table2[[#This Row],[20D EMA]])/Table2[[#This Row],[20D EMA]]</f>
        <v>-3.1355236537802741E-2</v>
      </c>
      <c r="T575" s="2">
        <f>(Table2[[#This Row],[Close Price]]-Table2[[#This Row],[50D EMA]])/Table2[[#This Row],[50D EMA]]</f>
        <v>-2.2442357440431632E-2</v>
      </c>
      <c r="U575" s="2">
        <f>(Table2[[#This Row],[Close Price]]-Table2[[#This Row],[200D EMA]])/Table2[[#This Row],[200D EMA]]</f>
        <v>3.7624236240270038E-2</v>
      </c>
      <c r="V575">
        <v>0.58940765829067598</v>
      </c>
      <c r="W575">
        <v>1498.6</v>
      </c>
      <c r="X575">
        <v>1553.25</v>
      </c>
      <c r="Y575">
        <v>1478.55</v>
      </c>
      <c r="Z575">
        <v>1556.8</v>
      </c>
      <c r="AA575">
        <v>1478.55</v>
      </c>
      <c r="AB575">
        <v>1652.8</v>
      </c>
      <c r="AC575" s="2">
        <f>(Table2[[#This Row],[Close Price]]/Table2[[#This Row],[Day Low]])-1</f>
        <v>0</v>
      </c>
      <c r="AD575" s="2">
        <f>(Table2[[#This Row],[Day High]]/Table2[[#This Row],[Close Price]])-1</f>
        <v>3.6467369544908701E-2</v>
      </c>
      <c r="AE575" s="2">
        <f>(Table2[[#This Row],[Close Price]]/Table2[[#This Row],[Current Week Low]])-1</f>
        <v>1.3560583003618287E-2</v>
      </c>
      <c r="AF575" s="2">
        <f>(Table2[[#This Row],[Current Week High]]/Table2[[#This Row],[Close Price]])-1</f>
        <v>3.8836247164019788E-2</v>
      </c>
      <c r="AG575" s="2">
        <f>(Table2[[#This Row],[Close Price]]/Table2[[#This Row],[Current Month Low]])-1</f>
        <v>1.3560583003618287E-2</v>
      </c>
      <c r="AH575" s="2">
        <f>(Table2[[#This Row],[Current Month High]]/Table2[[#This Row],[Close Price]])-1</f>
        <v>0.10289603630054711</v>
      </c>
      <c r="AI575">
        <v>20.245562525023299</v>
      </c>
      <c r="AJ575">
        <v>41.304040356418803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-0.12</v>
      </c>
      <c r="AM575" t="s">
        <v>10197</v>
      </c>
      <c r="AN575">
        <v>-5.64</v>
      </c>
      <c r="AO575" t="s">
        <v>10197</v>
      </c>
      <c r="AP575">
        <v>-3.2430258093049003E-2</v>
      </c>
      <c r="AQ575">
        <f>(Table2[[#This Row],[Sharpe Ratio]]-AVERAGE(Table2[Sharpe Ratio]))/_xlfn.STDEV.P(Table2[Sharpe Ratio])</f>
        <v>-0.97082513380138757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-2.637270470648426</v>
      </c>
      <c r="AS575">
        <f>_xlfn.RANK.AVG(Table2[[#This Row],[1Y Return vs Nifty Z-Score]],Table2[1Y Return vs Nifty Z-Score])</f>
        <v>505</v>
      </c>
      <c r="AT575">
        <f>_xlfn.RANK.AVG(Table2[[#This Row],[6M Return vs Nifty Z-Score]],Table2[6M Return vs Nifty Z-Score])</f>
        <v>479</v>
      </c>
      <c r="AU575">
        <f>_xlfn.RANK.AVG(Table2[[#This Row],[Sharpe Ratio Z-Score]],Table2[Sharpe Ratio Z-Score])</f>
        <v>610</v>
      </c>
      <c r="AV575">
        <f>(Table2[[#This Row],[Rank 1Y]]+Table2[[#This Row],[Rank 6M]]+Table2[[#This Row],[Rank Sharpe]])/3</f>
        <v>531.33333333333337</v>
      </c>
    </row>
    <row r="576" spans="1:48" x14ac:dyDescent="0.3">
      <c r="A576" t="s">
        <v>309</v>
      </c>
      <c r="B576" t="s">
        <v>310</v>
      </c>
      <c r="C576" t="s">
        <v>10158</v>
      </c>
      <c r="D576" t="s">
        <v>60</v>
      </c>
      <c r="E576">
        <v>85912.198992719903</v>
      </c>
      <c r="F576">
        <v>2144.4</v>
      </c>
      <c r="G576">
        <v>-12.239043871881201</v>
      </c>
      <c r="H576">
        <f>(Table2[[#This Row],[1Y Return vs Nifty]]-AVERAGE(Table2[1Y Return vs Nifty]))/_xlfn.STDEV.P(Table2[1Y Return vs Nifty])</f>
        <v>-0.72349447754836205</v>
      </c>
      <c r="I576">
        <v>-6.0014261455709796</v>
      </c>
      <c r="J576">
        <f>(Table2[[#This Row],[1M Return vs Nifty]]-AVERAGE(Table2[1M Return vs Nifty]))/_xlfn.STDEV.P(Table2[1M Return vs Nifty])</f>
        <v>-0.61582184646868043</v>
      </c>
      <c r="K576">
        <v>-8.6857090213450601</v>
      </c>
      <c r="L576">
        <f>(Table2[[#This Row],[6M Return vs Nifty]]-AVERAGE(Table2[6M Return vs Nifty]))/_xlfn.STDEV.P(Table2[6M Return vs Nifty])</f>
        <v>-0.52989193609562457</v>
      </c>
      <c r="M576">
        <v>-1.8999318272697002E-2</v>
      </c>
      <c r="N576">
        <f>(Table2[[#This Row],[1W Return vs Nifty]]-AVERAGE(Table2[1W Return vs Nifty]))/_xlfn.STDEV.P(Table2[1W Return vs Nifty])</f>
        <v>-0.17572009603269931</v>
      </c>
      <c r="O576">
        <v>2130.4299999999998</v>
      </c>
      <c r="P576">
        <v>2152.5864813389799</v>
      </c>
      <c r="Q576">
        <v>2055.2817159706201</v>
      </c>
      <c r="R576">
        <v>55.310946065160998</v>
      </c>
      <c r="S576" s="2">
        <f>(Table2[[#This Row],[Close Price]]-Table2[[#This Row],[20D EMA]])/Table2[[#This Row],[20D EMA]]</f>
        <v>6.557361659383437E-3</v>
      </c>
      <c r="T576" s="2">
        <f>(Table2[[#This Row],[Close Price]]-Table2[[#This Row],[50D EMA]])/Table2[[#This Row],[50D EMA]]</f>
        <v>-3.8030905656749794E-3</v>
      </c>
      <c r="U576" s="2">
        <f>(Table2[[#This Row],[Close Price]]-Table2[[#This Row],[200D EMA]])/Table2[[#This Row],[200D EMA]]</f>
        <v>4.33606173484073E-2</v>
      </c>
      <c r="V576">
        <v>0.56896124293615902</v>
      </c>
      <c r="W576">
        <v>2050</v>
      </c>
      <c r="X576">
        <v>2250</v>
      </c>
      <c r="Y576">
        <v>2067.1</v>
      </c>
      <c r="Z576">
        <v>2149.9499999999998</v>
      </c>
      <c r="AA576">
        <v>2055.5500000000002</v>
      </c>
      <c r="AB576">
        <v>2214.25</v>
      </c>
      <c r="AC576" s="2">
        <f>(Table2[[#This Row],[Close Price]]/Table2[[#This Row],[Day Low]])-1</f>
        <v>4.6048780487804919E-2</v>
      </c>
      <c r="AD576" s="2">
        <f>(Table2[[#This Row],[Day High]]/Table2[[#This Row],[Close Price]])-1</f>
        <v>4.924454392837152E-2</v>
      </c>
      <c r="AE576" s="2">
        <f>(Table2[[#This Row],[Close Price]]/Table2[[#This Row],[Current Week Low]])-1</f>
        <v>3.7395384838663004E-2</v>
      </c>
      <c r="AF576" s="2">
        <f>(Table2[[#This Row],[Current Week High]]/Table2[[#This Row],[Close Price]])-1</f>
        <v>2.5881365416897673E-3</v>
      </c>
      <c r="AG576" s="2">
        <f>(Table2[[#This Row],[Close Price]]/Table2[[#This Row],[Current Month Low]])-1</f>
        <v>4.3224441147138082E-2</v>
      </c>
      <c r="AH576" s="2">
        <f>(Table2[[#This Row],[Current Month High]]/Table2[[#This Row],[Close Price]])-1</f>
        <v>3.2573213952620694E-2</v>
      </c>
      <c r="AI576">
        <v>16.1163961947397</v>
      </c>
      <c r="AJ576">
        <v>27.411544517393999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-0.14000000000000001</v>
      </c>
      <c r="AM576" t="s">
        <v>10197</v>
      </c>
      <c r="AN576">
        <v>3.99</v>
      </c>
      <c r="AO576" t="s">
        <v>10198</v>
      </c>
      <c r="AQ576">
        <f>(Table2[[#This Row],[Sharpe Ratio]]-AVERAGE(Table2[Sharpe Ratio]))/_xlfn.STDEV.P(Table2[Sharpe Ratio])</f>
        <v>-0.59700002519057449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586</v>
      </c>
      <c r="AT576">
        <f>_xlfn.RANK.AVG(Table2[[#This Row],[6M Return vs Nifty Z-Score]],Table2[6M Return vs Nifty Z-Score])</f>
        <v>503</v>
      </c>
      <c r="AU576">
        <f>_xlfn.RANK.AVG(Table2[[#This Row],[Sharpe Ratio Z-Score]],Table2[Sharpe Ratio Z-Score])</f>
        <v>517.5</v>
      </c>
      <c r="AV576">
        <f>(Table2[[#This Row],[Rank 1Y]]+Table2[[#This Row],[Rank 6M]]+Table2[[#This Row],[Rank Sharpe]])/3</f>
        <v>535.5</v>
      </c>
    </row>
    <row r="577" spans="1:48" x14ac:dyDescent="0.3">
      <c r="A577" t="s">
        <v>773</v>
      </c>
      <c r="B577" t="s">
        <v>774</v>
      </c>
      <c r="C577" t="s">
        <v>10153</v>
      </c>
      <c r="D577" t="s">
        <v>496</v>
      </c>
      <c r="E577">
        <v>20291.271953125</v>
      </c>
      <c r="F577">
        <v>781.25</v>
      </c>
      <c r="G577">
        <v>-9.9015559875866597</v>
      </c>
      <c r="H577">
        <f>(Table2[[#This Row],[1Y Return vs Nifty]]-AVERAGE(Table2[1Y Return vs Nifty]))/_xlfn.STDEV.P(Table2[1Y Return vs Nifty])</f>
        <v>-0.69179379829883958</v>
      </c>
      <c r="I577">
        <v>-2.24483361347525</v>
      </c>
      <c r="J577">
        <f>(Table2[[#This Row],[1M Return vs Nifty]]-AVERAGE(Table2[1M Return vs Nifty]))/_xlfn.STDEV.P(Table2[1M Return vs Nifty])</f>
        <v>-0.23284943375086256</v>
      </c>
      <c r="K577">
        <v>-19.130430795031099</v>
      </c>
      <c r="L577">
        <f>(Table2[[#This Row],[6M Return vs Nifty]]-AVERAGE(Table2[6M Return vs Nifty]))/_xlfn.STDEV.P(Table2[6M Return vs Nifty])</f>
        <v>-0.88876082401958012</v>
      </c>
      <c r="M577">
        <v>-1.2688614937740601</v>
      </c>
      <c r="N577">
        <f>(Table2[[#This Row],[1W Return vs Nifty]]-AVERAGE(Table2[1W Return vs Nifty]))/_xlfn.STDEV.P(Table2[1W Return vs Nifty])</f>
        <v>-0.44245297584951426</v>
      </c>
      <c r="O577">
        <v>788.11</v>
      </c>
      <c r="P577">
        <v>780.71263377241996</v>
      </c>
      <c r="Q577">
        <v>735.90801685892995</v>
      </c>
      <c r="R577">
        <v>46.3768211021913</v>
      </c>
      <c r="S577" s="2">
        <f>(Table2[[#This Row],[Close Price]]-Table2[[#This Row],[20D EMA]])/Table2[[#This Row],[20D EMA]]</f>
        <v>-8.7043686794990721E-3</v>
      </c>
      <c r="T577" s="2">
        <f>(Table2[[#This Row],[Close Price]]-Table2[[#This Row],[50D EMA]])/Table2[[#This Row],[50D EMA]]</f>
        <v>6.8830220536264682E-4</v>
      </c>
      <c r="U577" s="2">
        <f>(Table2[[#This Row],[Close Price]]-Table2[[#This Row],[200D EMA]])/Table2[[#This Row],[200D EMA]]</f>
        <v>6.1613655650339091E-2</v>
      </c>
      <c r="V577">
        <v>0.611677080727272</v>
      </c>
      <c r="W577">
        <v>786.9</v>
      </c>
      <c r="X577">
        <v>803</v>
      </c>
      <c r="Y577">
        <v>741.25</v>
      </c>
      <c r="Z577">
        <v>797.9</v>
      </c>
      <c r="AA577">
        <v>741.25</v>
      </c>
      <c r="AB577">
        <v>822.5</v>
      </c>
      <c r="AC577" s="2">
        <f>(Table2[[#This Row],[Close Price]]/Table2[[#This Row],[Day Low]])-1</f>
        <v>-7.1800737069512843E-3</v>
      </c>
      <c r="AD577" s="2">
        <f>(Table2[[#This Row],[Day High]]/Table2[[#This Row],[Close Price]])-1</f>
        <v>2.7840000000000087E-2</v>
      </c>
      <c r="AE577" s="2">
        <f>(Table2[[#This Row],[Close Price]]/Table2[[#This Row],[Current Week Low]])-1</f>
        <v>5.3962900505902134E-2</v>
      </c>
      <c r="AF577" s="2">
        <f>(Table2[[#This Row],[Current Week High]]/Table2[[#This Row],[Close Price]])-1</f>
        <v>2.1311999999999998E-2</v>
      </c>
      <c r="AG577" s="2">
        <f>(Table2[[#This Row],[Close Price]]/Table2[[#This Row],[Current Month Low]])-1</f>
        <v>5.3962900505902134E-2</v>
      </c>
      <c r="AH577" s="2">
        <f>(Table2[[#This Row],[Current Month High]]/Table2[[#This Row],[Close Price]])-1</f>
        <v>5.2799999999999958E-2</v>
      </c>
      <c r="AI577">
        <v>16.953600000000002</v>
      </c>
      <c r="AJ577">
        <v>30.6219695703059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-0.04</v>
      </c>
      <c r="AM577" t="s">
        <v>10197</v>
      </c>
      <c r="AN577">
        <v>-1.49</v>
      </c>
      <c r="AO577" t="s">
        <v>10197</v>
      </c>
      <c r="AP577">
        <v>1.8432561316392999E-2</v>
      </c>
      <c r="AQ577">
        <f>(Table2[[#This Row],[Sharpe Ratio]]-AVERAGE(Table2[Sharpe Ratio]))/_xlfn.STDEV.P(Table2[Sharpe Ratio])</f>
        <v>-0.38452702493551372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-2.6403840568543107</v>
      </c>
      <c r="AS577">
        <f>_xlfn.RANK.AVG(Table2[[#This Row],[1Y Return vs Nifty Z-Score]],Table2[1Y Return vs Nifty Z-Score])</f>
        <v>565</v>
      </c>
      <c r="AT577">
        <f>_xlfn.RANK.AVG(Table2[[#This Row],[6M Return vs Nifty Z-Score]],Table2[6M Return vs Nifty Z-Score])</f>
        <v>605</v>
      </c>
      <c r="AU577">
        <f>_xlfn.RANK.AVG(Table2[[#This Row],[Sharpe Ratio Z-Score]],Table2[Sharpe Ratio Z-Score])</f>
        <v>437</v>
      </c>
      <c r="AV577">
        <f>(Table2[[#This Row],[Rank 1Y]]+Table2[[#This Row],[Rank 6M]]+Table2[[#This Row],[Rank Sharpe]])/3</f>
        <v>535.66666666666663</v>
      </c>
    </row>
    <row r="578" spans="1:48" x14ac:dyDescent="0.3">
      <c r="A578" t="s">
        <v>442</v>
      </c>
      <c r="B578" t="s">
        <v>443</v>
      </c>
      <c r="C578" t="s">
        <v>10161</v>
      </c>
      <c r="D578" t="s">
        <v>444</v>
      </c>
      <c r="E578">
        <v>51963.228711035998</v>
      </c>
      <c r="F578">
        <v>181.88</v>
      </c>
      <c r="G578">
        <v>1.7270332969334901</v>
      </c>
      <c r="H578">
        <f>(Table2[[#This Row],[1Y Return vs Nifty]]-AVERAGE(Table2[1Y Return vs Nifty]))/_xlfn.STDEV.P(Table2[1Y Return vs Nifty])</f>
        <v>-0.53408851926409406</v>
      </c>
      <c r="I578">
        <v>0.92234580442147496</v>
      </c>
      <c r="J578">
        <f>(Table2[[#This Row],[1M Return vs Nifty]]-AVERAGE(Table2[1M Return vs Nifty]))/_xlfn.STDEV.P(Table2[1M Return vs Nifty])</f>
        <v>9.0034225527841807E-2</v>
      </c>
      <c r="K578">
        <v>-1.4015456234291299</v>
      </c>
      <c r="L578">
        <f>(Table2[[#This Row],[6M Return vs Nifty]]-AVERAGE(Table2[6M Return vs Nifty]))/_xlfn.STDEV.P(Table2[6M Return vs Nifty])</f>
        <v>-0.27961627775762882</v>
      </c>
      <c r="M578">
        <v>3.8553498952598799</v>
      </c>
      <c r="N578">
        <f>(Table2[[#This Row],[1W Return vs Nifty]]-AVERAGE(Table2[1W Return vs Nifty]))/_xlfn.STDEV.P(Table2[1W Return vs Nifty])</f>
        <v>0.65110412778783311</v>
      </c>
      <c r="O578">
        <v>177.85</v>
      </c>
      <c r="P578">
        <v>174.42614201264999</v>
      </c>
      <c r="Q578">
        <v>166.587878856408</v>
      </c>
      <c r="R578">
        <v>59.1936709916898</v>
      </c>
      <c r="S578" s="2">
        <f>(Table2[[#This Row],[Close Price]]-Table2[[#This Row],[20D EMA]])/Table2[[#This Row],[20D EMA]]</f>
        <v>2.2659544560022497E-2</v>
      </c>
      <c r="T578" s="2">
        <f>(Table2[[#This Row],[Close Price]]-Table2[[#This Row],[50D EMA]])/Table2[[#This Row],[50D EMA]]</f>
        <v>4.2733605761970161E-2</v>
      </c>
      <c r="U578" s="2">
        <f>(Table2[[#This Row],[Close Price]]-Table2[[#This Row],[200D EMA]])/Table2[[#This Row],[200D EMA]]</f>
        <v>9.1796121353902277E-2</v>
      </c>
      <c r="V578">
        <v>1.0119804704283599</v>
      </c>
      <c r="W578">
        <v>180.2</v>
      </c>
      <c r="X578">
        <v>186.49</v>
      </c>
      <c r="Y578">
        <v>172</v>
      </c>
      <c r="Z578">
        <v>185.7</v>
      </c>
      <c r="AA578">
        <v>170.5</v>
      </c>
      <c r="AB578">
        <v>185.7</v>
      </c>
      <c r="AC578" s="2">
        <f>(Table2[[#This Row],[Close Price]]/Table2[[#This Row],[Day Low]])-1</f>
        <v>9.3229744728080544E-3</v>
      </c>
      <c r="AD578" s="2">
        <f>(Table2[[#This Row],[Day High]]/Table2[[#This Row],[Close Price]])-1</f>
        <v>2.5346382230041931E-2</v>
      </c>
      <c r="AE578" s="2">
        <f>(Table2[[#This Row],[Close Price]]/Table2[[#This Row],[Current Week Low]])-1</f>
        <v>5.7441860465116346E-2</v>
      </c>
      <c r="AF578" s="2">
        <f>(Table2[[#This Row],[Current Week High]]/Table2[[#This Row],[Close Price]])-1</f>
        <v>2.1002859027930532E-2</v>
      </c>
      <c r="AG578" s="2">
        <f>(Table2[[#This Row],[Close Price]]/Table2[[#This Row],[Current Month Low]])-1</f>
        <v>6.674486803519053E-2</v>
      </c>
      <c r="AH578" s="2">
        <f>(Table2[[#This Row],[Current Month High]]/Table2[[#This Row],[Close Price]])-1</f>
        <v>2.1002859027930532E-2</v>
      </c>
      <c r="AI578">
        <v>7.4884539256652802</v>
      </c>
      <c r="AJ578">
        <v>39.800153727901602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-0.11</v>
      </c>
      <c r="AM578" t="s">
        <v>10197</v>
      </c>
      <c r="AN578">
        <v>2.78</v>
      </c>
      <c r="AO578" t="s">
        <v>10198</v>
      </c>
      <c r="AP578">
        <v>-9.0609751261161997E-2</v>
      </c>
      <c r="AQ578">
        <f>(Table2[[#This Row],[Sharpe Ratio]]-AVERAGE(Table2[Sharpe Ratio]))/_xlfn.STDEV.P(Table2[Sharpe Ratio])</f>
        <v>-1.6414628848205046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-1.7140293285265524</v>
      </c>
      <c r="AS578">
        <f>_xlfn.RANK.AVG(Table2[[#This Row],[1Y Return vs Nifty Z-Score]],Table2[1Y Return vs Nifty Z-Score])</f>
        <v>498</v>
      </c>
      <c r="AT578">
        <f>_xlfn.RANK.AVG(Table2[[#This Row],[6M Return vs Nifty Z-Score]],Table2[6M Return vs Nifty Z-Score])</f>
        <v>409</v>
      </c>
      <c r="AU578">
        <f>_xlfn.RANK.AVG(Table2[[#This Row],[Sharpe Ratio Z-Score]],Table2[Sharpe Ratio Z-Score])</f>
        <v>701</v>
      </c>
      <c r="AV578">
        <f>(Table2[[#This Row],[Rank 1Y]]+Table2[[#This Row],[Rank 6M]]+Table2[[#This Row],[Rank Sharpe]])/3</f>
        <v>536</v>
      </c>
    </row>
    <row r="579" spans="1:48" x14ac:dyDescent="0.3">
      <c r="A579" t="s">
        <v>505</v>
      </c>
      <c r="B579" t="s">
        <v>506</v>
      </c>
      <c r="C579" t="s">
        <v>10163</v>
      </c>
      <c r="D579" t="s">
        <v>409</v>
      </c>
      <c r="E579">
        <v>40533.850195020001</v>
      </c>
      <c r="F579">
        <v>1460.55</v>
      </c>
      <c r="G579">
        <v>-25.258419453603</v>
      </c>
      <c r="H579">
        <f>(Table2[[#This Row],[1Y Return vs Nifty]]-AVERAGE(Table2[1Y Return vs Nifty]))/_xlfn.STDEV.P(Table2[1Y Return vs Nifty])</f>
        <v>-0.90006140314326788</v>
      </c>
      <c r="I579">
        <v>-11.78234644136</v>
      </c>
      <c r="J579">
        <f>(Table2[[#This Row],[1M Return vs Nifty]]-AVERAGE(Table2[1M Return vs Nifty]))/_xlfn.STDEV.P(Table2[1M Return vs Nifty])</f>
        <v>-1.2051679026332047</v>
      </c>
      <c r="K579">
        <v>-16.267007168753999</v>
      </c>
      <c r="L579">
        <f>(Table2[[#This Row],[6M Return vs Nifty]]-AVERAGE(Table2[6M Return vs Nifty]))/_xlfn.STDEV.P(Table2[6M Return vs Nifty])</f>
        <v>-0.79037681009533034</v>
      </c>
      <c r="M579">
        <v>-1.8046451192089901</v>
      </c>
      <c r="N579">
        <f>(Table2[[#This Row],[1W Return vs Nifty]]-AVERAGE(Table2[1W Return vs Nifty]))/_xlfn.STDEV.P(Table2[1W Return vs Nifty])</f>
        <v>-0.55679447059362552</v>
      </c>
      <c r="O579">
        <v>1532.64</v>
      </c>
      <c r="P579">
        <v>1556.0458954925</v>
      </c>
      <c r="Q579">
        <v>1531.02055032565</v>
      </c>
      <c r="R579">
        <v>23.373055602746199</v>
      </c>
      <c r="S579" s="2">
        <f>(Table2[[#This Row],[Close Price]]-Table2[[#This Row],[20D EMA]])/Table2[[#This Row],[20D EMA]]</f>
        <v>-4.703648606326348E-2</v>
      </c>
      <c r="T579" s="2">
        <f>(Table2[[#This Row],[Close Price]]-Table2[[#This Row],[50D EMA]])/Table2[[#This Row],[50D EMA]]</f>
        <v>-6.1370873294373421E-2</v>
      </c>
      <c r="U579" s="2">
        <f>(Table2[[#This Row],[Close Price]]-Table2[[#This Row],[200D EMA]])/Table2[[#This Row],[200D EMA]]</f>
        <v>-4.602848100939002E-2</v>
      </c>
      <c r="V579">
        <v>0.85374696741393796</v>
      </c>
      <c r="W579">
        <v>1455.4</v>
      </c>
      <c r="X579">
        <v>1498</v>
      </c>
      <c r="Y579">
        <v>1458.25</v>
      </c>
      <c r="Z579">
        <v>1515</v>
      </c>
      <c r="AA579">
        <v>1458.25</v>
      </c>
      <c r="AB579">
        <v>1654</v>
      </c>
      <c r="AC579" s="2">
        <f>(Table2[[#This Row],[Close Price]]/Table2[[#This Row],[Day Low]])-1</f>
        <v>3.538546104163709E-3</v>
      </c>
      <c r="AD579" s="2">
        <f>(Table2[[#This Row],[Day High]]/Table2[[#This Row],[Close Price]])-1</f>
        <v>2.5641025641025772E-2</v>
      </c>
      <c r="AE579" s="2">
        <f>(Table2[[#This Row],[Close Price]]/Table2[[#This Row],[Current Week Low]])-1</f>
        <v>1.5772329847418831E-3</v>
      </c>
      <c r="AF579" s="2">
        <f>(Table2[[#This Row],[Current Week High]]/Table2[[#This Row],[Close Price]])-1</f>
        <v>3.7280476532812967E-2</v>
      </c>
      <c r="AG579" s="2">
        <f>(Table2[[#This Row],[Close Price]]/Table2[[#This Row],[Current Month Low]])-1</f>
        <v>1.5772329847418831E-3</v>
      </c>
      <c r="AH579" s="2">
        <f>(Table2[[#This Row],[Current Month High]]/Table2[[#This Row],[Close Price]])-1</f>
        <v>0.13245010441272131</v>
      </c>
      <c r="AI579">
        <v>23.241244736571801</v>
      </c>
      <c r="AJ579">
        <v>11.919540229885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-7.0000000000000007E-2</v>
      </c>
      <c r="AM579" t="s">
        <v>10197</v>
      </c>
      <c r="AN579">
        <v>-5.78</v>
      </c>
      <c r="AO579" t="s">
        <v>10197</v>
      </c>
      <c r="AP579">
        <v>3.5773854840436999E-2</v>
      </c>
      <c r="AQ579">
        <f>(Table2[[#This Row],[Sharpe Ratio]]-AVERAGE(Table2[Sharpe Ratio]))/_xlfn.STDEV.P(Table2[Sharpe Ratio])</f>
        <v>-0.18463311979057745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643</v>
      </c>
      <c r="AT579">
        <f>_xlfn.RANK.AVG(Table2[[#This Row],[6M Return vs Nifty Z-Score]],Table2[6M Return vs Nifty Z-Score])</f>
        <v>585</v>
      </c>
      <c r="AU579">
        <f>_xlfn.RANK.AVG(Table2[[#This Row],[Sharpe Ratio Z-Score]],Table2[Sharpe Ratio Z-Score])</f>
        <v>383</v>
      </c>
      <c r="AV579">
        <f>(Table2[[#This Row],[Rank 1Y]]+Table2[[#This Row],[Rank 6M]]+Table2[[#This Row],[Rank Sharpe]])/3</f>
        <v>537</v>
      </c>
    </row>
    <row r="580" spans="1:48" x14ac:dyDescent="0.3">
      <c r="A580" t="s">
        <v>829</v>
      </c>
      <c r="B580" t="s">
        <v>830</v>
      </c>
      <c r="C580" t="s">
        <v>622</v>
      </c>
      <c r="D580" t="s">
        <v>622</v>
      </c>
      <c r="E580">
        <v>18800.182748879899</v>
      </c>
      <c r="F580">
        <v>37.36</v>
      </c>
      <c r="G580">
        <v>-10.5261064657119</v>
      </c>
      <c r="H580">
        <f>(Table2[[#This Row],[1Y Return vs Nifty]]-AVERAGE(Table2[1Y Return vs Nifty]))/_xlfn.STDEV.P(Table2[1Y Return vs Nifty])</f>
        <v>-0.70026386332685975</v>
      </c>
      <c r="I580">
        <v>-6.8612159341377197</v>
      </c>
      <c r="J580">
        <f>(Table2[[#This Row],[1M Return vs Nifty]]-AVERAGE(Table2[1M Return vs Nifty]))/_xlfn.STDEV.P(Table2[1M Return vs Nifty])</f>
        <v>-0.70347462407079386</v>
      </c>
      <c r="K580">
        <v>-32.009617333068498</v>
      </c>
      <c r="L580">
        <f>(Table2[[#This Row],[6M Return vs Nifty]]-AVERAGE(Table2[6M Return vs Nifty]))/_xlfn.STDEV.P(Table2[6M Return vs Nifty])</f>
        <v>-1.3312751820290933</v>
      </c>
      <c r="M580">
        <v>-8.8551714324120304E-2</v>
      </c>
      <c r="N580">
        <f>(Table2[[#This Row],[1W Return vs Nifty]]-AVERAGE(Table2[1W Return vs Nifty]))/_xlfn.STDEV.P(Table2[1W Return vs Nifty])</f>
        <v>-0.19056326135171858</v>
      </c>
      <c r="O580">
        <v>37.729999999999997</v>
      </c>
      <c r="P580">
        <v>38.147013945282701</v>
      </c>
      <c r="Q580">
        <v>38.485114419735602</v>
      </c>
      <c r="R580">
        <v>43.625248776601197</v>
      </c>
      <c r="S580" s="2">
        <f>(Table2[[#This Row],[Close Price]]-Table2[[#This Row],[20D EMA]])/Table2[[#This Row],[20D EMA]]</f>
        <v>-9.806520010601576E-3</v>
      </c>
      <c r="T580" s="2">
        <f>(Table2[[#This Row],[Close Price]]-Table2[[#This Row],[50D EMA]])/Table2[[#This Row],[50D EMA]]</f>
        <v>-2.0631076036818467E-2</v>
      </c>
      <c r="U580" s="2">
        <f>(Table2[[#This Row],[Close Price]]-Table2[[#This Row],[200D EMA]])/Table2[[#This Row],[200D EMA]]</f>
        <v>-2.9235054558097696E-2</v>
      </c>
      <c r="V580">
        <v>0.72934491834666104</v>
      </c>
      <c r="W580">
        <v>37.049999999999997</v>
      </c>
      <c r="X580">
        <v>38.44</v>
      </c>
      <c r="Y580">
        <v>36.200000000000003</v>
      </c>
      <c r="Z580">
        <v>38.479999999999997</v>
      </c>
      <c r="AA580">
        <v>36.200000000000003</v>
      </c>
      <c r="AB580">
        <v>40.19</v>
      </c>
      <c r="AC580" s="2">
        <f>(Table2[[#This Row],[Close Price]]/Table2[[#This Row],[Day Low]])-1</f>
        <v>8.3670715249664074E-3</v>
      </c>
      <c r="AD580" s="2">
        <f>(Table2[[#This Row],[Day High]]/Table2[[#This Row],[Close Price]])-1</f>
        <v>2.8907922912205564E-2</v>
      </c>
      <c r="AE580" s="2">
        <f>(Table2[[#This Row],[Close Price]]/Table2[[#This Row],[Current Week Low]])-1</f>
        <v>3.204419889502752E-2</v>
      </c>
      <c r="AF580" s="2">
        <f>(Table2[[#This Row],[Current Week High]]/Table2[[#This Row],[Close Price]])-1</f>
        <v>2.9978586723768741E-2</v>
      </c>
      <c r="AG580" s="2">
        <f>(Table2[[#This Row],[Close Price]]/Table2[[#This Row],[Current Month Low]])-1</f>
        <v>3.204419889502752E-2</v>
      </c>
      <c r="AH580" s="2">
        <f>(Table2[[#This Row],[Current Month High]]/Table2[[#This Row],[Close Price]])-1</f>
        <v>7.5749464668094069E-2</v>
      </c>
      <c r="AI580">
        <v>41.595289079229097</v>
      </c>
      <c r="AJ580">
        <v>18.227848101265799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-0.13</v>
      </c>
      <c r="AM580" t="s">
        <v>10197</v>
      </c>
      <c r="AN580">
        <v>-1.55</v>
      </c>
      <c r="AO580" t="s">
        <v>10197</v>
      </c>
      <c r="AP580">
        <v>4.8197309992982003E-2</v>
      </c>
      <c r="AQ580">
        <f>(Table2[[#This Row],[Sharpe Ratio]]-AVERAGE(Table2[Sharpe Ratio]))/_xlfn.STDEV.P(Table2[Sharpe Ratio])</f>
        <v>-4.1427368593761491E-2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571</v>
      </c>
      <c r="AT580">
        <f>_xlfn.RANK.AVG(Table2[[#This Row],[6M Return vs Nifty Z-Score]],Table2[6M Return vs Nifty Z-Score])</f>
        <v>696</v>
      </c>
      <c r="AU580">
        <f>_xlfn.RANK.AVG(Table2[[#This Row],[Sharpe Ratio Z-Score]],Table2[Sharpe Ratio Z-Score])</f>
        <v>347</v>
      </c>
      <c r="AV580">
        <f>(Table2[[#This Row],[Rank 1Y]]+Table2[[#This Row],[Rank 6M]]+Table2[[#This Row],[Rank Sharpe]])/3</f>
        <v>538</v>
      </c>
    </row>
    <row r="581" spans="1:48" x14ac:dyDescent="0.3">
      <c r="A581" t="s">
        <v>707</v>
      </c>
      <c r="B581" t="s">
        <v>708</v>
      </c>
      <c r="C581" t="s">
        <v>10158</v>
      </c>
      <c r="D581" t="s">
        <v>60</v>
      </c>
      <c r="E581">
        <v>23391.4268378899</v>
      </c>
      <c r="F581">
        <v>433.85</v>
      </c>
      <c r="G581">
        <v>1.0539052396961099</v>
      </c>
      <c r="H581">
        <f>(Table2[[#This Row],[1Y Return vs Nifty]]-AVERAGE(Table2[1Y Return vs Nifty]))/_xlfn.STDEV.P(Table2[1Y Return vs Nifty])</f>
        <v>-0.54321738653211693</v>
      </c>
      <c r="I581">
        <v>-1.32088757798607</v>
      </c>
      <c r="J581">
        <f>(Table2[[#This Row],[1M Return vs Nifty]]-AVERAGE(Table2[1M Return vs Nifty]))/_xlfn.STDEV.P(Table2[1M Return vs Nifty])</f>
        <v>-0.13865613506085261</v>
      </c>
      <c r="K581">
        <v>0.23236872073456799</v>
      </c>
      <c r="L581">
        <f>(Table2[[#This Row],[6M Return vs Nifty]]-AVERAGE(Table2[6M Return vs Nifty]))/_xlfn.STDEV.P(Table2[6M Return vs Nifty])</f>
        <v>-0.22347681934426283</v>
      </c>
      <c r="M581">
        <v>-4.3498791241156898</v>
      </c>
      <c r="N581">
        <f>(Table2[[#This Row],[1W Return vs Nifty]]-AVERAGE(Table2[1W Return vs Nifty]))/_xlfn.STDEV.P(Table2[1W Return vs Nifty])</f>
        <v>-1.0999724379275999</v>
      </c>
      <c r="O581">
        <v>447.01</v>
      </c>
      <c r="P581">
        <v>442.02030092673903</v>
      </c>
      <c r="Q581">
        <v>418.54707202201399</v>
      </c>
      <c r="R581">
        <v>32.882972000750001</v>
      </c>
      <c r="S581" s="2">
        <f>(Table2[[#This Row],[Close Price]]-Table2[[#This Row],[20D EMA]])/Table2[[#This Row],[20D EMA]]</f>
        <v>-2.9440057269412248E-2</v>
      </c>
      <c r="T581" s="2">
        <f>(Table2[[#This Row],[Close Price]]-Table2[[#This Row],[50D EMA]])/Table2[[#This Row],[50D EMA]]</f>
        <v>-1.8483994761347305E-2</v>
      </c>
      <c r="U581" s="2">
        <f>(Table2[[#This Row],[Close Price]]-Table2[[#This Row],[200D EMA]])/Table2[[#This Row],[200D EMA]]</f>
        <v>3.6562023726643474E-2</v>
      </c>
      <c r="V581">
        <v>1.23359732578373</v>
      </c>
      <c r="W581">
        <v>414</v>
      </c>
      <c r="X581">
        <v>456.7</v>
      </c>
      <c r="Y581">
        <v>418.05</v>
      </c>
      <c r="Z581">
        <v>444.8</v>
      </c>
      <c r="AA581">
        <v>418.05</v>
      </c>
      <c r="AB581">
        <v>484.3</v>
      </c>
      <c r="AC581" s="2">
        <f>(Table2[[#This Row],[Close Price]]/Table2[[#This Row],[Day Low]])-1</f>
        <v>4.7946859903381656E-2</v>
      </c>
      <c r="AD581" s="2">
        <f>(Table2[[#This Row],[Day High]]/Table2[[#This Row],[Close Price]])-1</f>
        <v>5.2667972801659468E-2</v>
      </c>
      <c r="AE581" s="2">
        <f>(Table2[[#This Row],[Close Price]]/Table2[[#This Row],[Current Week Low]])-1</f>
        <v>3.7794522186341384E-2</v>
      </c>
      <c r="AF581" s="2">
        <f>(Table2[[#This Row],[Current Week High]]/Table2[[#This Row],[Close Price]])-1</f>
        <v>2.5239137950904711E-2</v>
      </c>
      <c r="AG581" s="2">
        <f>(Table2[[#This Row],[Close Price]]/Table2[[#This Row],[Current Month Low]])-1</f>
        <v>3.7794522186341384E-2</v>
      </c>
      <c r="AH581" s="2">
        <f>(Table2[[#This Row],[Current Month High]]/Table2[[#This Row],[Close Price]])-1</f>
        <v>0.11628443010257006</v>
      </c>
      <c r="AI581">
        <v>11.628443010257</v>
      </c>
      <c r="AJ581">
        <v>32.210879171110697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</v>
      </c>
      <c r="AM581" t="s">
        <v>10197</v>
      </c>
      <c r="AN581">
        <v>-8.56</v>
      </c>
      <c r="AO581" t="s">
        <v>10197</v>
      </c>
      <c r="AP581">
        <v>-0.102813540201838</v>
      </c>
      <c r="AQ581">
        <f>(Table2[[#This Row],[Sharpe Ratio]]-AVERAGE(Table2[Sharpe Ratio]))/_xlfn.STDEV.P(Table2[Sharpe Ratio])</f>
        <v>-1.7821365332731969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-3.7874593121380293</v>
      </c>
      <c r="AS581">
        <f>_xlfn.RANK.AVG(Table2[[#This Row],[1Y Return vs Nifty Z-Score]],Table2[1Y Return vs Nifty Z-Score])</f>
        <v>507</v>
      </c>
      <c r="AT581">
        <f>_xlfn.RANK.AVG(Table2[[#This Row],[6M Return vs Nifty Z-Score]],Table2[6M Return vs Nifty Z-Score])</f>
        <v>396</v>
      </c>
      <c r="AU581">
        <f>_xlfn.RANK.AVG(Table2[[#This Row],[Sharpe Ratio Z-Score]],Table2[Sharpe Ratio Z-Score])</f>
        <v>712</v>
      </c>
      <c r="AV581">
        <f>(Table2[[#This Row],[Rank 1Y]]+Table2[[#This Row],[Rank 6M]]+Table2[[#This Row],[Rank Sharpe]])/3</f>
        <v>538.33333333333337</v>
      </c>
    </row>
    <row r="582" spans="1:48" x14ac:dyDescent="0.3">
      <c r="A582" t="s">
        <v>848</v>
      </c>
      <c r="B582" t="s">
        <v>849</v>
      </c>
      <c r="C582" t="s">
        <v>10161</v>
      </c>
      <c r="D582" t="s">
        <v>143</v>
      </c>
      <c r="E582">
        <v>17938.832515400001</v>
      </c>
      <c r="F582">
        <v>2992.3</v>
      </c>
      <c r="G582">
        <v>-22.1540917048792</v>
      </c>
      <c r="H582">
        <f>(Table2[[#This Row],[1Y Return vs Nifty]]-AVERAGE(Table2[1Y Return vs Nifty]))/_xlfn.STDEV.P(Table2[1Y Return vs Nifty])</f>
        <v>-0.85796095038417886</v>
      </c>
      <c r="I582">
        <v>8.9949204707961705</v>
      </c>
      <c r="J582">
        <f>(Table2[[#This Row],[1M Return vs Nifty]]-AVERAGE(Table2[1M Return vs Nifty]))/_xlfn.STDEV.P(Table2[1M Return vs Nifty])</f>
        <v>0.91300700482512775</v>
      </c>
      <c r="K582">
        <v>7.8742213887005503</v>
      </c>
      <c r="L582">
        <f>(Table2[[#This Row],[6M Return vs Nifty]]-AVERAGE(Table2[6M Return vs Nifty]))/_xlfn.STDEV.P(Table2[6M Return vs Nifty])</f>
        <v>3.9088639846886007E-2</v>
      </c>
      <c r="M582">
        <v>7.5062447491937103</v>
      </c>
      <c r="N582">
        <f>(Table2[[#This Row],[1W Return vs Nifty]]-AVERAGE(Table2[1W Return vs Nifty]))/_xlfn.STDEV.P(Table2[1W Return vs Nifty])</f>
        <v>1.4302409937446976</v>
      </c>
      <c r="O582">
        <v>2809.43</v>
      </c>
      <c r="P582">
        <v>2714.4872969375601</v>
      </c>
      <c r="Q582">
        <v>2676.8389821055898</v>
      </c>
      <c r="R582">
        <v>71.270849035222994</v>
      </c>
      <c r="S582" s="2">
        <f>(Table2[[#This Row],[Close Price]]-Table2[[#This Row],[20D EMA]])/Table2[[#This Row],[20D EMA]]</f>
        <v>6.5091495427898313E-2</v>
      </c>
      <c r="T582" s="2">
        <f>(Table2[[#This Row],[Close Price]]-Table2[[#This Row],[50D EMA]])/Table2[[#This Row],[50D EMA]]</f>
        <v>0.10234444765162974</v>
      </c>
      <c r="U582" s="2">
        <f>(Table2[[#This Row],[Close Price]]-Table2[[#This Row],[200D EMA]])/Table2[[#This Row],[200D EMA]]</f>
        <v>0.1178483352951884</v>
      </c>
      <c r="V582">
        <v>1.55167159745073</v>
      </c>
      <c r="W582">
        <v>2981.65</v>
      </c>
      <c r="X582">
        <v>3050</v>
      </c>
      <c r="Y582">
        <v>2728.05</v>
      </c>
      <c r="Z582">
        <v>3051</v>
      </c>
      <c r="AA582">
        <v>2631.45</v>
      </c>
      <c r="AB582">
        <v>3051</v>
      </c>
      <c r="AC582" s="2">
        <f>(Table2[[#This Row],[Close Price]]/Table2[[#This Row],[Day Low]])-1</f>
        <v>3.5718478023913924E-3</v>
      </c>
      <c r="AD582" s="2">
        <f>(Table2[[#This Row],[Day High]]/Table2[[#This Row],[Close Price]])-1</f>
        <v>1.9282825919860969E-2</v>
      </c>
      <c r="AE582" s="2">
        <f>(Table2[[#This Row],[Close Price]]/Table2[[#This Row],[Current Week Low]])-1</f>
        <v>9.6864060409449948E-2</v>
      </c>
      <c r="AF582" s="2">
        <f>(Table2[[#This Row],[Current Week High]]/Table2[[#This Row],[Close Price]])-1</f>
        <v>1.9617017010326476E-2</v>
      </c>
      <c r="AG582" s="2">
        <f>(Table2[[#This Row],[Close Price]]/Table2[[#This Row],[Current Month Low]])-1</f>
        <v>0.13712971935624862</v>
      </c>
      <c r="AH582" s="2">
        <f>(Table2[[#This Row],[Current Month High]]/Table2[[#This Row],[Close Price]])-1</f>
        <v>1.9617017010326476E-2</v>
      </c>
      <c r="AI582">
        <v>10.0157069812518</v>
      </c>
      <c r="AJ582">
        <v>34.183856502242101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-0.09</v>
      </c>
      <c r="AM582" t="s">
        <v>10197</v>
      </c>
      <c r="AN582">
        <v>13.07</v>
      </c>
      <c r="AO582" t="s">
        <v>10198</v>
      </c>
      <c r="AP582">
        <v>-6.9470490292315001E-2</v>
      </c>
      <c r="AQ582">
        <f>(Table2[[#This Row],[Sharpe Ratio]]-AVERAGE(Table2[Sharpe Ratio]))/_xlfn.STDEV.P(Table2[Sharpe Ratio])</f>
        <v>-1.3977896305109645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0.12658605752156782</v>
      </c>
      <c r="AS582">
        <f>_xlfn.RANK.AVG(Table2[[#This Row],[1Y Return vs Nifty Z-Score]],Table2[1Y Return vs Nifty Z-Score])</f>
        <v>630</v>
      </c>
      <c r="AT582">
        <f>_xlfn.RANK.AVG(Table2[[#This Row],[6M Return vs Nifty Z-Score]],Table2[6M Return vs Nifty Z-Score])</f>
        <v>311</v>
      </c>
      <c r="AU582">
        <f>_xlfn.RANK.AVG(Table2[[#This Row],[Sharpe Ratio Z-Score]],Table2[Sharpe Ratio Z-Score])</f>
        <v>674</v>
      </c>
      <c r="AV582">
        <f>(Table2[[#This Row],[Rank 1Y]]+Table2[[#This Row],[Rank 6M]]+Table2[[#This Row],[Rank Sharpe]])/3</f>
        <v>538.33333333333337</v>
      </c>
    </row>
    <row r="583" spans="1:48" x14ac:dyDescent="0.3">
      <c r="A583" t="s">
        <v>1840</v>
      </c>
      <c r="B583" t="s">
        <v>1841</v>
      </c>
      <c r="C583" t="s">
        <v>10161</v>
      </c>
      <c r="D583" t="s">
        <v>302</v>
      </c>
      <c r="E583">
        <v>3896.9121309239999</v>
      </c>
      <c r="F583">
        <v>177.09</v>
      </c>
      <c r="G583">
        <v>-0.51723110118807003</v>
      </c>
      <c r="H583">
        <f>(Table2[[#This Row],[1Y Return vs Nifty]]-AVERAGE(Table2[1Y Return vs Nifty]))/_xlfn.STDEV.P(Table2[1Y Return vs Nifty])</f>
        <v>-0.56452491481249101</v>
      </c>
      <c r="I583">
        <v>-9.2565163055975308</v>
      </c>
      <c r="J583">
        <f>(Table2[[#This Row],[1M Return vs Nifty]]-AVERAGE(Table2[1M Return vs Nifty]))/_xlfn.STDEV.P(Table2[1M Return vs Nifty])</f>
        <v>-0.94766772050174641</v>
      </c>
      <c r="K583">
        <v>-17.344439596105001</v>
      </c>
      <c r="L583">
        <f>(Table2[[#This Row],[6M Return vs Nifty]]-AVERAGE(Table2[6M Return vs Nifty]))/_xlfn.STDEV.P(Table2[6M Return vs Nifty])</f>
        <v>-0.82739617599081905</v>
      </c>
      <c r="M583">
        <v>0.97152427868305602</v>
      </c>
      <c r="N583">
        <f>(Table2[[#This Row],[1W Return vs Nifty]]-AVERAGE(Table2[1W Return vs Nifty]))/_xlfn.STDEV.P(Table2[1W Return vs Nifty])</f>
        <v>3.5667380699714223E-2</v>
      </c>
      <c r="O583">
        <v>182.99</v>
      </c>
      <c r="P583">
        <v>187.33141108413099</v>
      </c>
      <c r="Q583">
        <v>183.170490318221</v>
      </c>
      <c r="R583">
        <v>37.089673760661398</v>
      </c>
      <c r="S583" s="2">
        <f>(Table2[[#This Row],[Close Price]]-Table2[[#This Row],[20D EMA]])/Table2[[#This Row],[20D EMA]]</f>
        <v>-3.2242199027269276E-2</v>
      </c>
      <c r="T583" s="2">
        <f>(Table2[[#This Row],[Close Price]]-Table2[[#This Row],[50D EMA]])/Table2[[#This Row],[50D EMA]]</f>
        <v>-5.4670015161160268E-2</v>
      </c>
      <c r="U583" s="2">
        <f>(Table2[[#This Row],[Close Price]]-Table2[[#This Row],[200D EMA]])/Table2[[#This Row],[200D EMA]]</f>
        <v>-3.3195796482596053E-2</v>
      </c>
      <c r="V583">
        <v>0.79827371488842203</v>
      </c>
      <c r="W583">
        <v>177.1</v>
      </c>
      <c r="X583">
        <v>186.83</v>
      </c>
      <c r="Y583">
        <v>169.84</v>
      </c>
      <c r="Z583">
        <v>182.2</v>
      </c>
      <c r="AA583">
        <v>169.84</v>
      </c>
      <c r="AB583">
        <v>194.62</v>
      </c>
      <c r="AC583" s="2">
        <f>(Table2[[#This Row],[Close Price]]/Table2[[#This Row],[Day Low]])-1</f>
        <v>-5.6465273856498577E-5</v>
      </c>
      <c r="AD583" s="2">
        <f>(Table2[[#This Row],[Day High]]/Table2[[#This Row],[Close Price]])-1</f>
        <v>5.5000282342311912E-2</v>
      </c>
      <c r="AE583" s="2">
        <f>(Table2[[#This Row],[Close Price]]/Table2[[#This Row],[Current Week Low]])-1</f>
        <v>4.2687235044748029E-2</v>
      </c>
      <c r="AF583" s="2">
        <f>(Table2[[#This Row],[Current Week High]]/Table2[[#This Row],[Close Price]])-1</f>
        <v>2.8855384267886253E-2</v>
      </c>
      <c r="AG583" s="2">
        <f>(Table2[[#This Row],[Close Price]]/Table2[[#This Row],[Current Month Low]])-1</f>
        <v>4.2687235044748029E-2</v>
      </c>
      <c r="AH583" s="2">
        <f>(Table2[[#This Row],[Current Month High]]/Table2[[#This Row],[Close Price]])-1</f>
        <v>9.8989214523688585E-2</v>
      </c>
      <c r="AI583">
        <v>34.310237732226497</v>
      </c>
      <c r="AJ583">
        <v>39.1669941060903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-0.13</v>
      </c>
      <c r="AM583" t="s">
        <v>10197</v>
      </c>
      <c r="AN583">
        <v>-6.47</v>
      </c>
      <c r="AO583" t="s">
        <v>10197</v>
      </c>
      <c r="AQ583">
        <f>(Table2[[#This Row],[Sharpe Ratio]]-AVERAGE(Table2[Sharpe Ratio]))/_xlfn.STDEV.P(Table2[Sharpe Ratio])</f>
        <v>-0.59700002519057449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511</v>
      </c>
      <c r="AT583">
        <f>_xlfn.RANK.AVG(Table2[[#This Row],[6M Return vs Nifty Z-Score]],Table2[6M Return vs Nifty Z-Score])</f>
        <v>589</v>
      </c>
      <c r="AU583">
        <f>_xlfn.RANK.AVG(Table2[[#This Row],[Sharpe Ratio Z-Score]],Table2[Sharpe Ratio Z-Score])</f>
        <v>517.5</v>
      </c>
      <c r="AV583">
        <f>(Table2[[#This Row],[Rank 1Y]]+Table2[[#This Row],[Rank 6M]]+Table2[[#This Row],[Rank Sharpe]])/3</f>
        <v>539.16666666666663</v>
      </c>
    </row>
    <row r="584" spans="1:48" x14ac:dyDescent="0.3">
      <c r="A584" t="s">
        <v>1740</v>
      </c>
      <c r="B584" t="s">
        <v>1741</v>
      </c>
      <c r="C584" t="s">
        <v>10158</v>
      </c>
      <c r="D584" t="s">
        <v>555</v>
      </c>
      <c r="E584">
        <v>4405.309434625</v>
      </c>
      <c r="F584">
        <v>393.95</v>
      </c>
      <c r="G584">
        <v>3.5635269147245099</v>
      </c>
      <c r="H584">
        <f>(Table2[[#This Row],[1Y Return vs Nifty]]-AVERAGE(Table2[1Y Return vs Nifty]))/_xlfn.STDEV.P(Table2[1Y Return vs Nifty])</f>
        <v>-0.50918225321987087</v>
      </c>
      <c r="I584">
        <v>-3.69414862644543</v>
      </c>
      <c r="J584">
        <f>(Table2[[#This Row],[1M Return vs Nifty]]-AVERAGE(Table2[1M Return vs Nifty]))/_xlfn.STDEV.P(Table2[1M Return vs Nifty])</f>
        <v>-0.38060239406346136</v>
      </c>
      <c r="K584">
        <v>-8.4709505165018193</v>
      </c>
      <c r="L584">
        <f>(Table2[[#This Row],[6M Return vs Nifty]]-AVERAGE(Table2[6M Return vs Nifty]))/_xlfn.STDEV.P(Table2[6M Return vs Nifty])</f>
        <v>-0.52251307551175796</v>
      </c>
      <c r="M584">
        <v>2.6663774732076302</v>
      </c>
      <c r="N584">
        <f>(Table2[[#This Row],[1W Return vs Nifty]]-AVERAGE(Table2[1W Return vs Nifty]))/_xlfn.STDEV.P(Table2[1W Return vs Nifty])</f>
        <v>0.39736572016736477</v>
      </c>
      <c r="O584">
        <v>380.5</v>
      </c>
      <c r="P584">
        <v>378.18289451935999</v>
      </c>
      <c r="Q584">
        <v>361.80432660635103</v>
      </c>
      <c r="R584">
        <v>65.225218700525701</v>
      </c>
      <c r="S584" s="2">
        <f>(Table2[[#This Row],[Close Price]]-Table2[[#This Row],[20D EMA]])/Table2[[#This Row],[20D EMA]]</f>
        <v>3.5348226018396815E-2</v>
      </c>
      <c r="T584" s="2">
        <f>(Table2[[#This Row],[Close Price]]-Table2[[#This Row],[50D EMA]])/Table2[[#This Row],[50D EMA]]</f>
        <v>4.1691746795366615E-2</v>
      </c>
      <c r="U584" s="2">
        <f>(Table2[[#This Row],[Close Price]]-Table2[[#This Row],[200D EMA]])/Table2[[#This Row],[200D EMA]]</f>
        <v>8.8848228254119185E-2</v>
      </c>
      <c r="V584">
        <v>1.0302232591754601</v>
      </c>
      <c r="W584">
        <v>392</v>
      </c>
      <c r="X584">
        <v>414.25</v>
      </c>
      <c r="Y584">
        <v>356.45</v>
      </c>
      <c r="Z584">
        <v>397.95</v>
      </c>
      <c r="AA584">
        <v>356.45</v>
      </c>
      <c r="AB584">
        <v>410</v>
      </c>
      <c r="AC584" s="2">
        <f>(Table2[[#This Row],[Close Price]]/Table2[[#This Row],[Day Low]])-1</f>
        <v>4.9744897959183021E-3</v>
      </c>
      <c r="AD584" s="2">
        <f>(Table2[[#This Row],[Day High]]/Table2[[#This Row],[Close Price]])-1</f>
        <v>5.1529381901256555E-2</v>
      </c>
      <c r="AE584" s="2">
        <f>(Table2[[#This Row],[Close Price]]/Table2[[#This Row],[Current Week Low]])-1</f>
        <v>0.10520409594613556</v>
      </c>
      <c r="AF584" s="2">
        <f>(Table2[[#This Row],[Current Week High]]/Table2[[#This Row],[Close Price]])-1</f>
        <v>1.0153572788424992E-2</v>
      </c>
      <c r="AG584" s="2">
        <f>(Table2[[#This Row],[Close Price]]/Table2[[#This Row],[Current Month Low]])-1</f>
        <v>0.10520409594613556</v>
      </c>
      <c r="AH584" s="2">
        <f>(Table2[[#This Row],[Current Month High]]/Table2[[#This Row],[Close Price]])-1</f>
        <v>4.0741210813554973E-2</v>
      </c>
      <c r="AI584">
        <v>7.9197867749714401</v>
      </c>
      <c r="AJ584">
        <v>35.3315012023359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-0.09</v>
      </c>
      <c r="AM584" t="s">
        <v>10197</v>
      </c>
      <c r="AN584">
        <v>0.86</v>
      </c>
      <c r="AO584" t="s">
        <v>10198</v>
      </c>
      <c r="AP584">
        <v>-5.5150445132856003E-2</v>
      </c>
      <c r="AQ584">
        <f>(Table2[[#This Row],[Sharpe Ratio]]-AVERAGE(Table2[Sharpe Ratio]))/_xlfn.STDEV.P(Table2[Sharpe Ratio])</f>
        <v>-1.2327217972027278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-2.2476537998304531</v>
      </c>
      <c r="AS584">
        <f>_xlfn.RANK.AVG(Table2[[#This Row],[1Y Return vs Nifty Z-Score]],Table2[1Y Return vs Nifty Z-Score])</f>
        <v>479</v>
      </c>
      <c r="AT584">
        <f>_xlfn.RANK.AVG(Table2[[#This Row],[6M Return vs Nifty Z-Score]],Table2[6M Return vs Nifty Z-Score])</f>
        <v>499</v>
      </c>
      <c r="AU584">
        <f>_xlfn.RANK.AVG(Table2[[#This Row],[Sharpe Ratio Z-Score]],Table2[Sharpe Ratio Z-Score])</f>
        <v>645</v>
      </c>
      <c r="AV584">
        <f>(Table2[[#This Row],[Rank 1Y]]+Table2[[#This Row],[Rank 6M]]+Table2[[#This Row],[Rank Sharpe]])/3</f>
        <v>541</v>
      </c>
    </row>
    <row r="585" spans="1:48" x14ac:dyDescent="0.3">
      <c r="A585" t="s">
        <v>594</v>
      </c>
      <c r="B585" t="s">
        <v>595</v>
      </c>
      <c r="C585" t="s">
        <v>10158</v>
      </c>
      <c r="D585" t="s">
        <v>211</v>
      </c>
      <c r="E585">
        <v>31535.606485600001</v>
      </c>
      <c r="F585">
        <v>786.8</v>
      </c>
      <c r="G585">
        <v>-22.717102359636701</v>
      </c>
      <c r="H585">
        <f>(Table2[[#This Row],[1Y Return vs Nifty]]-AVERAGE(Table2[1Y Return vs Nifty]))/_xlfn.STDEV.P(Table2[1Y Return vs Nifty])</f>
        <v>-0.86559642105354551</v>
      </c>
      <c r="I585">
        <v>2.46738475809931</v>
      </c>
      <c r="J585">
        <f>(Table2[[#This Row],[1M Return vs Nifty]]-AVERAGE(Table2[1M Return vs Nifty]))/_xlfn.STDEV.P(Table2[1M Return vs Nifty])</f>
        <v>0.24754593082394732</v>
      </c>
      <c r="K585">
        <v>0.51066543321729596</v>
      </c>
      <c r="L585">
        <f>(Table2[[#This Row],[6M Return vs Nifty]]-AVERAGE(Table2[6M Return vs Nifty]))/_xlfn.STDEV.P(Table2[6M Return vs Nifty])</f>
        <v>-0.21391485743799332</v>
      </c>
      <c r="M585">
        <v>1.0979839408332199</v>
      </c>
      <c r="N585">
        <f>(Table2[[#This Row],[1W Return vs Nifty]]-AVERAGE(Table2[1W Return vs Nifty]))/_xlfn.STDEV.P(Table2[1W Return vs Nifty])</f>
        <v>6.2655116249391171E-2</v>
      </c>
      <c r="O585">
        <v>741.35</v>
      </c>
      <c r="P585">
        <v>721.54474189195696</v>
      </c>
      <c r="Q585">
        <v>712.41395171862098</v>
      </c>
      <c r="R585">
        <v>73.498268113454003</v>
      </c>
      <c r="S585" s="2">
        <f>(Table2[[#This Row],[Close Price]]-Table2[[#This Row],[20D EMA]])/Table2[[#This Row],[20D EMA]]</f>
        <v>6.1307074930869267E-2</v>
      </c>
      <c r="T585" s="2">
        <f>(Table2[[#This Row],[Close Price]]-Table2[[#This Row],[50D EMA]])/Table2[[#This Row],[50D EMA]]</f>
        <v>9.0438269894307144E-2</v>
      </c>
      <c r="U585" s="2">
        <f>(Table2[[#This Row],[Close Price]]-Table2[[#This Row],[200D EMA]])/Table2[[#This Row],[200D EMA]]</f>
        <v>0.10441408131035439</v>
      </c>
      <c r="V585">
        <v>1.4205711030714001</v>
      </c>
      <c r="W585">
        <v>780</v>
      </c>
      <c r="X585">
        <v>820.8</v>
      </c>
      <c r="Y585">
        <v>732.1</v>
      </c>
      <c r="Z585">
        <v>798.3</v>
      </c>
      <c r="AA585">
        <v>706</v>
      </c>
      <c r="AB585">
        <v>798.3</v>
      </c>
      <c r="AC585" s="2">
        <f>(Table2[[#This Row],[Close Price]]/Table2[[#This Row],[Day Low]])-1</f>
        <v>8.7179487179487314E-3</v>
      </c>
      <c r="AD585" s="2">
        <f>(Table2[[#This Row],[Day High]]/Table2[[#This Row],[Close Price]])-1</f>
        <v>4.3213014743263889E-2</v>
      </c>
      <c r="AE585" s="2">
        <f>(Table2[[#This Row],[Close Price]]/Table2[[#This Row],[Current Week Low]])-1</f>
        <v>7.4716568774757519E-2</v>
      </c>
      <c r="AF585" s="2">
        <f>(Table2[[#This Row],[Current Week High]]/Table2[[#This Row],[Close Price]])-1</f>
        <v>1.4616166751397985E-2</v>
      </c>
      <c r="AG585" s="2">
        <f>(Table2[[#This Row],[Close Price]]/Table2[[#This Row],[Current Month Low]])-1</f>
        <v>0.1144475920679886</v>
      </c>
      <c r="AH585" s="2">
        <f>(Table2[[#This Row],[Current Month High]]/Table2[[#This Row],[Close Price]])-1</f>
        <v>1.4616166751397985E-2</v>
      </c>
      <c r="AI585">
        <v>9.3352821555668406</v>
      </c>
      <c r="AJ585">
        <v>29.4824323212375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0.05</v>
      </c>
      <c r="AM585" t="s">
        <v>10198</v>
      </c>
      <c r="AN585">
        <v>7.53</v>
      </c>
      <c r="AO585" t="s">
        <v>10198</v>
      </c>
      <c r="AP585">
        <v>-2.8501943863740001E-2</v>
      </c>
      <c r="AQ585">
        <f>(Table2[[#This Row],[Sharpe Ratio]]-AVERAGE(Table2[Sharpe Ratio]))/_xlfn.STDEV.P(Table2[Sharpe Ratio])</f>
        <v>-0.92554327112809642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-1.694853502546297</v>
      </c>
      <c r="AS585">
        <f>_xlfn.RANK.AVG(Table2[[#This Row],[1Y Return vs Nifty Z-Score]],Table2[1Y Return vs Nifty Z-Score])</f>
        <v>633</v>
      </c>
      <c r="AT585">
        <f>_xlfn.RANK.AVG(Table2[[#This Row],[6M Return vs Nifty Z-Score]],Table2[6M Return vs Nifty Z-Score])</f>
        <v>393</v>
      </c>
      <c r="AU585">
        <f>_xlfn.RANK.AVG(Table2[[#This Row],[Sharpe Ratio Z-Score]],Table2[Sharpe Ratio Z-Score])</f>
        <v>600</v>
      </c>
      <c r="AV585">
        <f>(Table2[[#This Row],[Rank 1Y]]+Table2[[#This Row],[Rank 6M]]+Table2[[#This Row],[Rank Sharpe]])/3</f>
        <v>542</v>
      </c>
    </row>
    <row r="586" spans="1:48" x14ac:dyDescent="0.3">
      <c r="A586" t="s">
        <v>440</v>
      </c>
      <c r="B586" t="s">
        <v>441</v>
      </c>
      <c r="C586" t="s">
        <v>10154</v>
      </c>
      <c r="D586" t="s">
        <v>27</v>
      </c>
      <c r="E586">
        <v>52193.474999999999</v>
      </c>
      <c r="F586">
        <v>1831.35</v>
      </c>
      <c r="G586">
        <v>-10.3542802158741</v>
      </c>
      <c r="H586">
        <f>(Table2[[#This Row],[1Y Return vs Nifty]]-AVERAGE(Table2[1Y Return vs Nifty]))/_xlfn.STDEV.P(Table2[1Y Return vs Nifty])</f>
        <v>-0.69793358009016171</v>
      </c>
      <c r="I586">
        <v>-3.1781348064803101</v>
      </c>
      <c r="J586">
        <f>(Table2[[#This Row],[1M Return vs Nifty]]-AVERAGE(Table2[1M Return vs Nifty]))/_xlfn.STDEV.P(Table2[1M Return vs Nifty])</f>
        <v>-0.32799646037771985</v>
      </c>
      <c r="K586">
        <v>-7.6156406113345101</v>
      </c>
      <c r="L586">
        <f>(Table2[[#This Row],[6M Return vs Nifty]]-AVERAGE(Table2[6M Return vs Nifty]))/_xlfn.STDEV.P(Table2[6M Return vs Nifty])</f>
        <v>-0.49312558955008901</v>
      </c>
      <c r="M586">
        <v>2.0590960248724901</v>
      </c>
      <c r="N586">
        <f>(Table2[[#This Row],[1W Return vs Nifty]]-AVERAGE(Table2[1W Return vs Nifty]))/_xlfn.STDEV.P(Table2[1W Return vs Nifty])</f>
        <v>0.26776588688272146</v>
      </c>
      <c r="O586">
        <v>1839.53</v>
      </c>
      <c r="P586">
        <v>1837.77512632859</v>
      </c>
      <c r="Q586">
        <v>1779.4445742599901</v>
      </c>
      <c r="R586">
        <v>48.339909278681397</v>
      </c>
      <c r="S586" s="2">
        <f>(Table2[[#This Row],[Close Price]]-Table2[[#This Row],[20D EMA]])/Table2[[#This Row],[20D EMA]]</f>
        <v>-4.4467880382489354E-3</v>
      </c>
      <c r="T586" s="2">
        <f>(Table2[[#This Row],[Close Price]]-Table2[[#This Row],[50D EMA]])/Table2[[#This Row],[50D EMA]]</f>
        <v>-3.4961439169251601E-3</v>
      </c>
      <c r="U586" s="2">
        <f>(Table2[[#This Row],[Close Price]]-Table2[[#This Row],[200D EMA]])/Table2[[#This Row],[200D EMA]]</f>
        <v>2.9169453486122498E-2</v>
      </c>
      <c r="V586">
        <v>1.2031689682409701</v>
      </c>
      <c r="W586">
        <v>1835.1</v>
      </c>
      <c r="X586">
        <v>1893.95</v>
      </c>
      <c r="Y586">
        <v>1720.05</v>
      </c>
      <c r="Z586">
        <v>1858.2</v>
      </c>
      <c r="AA586">
        <v>1720.05</v>
      </c>
      <c r="AB586">
        <v>1905.5</v>
      </c>
      <c r="AC586" s="2">
        <f>(Table2[[#This Row],[Close Price]]/Table2[[#This Row],[Day Low]])-1</f>
        <v>-2.0434853686447374E-3</v>
      </c>
      <c r="AD586" s="2">
        <f>(Table2[[#This Row],[Day High]]/Table2[[#This Row],[Close Price]])-1</f>
        <v>3.4182433723755734E-2</v>
      </c>
      <c r="AE586" s="2">
        <f>(Table2[[#This Row],[Close Price]]/Table2[[#This Row],[Current Week Low]])-1</f>
        <v>6.4707421295892464E-2</v>
      </c>
      <c r="AF586" s="2">
        <f>(Table2[[#This Row],[Current Week High]]/Table2[[#This Row],[Close Price]])-1</f>
        <v>1.4661315423048604E-2</v>
      </c>
      <c r="AG586" s="2">
        <f>(Table2[[#This Row],[Close Price]]/Table2[[#This Row],[Current Month Low]])-1</f>
        <v>6.4707421295892464E-2</v>
      </c>
      <c r="AH586" s="2">
        <f>(Table2[[#This Row],[Current Month High]]/Table2[[#This Row],[Close Price]])-1</f>
        <v>4.0489256559368858E-2</v>
      </c>
      <c r="AI586">
        <v>13.831326616976501</v>
      </c>
      <c r="AJ586">
        <v>18.656861474666201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-0.03</v>
      </c>
      <c r="AM586" t="s">
        <v>10197</v>
      </c>
      <c r="AN586">
        <v>-1.39</v>
      </c>
      <c r="AO586" t="s">
        <v>10197</v>
      </c>
      <c r="AP586">
        <v>-1.3960992126454999E-2</v>
      </c>
      <c r="AQ586">
        <f>(Table2[[#This Row],[Sharpe Ratio]]-AVERAGE(Table2[Sharpe Ratio]))/_xlfn.STDEV.P(Table2[Sharpe Ratio])</f>
        <v>-0.7579290373190769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-2.0092187804543262</v>
      </c>
      <c r="AS586">
        <f>_xlfn.RANK.AVG(Table2[[#This Row],[1Y Return vs Nifty Z-Score]],Table2[1Y Return vs Nifty Z-Score])</f>
        <v>569</v>
      </c>
      <c r="AT586">
        <f>_xlfn.RANK.AVG(Table2[[#This Row],[6M Return vs Nifty Z-Score]],Table2[6M Return vs Nifty Z-Score])</f>
        <v>493</v>
      </c>
      <c r="AU586">
        <f>_xlfn.RANK.AVG(Table2[[#This Row],[Sharpe Ratio Z-Score]],Table2[Sharpe Ratio Z-Score])</f>
        <v>567</v>
      </c>
      <c r="AV586">
        <f>(Table2[[#This Row],[Rank 1Y]]+Table2[[#This Row],[Rank 6M]]+Table2[[#This Row],[Rank Sharpe]])/3</f>
        <v>543</v>
      </c>
    </row>
    <row r="587" spans="1:48" x14ac:dyDescent="0.3">
      <c r="A587" t="s">
        <v>739</v>
      </c>
      <c r="B587" t="s">
        <v>740</v>
      </c>
      <c r="C587" t="s">
        <v>10161</v>
      </c>
      <c r="D587" t="s">
        <v>530</v>
      </c>
      <c r="E587">
        <v>21632.777708051999</v>
      </c>
      <c r="F587">
        <v>179.34</v>
      </c>
      <c r="G587">
        <v>-33.7769926864095</v>
      </c>
      <c r="H587">
        <f>(Table2[[#This Row],[1Y Return vs Nifty]]-AVERAGE(Table2[1Y Return vs Nifty]))/_xlfn.STDEV.P(Table2[1Y Return vs Nifty])</f>
        <v>-1.0155890854603322</v>
      </c>
      <c r="I587">
        <v>3.7739204253802501</v>
      </c>
      <c r="J587">
        <f>(Table2[[#This Row],[1M Return vs Nifty]]-AVERAGE(Table2[1M Return vs Nifty]))/_xlfn.STDEV.P(Table2[1M Return vs Nifty])</f>
        <v>0.38074300038243913</v>
      </c>
      <c r="K587">
        <v>-13.632389807385399</v>
      </c>
      <c r="L587">
        <f>(Table2[[#This Row],[6M Return vs Nifty]]-AVERAGE(Table2[6M Return vs Nifty]))/_xlfn.STDEV.P(Table2[6M Return vs Nifty])</f>
        <v>-0.69985432198449316</v>
      </c>
      <c r="M587">
        <v>5.7497193450479998</v>
      </c>
      <c r="N587">
        <f>(Table2[[#This Row],[1W Return vs Nifty]]-AVERAGE(Table2[1W Return vs Nifty]))/_xlfn.STDEV.P(Table2[1W Return vs Nifty])</f>
        <v>1.0553811982386536</v>
      </c>
      <c r="O587">
        <v>171.78</v>
      </c>
      <c r="P587">
        <v>167.74408835932999</v>
      </c>
      <c r="Q587">
        <v>170.22219576143399</v>
      </c>
      <c r="R587">
        <v>70.800464782331304</v>
      </c>
      <c r="S587" s="2">
        <f>(Table2[[#This Row],[Close Price]]-Table2[[#This Row],[20D EMA]])/Table2[[#This Row],[20D EMA]]</f>
        <v>4.400977995110026E-2</v>
      </c>
      <c r="T587" s="2">
        <f>(Table2[[#This Row],[Close Price]]-Table2[[#This Row],[50D EMA]])/Table2[[#This Row],[50D EMA]]</f>
        <v>6.9128586015085286E-2</v>
      </c>
      <c r="U587" s="2">
        <f>(Table2[[#This Row],[Close Price]]-Table2[[#This Row],[200D EMA]])/Table2[[#This Row],[200D EMA]]</f>
        <v>5.3564132443365907E-2</v>
      </c>
      <c r="V587">
        <v>1.3736803981483401</v>
      </c>
      <c r="W587">
        <v>175.1</v>
      </c>
      <c r="X587">
        <v>180.25</v>
      </c>
      <c r="Y587">
        <v>168.2</v>
      </c>
      <c r="Z587">
        <v>182</v>
      </c>
      <c r="AA587">
        <v>161.5</v>
      </c>
      <c r="AB587">
        <v>182</v>
      </c>
      <c r="AC587" s="2">
        <f>(Table2[[#This Row],[Close Price]]/Table2[[#This Row],[Day Low]])-1</f>
        <v>2.4214734437464358E-2</v>
      </c>
      <c r="AD587" s="2">
        <f>(Table2[[#This Row],[Day High]]/Table2[[#This Row],[Close Price]])-1</f>
        <v>5.0741608118656245E-3</v>
      </c>
      <c r="AE587" s="2">
        <f>(Table2[[#This Row],[Close Price]]/Table2[[#This Row],[Current Week Low]])-1</f>
        <v>6.6230677764566037E-2</v>
      </c>
      <c r="AF587" s="2">
        <f>(Table2[[#This Row],[Current Week High]]/Table2[[#This Row],[Close Price]])-1</f>
        <v>1.4832162373145996E-2</v>
      </c>
      <c r="AG587" s="2">
        <f>(Table2[[#This Row],[Close Price]]/Table2[[#This Row],[Current Month Low]])-1</f>
        <v>0.11046439628482974</v>
      </c>
      <c r="AH587" s="2">
        <f>(Table2[[#This Row],[Current Month High]]/Table2[[#This Row],[Close Price]])-1</f>
        <v>1.4832162373145996E-2</v>
      </c>
      <c r="AI587">
        <v>26.854020296643199</v>
      </c>
      <c r="AJ587">
        <v>26.073813708260101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-0.01</v>
      </c>
      <c r="AM587" t="s">
        <v>10197</v>
      </c>
      <c r="AN587">
        <v>8.86</v>
      </c>
      <c r="AO587" t="s">
        <v>10198</v>
      </c>
      <c r="AP587">
        <v>3.0134029946230999E-2</v>
      </c>
      <c r="AQ587">
        <f>(Table2[[#This Row],[Sharpe Ratio]]-AVERAGE(Table2[Sharpe Ratio]))/_xlfn.STDEV.P(Table2[Sharpe Ratio])</f>
        <v>-0.24964364630483957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679</v>
      </c>
      <c r="AT587">
        <f>_xlfn.RANK.AVG(Table2[[#This Row],[6M Return vs Nifty Z-Score]],Table2[6M Return vs Nifty Z-Score])</f>
        <v>548</v>
      </c>
      <c r="AU587">
        <f>_xlfn.RANK.AVG(Table2[[#This Row],[Sharpe Ratio Z-Score]],Table2[Sharpe Ratio Z-Score])</f>
        <v>402</v>
      </c>
      <c r="AV587">
        <f>(Table2[[#This Row],[Rank 1Y]]+Table2[[#This Row],[Rank 6M]]+Table2[[#This Row],[Rank Sharpe]])/3</f>
        <v>543</v>
      </c>
    </row>
    <row r="588" spans="1:48" x14ac:dyDescent="0.3">
      <c r="A588" t="s">
        <v>902</v>
      </c>
      <c r="B588" t="s">
        <v>903</v>
      </c>
      <c r="C588" t="s">
        <v>10160</v>
      </c>
      <c r="D588" t="s">
        <v>133</v>
      </c>
      <c r="E588">
        <v>16452.4212419</v>
      </c>
      <c r="F588">
        <v>56.14</v>
      </c>
      <c r="G588">
        <v>-0.89691986284115499</v>
      </c>
      <c r="H588">
        <f>(Table2[[#This Row],[1Y Return vs Nifty]]-AVERAGE(Table2[1Y Return vs Nifty]))/_xlfn.STDEV.P(Table2[1Y Return vs Nifty])</f>
        <v>-0.56967419996116908</v>
      </c>
      <c r="I588">
        <v>-4.7243977463149101</v>
      </c>
      <c r="J588">
        <f>(Table2[[#This Row],[1M Return vs Nifty]]-AVERAGE(Table2[1M Return vs Nifty]))/_xlfn.STDEV.P(Table2[1M Return vs Nifty])</f>
        <v>-0.48563294708878707</v>
      </c>
      <c r="K588">
        <v>-18.661524664455602</v>
      </c>
      <c r="L588">
        <f>(Table2[[#This Row],[6M Return vs Nifty]]-AVERAGE(Table2[6M Return vs Nifty]))/_xlfn.STDEV.P(Table2[6M Return vs Nifty])</f>
        <v>-0.87264973697805637</v>
      </c>
      <c r="M588">
        <v>-0.89893821923415396</v>
      </c>
      <c r="N588">
        <f>(Table2[[#This Row],[1W Return vs Nifty]]-AVERAGE(Table2[1W Return vs Nifty]))/_xlfn.STDEV.P(Table2[1W Return vs Nifty])</f>
        <v>-0.36350771111285229</v>
      </c>
      <c r="O588">
        <v>57.77</v>
      </c>
      <c r="P588">
        <v>58.898491243837</v>
      </c>
      <c r="Q588">
        <v>55.952318440673999</v>
      </c>
      <c r="R588">
        <v>36.383276031835599</v>
      </c>
      <c r="S588" s="2">
        <f>(Table2[[#This Row],[Close Price]]-Table2[[#This Row],[20D EMA]])/Table2[[#This Row],[20D EMA]]</f>
        <v>-2.8215336679937728E-2</v>
      </c>
      <c r="T588" s="2">
        <f>(Table2[[#This Row],[Close Price]]-Table2[[#This Row],[50D EMA]])/Table2[[#This Row],[50D EMA]]</f>
        <v>-4.6834667333276417E-2</v>
      </c>
      <c r="U588" s="2">
        <f>(Table2[[#This Row],[Close Price]]-Table2[[#This Row],[200D EMA]])/Table2[[#This Row],[200D EMA]]</f>
        <v>3.3543124674091903E-3</v>
      </c>
      <c r="V588">
        <v>1.14390430533805</v>
      </c>
      <c r="W588">
        <v>56.7</v>
      </c>
      <c r="X588">
        <v>58.39</v>
      </c>
      <c r="Y588">
        <v>54.34</v>
      </c>
      <c r="Z588">
        <v>57.74</v>
      </c>
      <c r="AA588">
        <v>54.34</v>
      </c>
      <c r="AB588">
        <v>62.45</v>
      </c>
      <c r="AC588" s="2">
        <f>(Table2[[#This Row],[Close Price]]/Table2[[#This Row],[Day Low]])-1</f>
        <v>-9.8765432098766315E-3</v>
      </c>
      <c r="AD588" s="2">
        <f>(Table2[[#This Row],[Day High]]/Table2[[#This Row],[Close Price]])-1</f>
        <v>4.0078375489846829E-2</v>
      </c>
      <c r="AE588" s="2">
        <f>(Table2[[#This Row],[Close Price]]/Table2[[#This Row],[Current Week Low]])-1</f>
        <v>3.3124769966875078E-2</v>
      </c>
      <c r="AF588" s="2">
        <f>(Table2[[#This Row],[Current Week High]]/Table2[[#This Row],[Close Price]])-1</f>
        <v>2.8500178126113385E-2</v>
      </c>
      <c r="AG588" s="2">
        <f>(Table2[[#This Row],[Close Price]]/Table2[[#This Row],[Current Month Low]])-1</f>
        <v>3.3124769966875078E-2</v>
      </c>
      <c r="AH588" s="2">
        <f>(Table2[[#This Row],[Current Month High]]/Table2[[#This Row],[Close Price]])-1</f>
        <v>0.11239757748485935</v>
      </c>
      <c r="AI588">
        <v>31.278945493409299</v>
      </c>
      <c r="AJ588">
        <v>43.397190293742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</v>
      </c>
      <c r="AM588" t="s">
        <v>10197</v>
      </c>
      <c r="AN588">
        <v>-2.57</v>
      </c>
      <c r="AO588" t="s">
        <v>10197</v>
      </c>
      <c r="AQ588">
        <f>(Table2[[#This Row],[Sharpe Ratio]]-AVERAGE(Table2[Sharpe Ratio]))/_xlfn.STDEV.P(Table2[Sharpe Ratio])</f>
        <v>-0.59700002519057449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513</v>
      </c>
      <c r="AT588">
        <f>_xlfn.RANK.AVG(Table2[[#This Row],[6M Return vs Nifty Z-Score]],Table2[6M Return vs Nifty Z-Score])</f>
        <v>601</v>
      </c>
      <c r="AU588">
        <f>_xlfn.RANK.AVG(Table2[[#This Row],[Sharpe Ratio Z-Score]],Table2[Sharpe Ratio Z-Score])</f>
        <v>517.5</v>
      </c>
      <c r="AV588">
        <f>(Table2[[#This Row],[Rank 1Y]]+Table2[[#This Row],[Rank 6M]]+Table2[[#This Row],[Rank Sharpe]])/3</f>
        <v>543.83333333333337</v>
      </c>
    </row>
    <row r="589" spans="1:48" x14ac:dyDescent="0.3">
      <c r="A589" t="s">
        <v>234</v>
      </c>
      <c r="B589" t="s">
        <v>235</v>
      </c>
      <c r="C589" t="s">
        <v>10155</v>
      </c>
      <c r="D589" t="s">
        <v>174</v>
      </c>
      <c r="E589">
        <v>111868.29436872</v>
      </c>
      <c r="F589">
        <v>631.20000000000005</v>
      </c>
      <c r="G589">
        <v>-12.952628215274</v>
      </c>
      <c r="H589">
        <f>(Table2[[#This Row],[1Y Return vs Nifty]]-AVERAGE(Table2[1Y Return vs Nifty]))/_xlfn.STDEV.P(Table2[1Y Return vs Nifty])</f>
        <v>-0.73317200723284359</v>
      </c>
      <c r="I589">
        <v>2.1222505083451</v>
      </c>
      <c r="J589">
        <f>(Table2[[#This Row],[1M Return vs Nifty]]-AVERAGE(Table2[1M Return vs Nifty]))/_xlfn.STDEV.P(Table2[1M Return vs Nifty])</f>
        <v>0.21236061455378349</v>
      </c>
      <c r="K589">
        <v>4.43552541610857</v>
      </c>
      <c r="L589">
        <f>(Table2[[#This Row],[6M Return vs Nifty]]-AVERAGE(Table2[6M Return vs Nifty]))/_xlfn.STDEV.P(Table2[6M Return vs Nifty])</f>
        <v>-7.9061084610270546E-2</v>
      </c>
      <c r="M589">
        <v>0.26903090851098199</v>
      </c>
      <c r="N589">
        <f>(Table2[[#This Row],[1W Return vs Nifty]]-AVERAGE(Table2[1W Return vs Nifty]))/_xlfn.STDEV.P(Table2[1W Return vs Nifty])</f>
        <v>-0.11425161305097936</v>
      </c>
      <c r="O589">
        <v>625.59</v>
      </c>
      <c r="P589">
        <v>600.81527307001704</v>
      </c>
      <c r="Q589">
        <v>562.47469593304197</v>
      </c>
      <c r="R589">
        <v>50.287351633127301</v>
      </c>
      <c r="S589" s="2">
        <f>(Table2[[#This Row],[Close Price]]-Table2[[#This Row],[20D EMA]])/Table2[[#This Row],[20D EMA]]</f>
        <v>8.9675346472929771E-3</v>
      </c>
      <c r="T589" s="2">
        <f>(Table2[[#This Row],[Close Price]]-Table2[[#This Row],[50D EMA]])/Table2[[#This Row],[50D EMA]]</f>
        <v>5.0572494228924285E-2</v>
      </c>
      <c r="U589" s="2">
        <f>(Table2[[#This Row],[Close Price]]-Table2[[#This Row],[200D EMA]])/Table2[[#This Row],[200D EMA]]</f>
        <v>0.12218381478113507</v>
      </c>
      <c r="V589">
        <v>0.77534628388218096</v>
      </c>
      <c r="W589">
        <v>625.1</v>
      </c>
      <c r="X589">
        <v>635.25</v>
      </c>
      <c r="Y589">
        <v>618.04999999999995</v>
      </c>
      <c r="Z589">
        <v>662.35</v>
      </c>
      <c r="AA589">
        <v>600.70000000000005</v>
      </c>
      <c r="AB589">
        <v>662.35</v>
      </c>
      <c r="AC589" s="2">
        <f>(Table2[[#This Row],[Close Price]]/Table2[[#This Row],[Day Low]])-1</f>
        <v>9.7584386498159592E-3</v>
      </c>
      <c r="AD589" s="2">
        <f>(Table2[[#This Row],[Day High]]/Table2[[#This Row],[Close Price]])-1</f>
        <v>6.416349809885924E-3</v>
      </c>
      <c r="AE589" s="2">
        <f>(Table2[[#This Row],[Close Price]]/Table2[[#This Row],[Current Week Low]])-1</f>
        <v>2.1276595744680993E-2</v>
      </c>
      <c r="AF589" s="2">
        <f>(Table2[[#This Row],[Current Week High]]/Table2[[#This Row],[Close Price]])-1</f>
        <v>4.9350443599492921E-2</v>
      </c>
      <c r="AG589" s="2">
        <f>(Table2[[#This Row],[Close Price]]/Table2[[#This Row],[Current Month Low]])-1</f>
        <v>5.0774096886965214E-2</v>
      </c>
      <c r="AH589" s="2">
        <f>(Table2[[#This Row],[Current Month High]]/Table2[[#This Row],[Close Price]])-1</f>
        <v>4.9350443599492921E-2</v>
      </c>
      <c r="AI589">
        <v>4.9350443599492904</v>
      </c>
      <c r="AJ589">
        <v>29.0269828291087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0.01</v>
      </c>
      <c r="AM589" t="s">
        <v>10198</v>
      </c>
      <c r="AN589">
        <v>1.24</v>
      </c>
      <c r="AO589" t="s">
        <v>10198</v>
      </c>
      <c r="AP589">
        <v>-8.5592110914448002E-2</v>
      </c>
      <c r="AQ589">
        <f>(Table2[[#This Row],[Sharpe Ratio]]-AVERAGE(Table2[Sharpe Ratio]))/_xlfn.STDEV.P(Table2[Sharpe Ratio])</f>
        <v>-1.5836243088153885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-2.2977483991556986</v>
      </c>
      <c r="AS589">
        <f>_xlfn.RANK.AVG(Table2[[#This Row],[1Y Return vs Nifty Z-Score]],Table2[1Y Return vs Nifty Z-Score])</f>
        <v>589</v>
      </c>
      <c r="AT589">
        <f>_xlfn.RANK.AVG(Table2[[#This Row],[6M Return vs Nifty Z-Score]],Table2[6M Return vs Nifty Z-Score])</f>
        <v>348</v>
      </c>
      <c r="AU589">
        <f>_xlfn.RANK.AVG(Table2[[#This Row],[Sharpe Ratio Z-Score]],Table2[Sharpe Ratio Z-Score])</f>
        <v>698</v>
      </c>
      <c r="AV589">
        <f>(Table2[[#This Row],[Rank 1Y]]+Table2[[#This Row],[Rank 6M]]+Table2[[#This Row],[Rank Sharpe]])/3</f>
        <v>545</v>
      </c>
    </row>
    <row r="590" spans="1:48" x14ac:dyDescent="0.3">
      <c r="A590" t="s">
        <v>2155</v>
      </c>
      <c r="B590" t="s">
        <v>2156</v>
      </c>
      <c r="C590" t="s">
        <v>10169</v>
      </c>
      <c r="D590" t="s">
        <v>1771</v>
      </c>
      <c r="E590">
        <v>2588.8389130199998</v>
      </c>
      <c r="F590">
        <v>54.3</v>
      </c>
      <c r="G590">
        <v>17.764501968499602</v>
      </c>
      <c r="H590">
        <f>(Table2[[#This Row],[1Y Return vs Nifty]]-AVERAGE(Table2[1Y Return vs Nifty]))/_xlfn.STDEV.P(Table2[1Y Return vs Nifty])</f>
        <v>-0.3165906431264307</v>
      </c>
      <c r="I590">
        <v>-6.75953600487159</v>
      </c>
      <c r="J590">
        <f>(Table2[[#This Row],[1M Return vs Nifty]]-AVERAGE(Table2[1M Return vs Nifty]))/_xlfn.STDEV.P(Table2[1M Return vs Nifty])</f>
        <v>-0.69310868539010795</v>
      </c>
      <c r="K590">
        <v>-23.0398620300662</v>
      </c>
      <c r="L590">
        <f>(Table2[[#This Row],[6M Return vs Nifty]]-AVERAGE(Table2[6M Return vs Nifty]))/_xlfn.STDEV.P(Table2[6M Return vs Nifty])</f>
        <v>-1.0230844824311245</v>
      </c>
      <c r="M590">
        <v>0.91563327322568799</v>
      </c>
      <c r="N590">
        <f>(Table2[[#This Row],[1W Return vs Nifty]]-AVERAGE(Table2[1W Return vs Nifty]))/_xlfn.STDEV.P(Table2[1W Return vs Nifty])</f>
        <v>2.3739690484174267E-2</v>
      </c>
      <c r="O590">
        <v>53.79</v>
      </c>
      <c r="P590">
        <v>53.276466855717402</v>
      </c>
      <c r="Q590">
        <v>51.552766076457701</v>
      </c>
      <c r="R590">
        <v>54.437614911068998</v>
      </c>
      <c r="S590" s="2">
        <f>(Table2[[#This Row],[Close Price]]-Table2[[#This Row],[20D EMA]])/Table2[[#This Row],[20D EMA]]</f>
        <v>9.4813162297824501E-3</v>
      </c>
      <c r="T590" s="2">
        <f>(Table2[[#This Row],[Close Price]]-Table2[[#This Row],[50D EMA]])/Table2[[#This Row],[50D EMA]]</f>
        <v>1.9211730895265889E-2</v>
      </c>
      <c r="U590" s="2">
        <f>(Table2[[#This Row],[Close Price]]-Table2[[#This Row],[200D EMA]])/Table2[[#This Row],[200D EMA]]</f>
        <v>5.3289748206097901E-2</v>
      </c>
      <c r="V590">
        <v>1.2186929298145499</v>
      </c>
      <c r="W590">
        <v>54.5</v>
      </c>
      <c r="X590">
        <v>56.15</v>
      </c>
      <c r="Y590">
        <v>49.65</v>
      </c>
      <c r="Z590">
        <v>55.65</v>
      </c>
      <c r="AA590">
        <v>49.65</v>
      </c>
      <c r="AB590">
        <v>57.7</v>
      </c>
      <c r="AC590" s="2">
        <f>(Table2[[#This Row],[Close Price]]/Table2[[#This Row],[Day Low]])-1</f>
        <v>-3.669724770642202E-3</v>
      </c>
      <c r="AD590" s="2">
        <f>(Table2[[#This Row],[Day High]]/Table2[[#This Row],[Close Price]])-1</f>
        <v>3.4069981583793707E-2</v>
      </c>
      <c r="AE590" s="2">
        <f>(Table2[[#This Row],[Close Price]]/Table2[[#This Row],[Current Week Low]])-1</f>
        <v>9.3655589123867067E-2</v>
      </c>
      <c r="AF590" s="2">
        <f>(Table2[[#This Row],[Current Week High]]/Table2[[#This Row],[Close Price]])-1</f>
        <v>2.4861878453038777E-2</v>
      </c>
      <c r="AG590" s="2">
        <f>(Table2[[#This Row],[Close Price]]/Table2[[#This Row],[Current Month Low]])-1</f>
        <v>9.3655589123867067E-2</v>
      </c>
      <c r="AH590" s="2">
        <f>(Table2[[#This Row],[Current Month High]]/Table2[[#This Row],[Close Price]])-1</f>
        <v>6.26151012891345E-2</v>
      </c>
      <c r="AI590">
        <v>27.808471454880301</v>
      </c>
      <c r="AJ590">
        <v>45.187165775400999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-0.04</v>
      </c>
      <c r="AM590" t="s">
        <v>10197</v>
      </c>
      <c r="AN590">
        <v>-1.58</v>
      </c>
      <c r="AO590" t="s">
        <v>10197</v>
      </c>
      <c r="AP590">
        <v>-3.0080450923430001E-2</v>
      </c>
      <c r="AQ590">
        <f>(Table2[[#This Row],[Sharpe Ratio]]-AVERAGE(Table2[Sharpe Ratio]))/_xlfn.STDEV.P(Table2[Sharpe Ratio])</f>
        <v>-0.943738796163342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-2.9527829166268309</v>
      </c>
      <c r="AS590">
        <f>_xlfn.RANK.AVG(Table2[[#This Row],[1Y Return vs Nifty Z-Score]],Table2[1Y Return vs Nifty Z-Score])</f>
        <v>400</v>
      </c>
      <c r="AT590">
        <f>_xlfn.RANK.AVG(Table2[[#This Row],[6M Return vs Nifty Z-Score]],Table2[6M Return vs Nifty Z-Score])</f>
        <v>631</v>
      </c>
      <c r="AU590">
        <f>_xlfn.RANK.AVG(Table2[[#This Row],[Sharpe Ratio Z-Score]],Table2[Sharpe Ratio Z-Score])</f>
        <v>604</v>
      </c>
      <c r="AV590">
        <f>(Table2[[#This Row],[Rank 1Y]]+Table2[[#This Row],[Rank 6M]]+Table2[[#This Row],[Rank Sharpe]])/3</f>
        <v>545</v>
      </c>
    </row>
    <row r="591" spans="1:48" x14ac:dyDescent="0.3">
      <c r="A591" t="s">
        <v>528</v>
      </c>
      <c r="B591" t="s">
        <v>529</v>
      </c>
      <c r="C591" t="s">
        <v>10161</v>
      </c>
      <c r="D591" t="s">
        <v>530</v>
      </c>
      <c r="E591">
        <v>38023.259929319996</v>
      </c>
      <c r="F591">
        <v>578.29999999999995</v>
      </c>
      <c r="G591">
        <v>-2.68503446383014</v>
      </c>
      <c r="H591">
        <f>(Table2[[#This Row],[1Y Return vs Nifty]]-AVERAGE(Table2[1Y Return vs Nifty]))/_xlfn.STDEV.P(Table2[1Y Return vs Nifty])</f>
        <v>-0.59392435663928478</v>
      </c>
      <c r="I591">
        <v>-1.20156181482591</v>
      </c>
      <c r="J591">
        <f>(Table2[[#This Row],[1M Return vs Nifty]]-AVERAGE(Table2[1M Return vs Nifty]))/_xlfn.STDEV.P(Table2[1M Return vs Nifty])</f>
        <v>-0.12649126090258259</v>
      </c>
      <c r="K591">
        <v>-0.51777892235198097</v>
      </c>
      <c r="L591">
        <f>(Table2[[#This Row],[6M Return vs Nifty]]-AVERAGE(Table2[6M Return vs Nifty]))/_xlfn.STDEV.P(Table2[6M Return vs Nifty])</f>
        <v>-0.24925104830759132</v>
      </c>
      <c r="M591">
        <v>0.97718755333930496</v>
      </c>
      <c r="N591">
        <f>(Table2[[#This Row],[1W Return vs Nifty]]-AVERAGE(Table2[1W Return vs Nifty]))/_xlfn.STDEV.P(Table2[1W Return vs Nifty])</f>
        <v>3.6875979205904651E-2</v>
      </c>
      <c r="O591">
        <v>567.70000000000005</v>
      </c>
      <c r="P591">
        <v>542.185450035793</v>
      </c>
      <c r="Q591">
        <v>511.26173232773999</v>
      </c>
      <c r="R591">
        <v>56.184071480729301</v>
      </c>
      <c r="S591" s="2">
        <f>(Table2[[#This Row],[Close Price]]-Table2[[#This Row],[20D EMA]])/Table2[[#This Row],[20D EMA]]</f>
        <v>1.8671833714990149E-2</v>
      </c>
      <c r="T591" s="2">
        <f>(Table2[[#This Row],[Close Price]]-Table2[[#This Row],[50D EMA]])/Table2[[#This Row],[50D EMA]]</f>
        <v>6.6609220077415973E-2</v>
      </c>
      <c r="U591" s="2">
        <f>(Table2[[#This Row],[Close Price]]-Table2[[#This Row],[200D EMA]])/Table2[[#This Row],[200D EMA]]</f>
        <v>0.13112318687932945</v>
      </c>
      <c r="V591">
        <v>0.62366243296522095</v>
      </c>
      <c r="W591">
        <v>576.25</v>
      </c>
      <c r="X591">
        <v>583.1</v>
      </c>
      <c r="Y591">
        <v>548.75</v>
      </c>
      <c r="Z591">
        <v>584.95000000000005</v>
      </c>
      <c r="AA591">
        <v>548.75</v>
      </c>
      <c r="AB591">
        <v>594</v>
      </c>
      <c r="AC591" s="2">
        <f>(Table2[[#This Row],[Close Price]]/Table2[[#This Row],[Day Low]])-1</f>
        <v>3.5574837310194951E-3</v>
      </c>
      <c r="AD591" s="2">
        <f>(Table2[[#This Row],[Day High]]/Table2[[#This Row],[Close Price]])-1</f>
        <v>8.3001902126924598E-3</v>
      </c>
      <c r="AE591" s="2">
        <f>(Table2[[#This Row],[Close Price]]/Table2[[#This Row],[Current Week Low]])-1</f>
        <v>5.3849658314350624E-2</v>
      </c>
      <c r="AF591" s="2">
        <f>(Table2[[#This Row],[Current Week High]]/Table2[[#This Row],[Close Price]])-1</f>
        <v>1.1499221857167674E-2</v>
      </c>
      <c r="AG591" s="2">
        <f>(Table2[[#This Row],[Close Price]]/Table2[[#This Row],[Current Month Low]])-1</f>
        <v>5.3849658314350624E-2</v>
      </c>
      <c r="AH591" s="2">
        <f>(Table2[[#This Row],[Current Month High]]/Table2[[#This Row],[Close Price]])-1</f>
        <v>2.7148538820681356E-2</v>
      </c>
      <c r="AI591">
        <v>2.7148538820681298</v>
      </c>
      <c r="AJ591">
        <v>37.347108419427599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0.08</v>
      </c>
      <c r="AM591" t="s">
        <v>10198</v>
      </c>
      <c r="AN591">
        <v>0.72</v>
      </c>
      <c r="AO591" t="s">
        <v>10198</v>
      </c>
      <c r="AP591">
        <v>-9.6325091722318998E-2</v>
      </c>
      <c r="AQ591">
        <f>(Table2[[#This Row],[Sharpe Ratio]]-AVERAGE(Table2[Sharpe Ratio]))/_xlfn.STDEV.P(Table2[Sharpe Ratio])</f>
        <v>-1.7073438828227294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-2.6401345694662837</v>
      </c>
      <c r="AS591">
        <f>_xlfn.RANK.AVG(Table2[[#This Row],[1Y Return vs Nifty Z-Score]],Table2[1Y Return vs Nifty Z-Score])</f>
        <v>531</v>
      </c>
      <c r="AT591">
        <f>_xlfn.RANK.AVG(Table2[[#This Row],[6M Return vs Nifty Z-Score]],Table2[6M Return vs Nifty Z-Score])</f>
        <v>399</v>
      </c>
      <c r="AU591">
        <f>_xlfn.RANK.AVG(Table2[[#This Row],[Sharpe Ratio Z-Score]],Table2[Sharpe Ratio Z-Score])</f>
        <v>706</v>
      </c>
      <c r="AV591">
        <f>(Table2[[#This Row],[Rank 1Y]]+Table2[[#This Row],[Rank 6M]]+Table2[[#This Row],[Rank Sharpe]])/3</f>
        <v>545.33333333333337</v>
      </c>
    </row>
    <row r="592" spans="1:48" x14ac:dyDescent="0.3">
      <c r="A592" t="s">
        <v>928</v>
      </c>
      <c r="B592" t="s">
        <v>929</v>
      </c>
      <c r="C592" t="s">
        <v>10168</v>
      </c>
      <c r="D592" t="s">
        <v>170</v>
      </c>
      <c r="E592">
        <v>16013.4912312049</v>
      </c>
      <c r="F592">
        <v>1035.95</v>
      </c>
      <c r="G592">
        <v>-1.9190280206841901</v>
      </c>
      <c r="H592">
        <f>(Table2[[#This Row],[1Y Return vs Nifty]]-AVERAGE(Table2[1Y Return vs Nifty]))/_xlfn.STDEV.P(Table2[1Y Return vs Nifty])</f>
        <v>-0.58353588587098981</v>
      </c>
      <c r="I592">
        <v>-0.401454953490397</v>
      </c>
      <c r="J592">
        <f>(Table2[[#This Row],[1M Return vs Nifty]]-AVERAGE(Table2[1M Return vs Nifty]))/_xlfn.STDEV.P(Table2[1M Return vs Nifty])</f>
        <v>-4.4922963968659642E-2</v>
      </c>
      <c r="K592">
        <v>-10.606857398355199</v>
      </c>
      <c r="L592">
        <f>(Table2[[#This Row],[6M Return vs Nifty]]-AVERAGE(Table2[6M Return vs Nifty]))/_xlfn.STDEV.P(Table2[6M Return vs Nifty])</f>
        <v>-0.59590043268683912</v>
      </c>
      <c r="M592">
        <v>3.5175243564063599</v>
      </c>
      <c r="N592">
        <f>(Table2[[#This Row],[1W Return vs Nifty]]-AVERAGE(Table2[1W Return vs Nifty]))/_xlfn.STDEV.P(Table2[1W Return vs Nifty])</f>
        <v>0.57900883550656945</v>
      </c>
      <c r="O592">
        <v>1005.77</v>
      </c>
      <c r="P592">
        <v>994.994431510852</v>
      </c>
      <c r="Q592">
        <v>970.88760043376601</v>
      </c>
      <c r="R592">
        <v>65.631931941252105</v>
      </c>
      <c r="S592" s="2">
        <f>(Table2[[#This Row],[Close Price]]-Table2[[#This Row],[20D EMA]])/Table2[[#This Row],[20D EMA]]</f>
        <v>3.0006860415403187E-2</v>
      </c>
      <c r="T592" s="2">
        <f>(Table2[[#This Row],[Close Price]]-Table2[[#This Row],[50D EMA]])/Table2[[#This Row],[50D EMA]]</f>
        <v>4.1161605725731507E-2</v>
      </c>
      <c r="U592" s="2">
        <f>(Table2[[#This Row],[Close Price]]-Table2[[#This Row],[200D EMA]])/Table2[[#This Row],[200D EMA]]</f>
        <v>6.7013318057791593E-2</v>
      </c>
      <c r="V592">
        <v>0.66314078009821698</v>
      </c>
      <c r="W592">
        <v>1026.7</v>
      </c>
      <c r="X592">
        <v>1041</v>
      </c>
      <c r="Y592">
        <v>961</v>
      </c>
      <c r="Z592">
        <v>1043.0999999999999</v>
      </c>
      <c r="AA592">
        <v>961</v>
      </c>
      <c r="AB592">
        <v>1043.0999999999999</v>
      </c>
      <c r="AC592" s="2">
        <f>(Table2[[#This Row],[Close Price]]/Table2[[#This Row],[Day Low]])-1</f>
        <v>9.0094477452031807E-3</v>
      </c>
      <c r="AD592" s="2">
        <f>(Table2[[#This Row],[Day High]]/Table2[[#This Row],[Close Price]])-1</f>
        <v>4.8747526425019228E-3</v>
      </c>
      <c r="AE592" s="2">
        <f>(Table2[[#This Row],[Close Price]]/Table2[[#This Row],[Current Week Low]])-1</f>
        <v>7.7991675338189514E-2</v>
      </c>
      <c r="AF592" s="2">
        <f>(Table2[[#This Row],[Current Week High]]/Table2[[#This Row],[Close Price]])-1</f>
        <v>6.9018775037403834E-3</v>
      </c>
      <c r="AG592" s="2">
        <f>(Table2[[#This Row],[Close Price]]/Table2[[#This Row],[Current Month Low]])-1</f>
        <v>7.7991675338189514E-2</v>
      </c>
      <c r="AH592" s="2">
        <f>(Table2[[#This Row],[Current Month High]]/Table2[[#This Row],[Close Price]])-1</f>
        <v>6.9018775037403834E-3</v>
      </c>
      <c r="AI592">
        <v>13.4224624740576</v>
      </c>
      <c r="AJ592">
        <v>25.372140868933801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>
        <v>0</v>
      </c>
      <c r="AN592">
        <v>4.68</v>
      </c>
      <c r="AO592" t="s">
        <v>10198</v>
      </c>
      <c r="AP592">
        <v>-2.2241031643572998E-2</v>
      </c>
      <c r="AQ592">
        <f>(Table2[[#This Row],[Sharpe Ratio]]-AVERAGE(Table2[Sharpe Ratio]))/_xlfn.STDEV.P(Table2[Sharpe Ratio])</f>
        <v>-0.85337344182882391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-1.4987238888487433</v>
      </c>
      <c r="AS592">
        <f>_xlfn.RANK.AVG(Table2[[#This Row],[1Y Return vs Nifty Z-Score]],Table2[1Y Return vs Nifty Z-Score])</f>
        <v>522</v>
      </c>
      <c r="AT592">
        <f>_xlfn.RANK.AVG(Table2[[#This Row],[6M Return vs Nifty Z-Score]],Table2[6M Return vs Nifty Z-Score])</f>
        <v>527</v>
      </c>
      <c r="AU592">
        <f>_xlfn.RANK.AVG(Table2[[#This Row],[Sharpe Ratio Z-Score]],Table2[Sharpe Ratio Z-Score])</f>
        <v>588</v>
      </c>
      <c r="AV592">
        <f>(Table2[[#This Row],[Rank 1Y]]+Table2[[#This Row],[Rank 6M]]+Table2[[#This Row],[Rank Sharpe]])/3</f>
        <v>545.66666666666663</v>
      </c>
    </row>
    <row r="593" spans="1:48" x14ac:dyDescent="0.3">
      <c r="A593" t="s">
        <v>1390</v>
      </c>
      <c r="B593" t="s">
        <v>1391</v>
      </c>
      <c r="C593" t="s">
        <v>10161</v>
      </c>
      <c r="D593" t="s">
        <v>833</v>
      </c>
      <c r="E593">
        <v>7485.0995704320003</v>
      </c>
      <c r="F593">
        <v>42.24</v>
      </c>
      <c r="G593">
        <v>-21.610954950560401</v>
      </c>
      <c r="H593">
        <f>(Table2[[#This Row],[1Y Return vs Nifty]]-AVERAGE(Table2[1Y Return vs Nifty]))/_xlfn.STDEV.P(Table2[1Y Return vs Nifty])</f>
        <v>-0.85059500673459987</v>
      </c>
      <c r="I593">
        <v>-3.05002712294892</v>
      </c>
      <c r="J593">
        <f>(Table2[[#This Row],[1M Return vs Nifty]]-AVERAGE(Table2[1M Return vs Nifty]))/_xlfn.STDEV.P(Table2[1M Return vs Nifty])</f>
        <v>-0.31493629794846206</v>
      </c>
      <c r="K593">
        <v>-24.618837569326502</v>
      </c>
      <c r="L593">
        <f>(Table2[[#This Row],[6M Return vs Nifty]]-AVERAGE(Table2[6M Return vs Nifty]))/_xlfn.STDEV.P(Table2[6M Return vs Nifty])</f>
        <v>-1.0773363053242009</v>
      </c>
      <c r="M593">
        <v>5.8009250595351904</v>
      </c>
      <c r="N593">
        <f>(Table2[[#This Row],[1W Return vs Nifty]]-AVERAGE(Table2[1W Return vs Nifty]))/_xlfn.STDEV.P(Table2[1W Return vs Nifty])</f>
        <v>1.0663090012844312</v>
      </c>
      <c r="O593">
        <v>41.57</v>
      </c>
      <c r="P593">
        <v>42.313382657520798</v>
      </c>
      <c r="Q593">
        <v>43.581934101450898</v>
      </c>
      <c r="R593">
        <v>59.851207076911201</v>
      </c>
      <c r="S593" s="2">
        <f>(Table2[[#This Row],[Close Price]]-Table2[[#This Row],[20D EMA]])/Table2[[#This Row],[20D EMA]]</f>
        <v>1.6117392350252627E-2</v>
      </c>
      <c r="T593" s="2">
        <f>(Table2[[#This Row],[Close Price]]-Table2[[#This Row],[50D EMA]])/Table2[[#This Row],[50D EMA]]</f>
        <v>-1.7342659204239391E-3</v>
      </c>
      <c r="U593" s="2">
        <f>(Table2[[#This Row],[Close Price]]-Table2[[#This Row],[200D EMA]])/Table2[[#This Row],[200D EMA]]</f>
        <v>-3.0791063524787929E-2</v>
      </c>
      <c r="V593">
        <v>1.37321273840154</v>
      </c>
      <c r="W593">
        <v>42.24</v>
      </c>
      <c r="X593">
        <v>43.67</v>
      </c>
      <c r="Y593">
        <v>39.67</v>
      </c>
      <c r="Z593">
        <v>43.55</v>
      </c>
      <c r="AA593">
        <v>39.67</v>
      </c>
      <c r="AB593">
        <v>43.55</v>
      </c>
      <c r="AC593" s="2">
        <f>(Table2[[#This Row],[Close Price]]/Table2[[#This Row],[Day Low]])-1</f>
        <v>0</v>
      </c>
      <c r="AD593" s="2">
        <f>(Table2[[#This Row],[Day High]]/Table2[[#This Row],[Close Price]])-1</f>
        <v>3.3854166666666741E-2</v>
      </c>
      <c r="AE593" s="2">
        <f>(Table2[[#This Row],[Close Price]]/Table2[[#This Row],[Current Week Low]])-1</f>
        <v>6.4784471893118312E-2</v>
      </c>
      <c r="AF593" s="2">
        <f>(Table2[[#This Row],[Current Week High]]/Table2[[#This Row],[Close Price]])-1</f>
        <v>3.1013257575757569E-2</v>
      </c>
      <c r="AG593" s="2">
        <f>(Table2[[#This Row],[Close Price]]/Table2[[#This Row],[Current Month Low]])-1</f>
        <v>6.4784471893118312E-2</v>
      </c>
      <c r="AH593" s="2">
        <f>(Table2[[#This Row],[Current Month High]]/Table2[[#This Row],[Close Price]])-1</f>
        <v>3.1013257575757569E-2</v>
      </c>
      <c r="AI593">
        <v>27.840909090909001</v>
      </c>
      <c r="AJ593">
        <v>14.162162162162099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-0.13</v>
      </c>
      <c r="AM593" t="s">
        <v>10197</v>
      </c>
      <c r="AN593">
        <v>2.4500000000000002</v>
      </c>
      <c r="AO593" t="s">
        <v>10198</v>
      </c>
      <c r="AP593">
        <v>4.2005203063206001E-2</v>
      </c>
      <c r="AQ593">
        <f>(Table2[[#This Row],[Sharpe Ratio]]-AVERAGE(Table2[Sharpe Ratio]))/_xlfn.STDEV.P(Table2[Sharpe Ratio])</f>
        <v>-0.11280407607822712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626</v>
      </c>
      <c r="AT593">
        <f>_xlfn.RANK.AVG(Table2[[#This Row],[6M Return vs Nifty Z-Score]],Table2[6M Return vs Nifty Z-Score])</f>
        <v>650</v>
      </c>
      <c r="AU593">
        <f>_xlfn.RANK.AVG(Table2[[#This Row],[Sharpe Ratio Z-Score]],Table2[Sharpe Ratio Z-Score])</f>
        <v>362</v>
      </c>
      <c r="AV593">
        <f>(Table2[[#This Row],[Rank 1Y]]+Table2[[#This Row],[Rank 6M]]+Table2[[#This Row],[Rank Sharpe]])/3</f>
        <v>546</v>
      </c>
    </row>
    <row r="594" spans="1:48" x14ac:dyDescent="0.3">
      <c r="A594" t="s">
        <v>341</v>
      </c>
      <c r="B594" t="s">
        <v>342</v>
      </c>
      <c r="C594" t="s">
        <v>10167</v>
      </c>
      <c r="D594" t="s">
        <v>170</v>
      </c>
      <c r="E594">
        <v>71136.029503500002</v>
      </c>
      <c r="F594">
        <v>2399.8000000000002</v>
      </c>
      <c r="G594">
        <v>-13.119591335200701</v>
      </c>
      <c r="H594">
        <f>(Table2[[#This Row],[1Y Return vs Nifty]]-AVERAGE(Table2[1Y Return vs Nifty]))/_xlfn.STDEV.P(Table2[1Y Return vs Nifty])</f>
        <v>-0.7354363373912407</v>
      </c>
      <c r="I594">
        <v>-5.4125877131752098</v>
      </c>
      <c r="J594">
        <f>(Table2[[#This Row],[1M Return vs Nifty]]-AVERAGE(Table2[1M Return vs Nifty]))/_xlfn.STDEV.P(Table2[1M Return vs Nifty])</f>
        <v>-0.55579167997367906</v>
      </c>
      <c r="K594">
        <v>-8.5310507043988899</v>
      </c>
      <c r="L594">
        <f>(Table2[[#This Row],[6M Return vs Nifty]]-AVERAGE(Table2[6M Return vs Nifty]))/_xlfn.STDEV.P(Table2[6M Return vs Nifty])</f>
        <v>-0.52457805034421157</v>
      </c>
      <c r="M594">
        <v>0.49307658973332602</v>
      </c>
      <c r="N594">
        <f>(Table2[[#This Row],[1W Return vs Nifty]]-AVERAGE(Table2[1W Return vs Nifty]))/_xlfn.STDEV.P(Table2[1W Return vs Nifty])</f>
        <v>-6.6438061337580262E-2</v>
      </c>
      <c r="O594">
        <v>2385.0100000000002</v>
      </c>
      <c r="P594">
        <v>2388.8107703424098</v>
      </c>
      <c r="Q594">
        <v>2387.6519459297601</v>
      </c>
      <c r="R594">
        <v>56.201393924467098</v>
      </c>
      <c r="S594" s="2">
        <f>(Table2[[#This Row],[Close Price]]-Table2[[#This Row],[20D EMA]])/Table2[[#This Row],[20D EMA]]</f>
        <v>6.2012318606630423E-3</v>
      </c>
      <c r="T594" s="2">
        <f>(Table2[[#This Row],[Close Price]]-Table2[[#This Row],[50D EMA]])/Table2[[#This Row],[50D EMA]]</f>
        <v>4.6002930805671138E-3</v>
      </c>
      <c r="U594" s="2">
        <f>(Table2[[#This Row],[Close Price]]-Table2[[#This Row],[200D EMA]])/Table2[[#This Row],[200D EMA]]</f>
        <v>5.087866383100304E-3</v>
      </c>
      <c r="V594">
        <v>1.10192266657995</v>
      </c>
      <c r="W594">
        <v>2400</v>
      </c>
      <c r="X594">
        <v>2476</v>
      </c>
      <c r="Y594">
        <v>2283.1</v>
      </c>
      <c r="Z594">
        <v>2412</v>
      </c>
      <c r="AA594">
        <v>2283.1</v>
      </c>
      <c r="AB594">
        <v>2471</v>
      </c>
      <c r="AC594" s="2">
        <f>(Table2[[#This Row],[Close Price]]/Table2[[#This Row],[Day Low]])-1</f>
        <v>-8.3333333333213133E-5</v>
      </c>
      <c r="AD594" s="2">
        <f>(Table2[[#This Row],[Day High]]/Table2[[#This Row],[Close Price]])-1</f>
        <v>3.1752646053837763E-2</v>
      </c>
      <c r="AE594" s="2">
        <f>(Table2[[#This Row],[Close Price]]/Table2[[#This Row],[Current Week Low]])-1</f>
        <v>5.1114712452367428E-2</v>
      </c>
      <c r="AF594" s="2">
        <f>(Table2[[#This Row],[Current Week High]]/Table2[[#This Row],[Close Price]])-1</f>
        <v>5.0837569797481663E-3</v>
      </c>
      <c r="AG594" s="2">
        <f>(Table2[[#This Row],[Close Price]]/Table2[[#This Row],[Current Month Low]])-1</f>
        <v>5.1114712452367428E-2</v>
      </c>
      <c r="AH594" s="2">
        <f>(Table2[[#This Row],[Current Month High]]/Table2[[#This Row],[Close Price]])-1</f>
        <v>2.9669139094924413E-2</v>
      </c>
      <c r="AI594">
        <v>12.2572714392865</v>
      </c>
      <c r="AJ594">
        <v>17.637254901960699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-0.08</v>
      </c>
      <c r="AM594" t="s">
        <v>10197</v>
      </c>
      <c r="AN594">
        <v>1.33</v>
      </c>
      <c r="AO594" t="s">
        <v>10198</v>
      </c>
      <c r="AP594">
        <v>-4.2897968808940003E-3</v>
      </c>
      <c r="AQ594">
        <f>(Table2[[#This Row],[Sharpe Ratio]]-AVERAGE(Table2[Sharpe Ratio]))/_xlfn.STDEV.P(Table2[Sharpe Ratio])</f>
        <v>-0.6464487153711268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590</v>
      </c>
      <c r="AT594">
        <f>_xlfn.RANK.AVG(Table2[[#This Row],[6M Return vs Nifty Z-Score]],Table2[6M Return vs Nifty Z-Score])</f>
        <v>500</v>
      </c>
      <c r="AU594">
        <f>_xlfn.RANK.AVG(Table2[[#This Row],[Sharpe Ratio Z-Score]],Table2[Sharpe Ratio Z-Score])</f>
        <v>549</v>
      </c>
      <c r="AV594">
        <f>(Table2[[#This Row],[Rank 1Y]]+Table2[[#This Row],[Rank 6M]]+Table2[[#This Row],[Rank Sharpe]])/3</f>
        <v>546.33333333333337</v>
      </c>
    </row>
    <row r="595" spans="1:48" x14ac:dyDescent="0.3">
      <c r="A595" t="s">
        <v>1448</v>
      </c>
      <c r="B595" t="s">
        <v>1449</v>
      </c>
      <c r="C595" t="s">
        <v>10163</v>
      </c>
      <c r="D595" t="s">
        <v>1450</v>
      </c>
      <c r="E595">
        <v>7025.5441269000003</v>
      </c>
      <c r="F595">
        <v>538.20000000000005</v>
      </c>
      <c r="G595">
        <v>-13.904571971837001</v>
      </c>
      <c r="H595">
        <f>(Table2[[#This Row],[1Y Return vs Nifty]]-AVERAGE(Table2[1Y Return vs Nifty]))/_xlfn.STDEV.P(Table2[1Y Return vs Nifty])</f>
        <v>-0.74608213348126118</v>
      </c>
      <c r="I595">
        <v>6.4631332803149499</v>
      </c>
      <c r="J595">
        <f>(Table2[[#This Row],[1M Return vs Nifty]]-AVERAGE(Table2[1M Return vs Nifty]))/_xlfn.STDEV.P(Table2[1M Return vs Nifty])</f>
        <v>0.65489952030491139</v>
      </c>
      <c r="K595">
        <v>-27.918855919572898</v>
      </c>
      <c r="L595">
        <f>(Table2[[#This Row],[6M Return vs Nifty]]-AVERAGE(Table2[6M Return vs Nifty]))/_xlfn.STDEV.P(Table2[6M Return vs Nifty])</f>
        <v>-1.19072122271522</v>
      </c>
      <c r="M595">
        <v>12.106573773942999</v>
      </c>
      <c r="N595">
        <f>(Table2[[#This Row],[1W Return vs Nifty]]-AVERAGE(Table2[1W Return vs Nifty]))/_xlfn.STDEV.P(Table2[1W Return vs Nifty])</f>
        <v>2.4119964488084067</v>
      </c>
      <c r="O595">
        <v>512.02</v>
      </c>
      <c r="P595">
        <v>507.61498792941399</v>
      </c>
      <c r="Q595">
        <v>501.09544487969799</v>
      </c>
      <c r="R595">
        <v>60.799895383444799</v>
      </c>
      <c r="S595" s="2">
        <f>(Table2[[#This Row],[Close Price]]-Table2[[#This Row],[20D EMA]])/Table2[[#This Row],[20D EMA]]</f>
        <v>5.113081520253128E-2</v>
      </c>
      <c r="T595" s="2">
        <f>(Table2[[#This Row],[Close Price]]-Table2[[#This Row],[50D EMA]])/Table2[[#This Row],[50D EMA]]</f>
        <v>6.0252381820607388E-2</v>
      </c>
      <c r="U595" s="2">
        <f>(Table2[[#This Row],[Close Price]]-Table2[[#This Row],[200D EMA]])/Table2[[#This Row],[200D EMA]]</f>
        <v>7.4046881685803478E-2</v>
      </c>
      <c r="V595">
        <v>3.82196876863796</v>
      </c>
      <c r="W595">
        <v>534.25</v>
      </c>
      <c r="X595">
        <v>554.85</v>
      </c>
      <c r="Y595">
        <v>464</v>
      </c>
      <c r="Z595">
        <v>572.9</v>
      </c>
      <c r="AA595">
        <v>464</v>
      </c>
      <c r="AB595">
        <v>572.9</v>
      </c>
      <c r="AC595" s="2">
        <f>(Table2[[#This Row],[Close Price]]/Table2[[#This Row],[Day Low]])-1</f>
        <v>7.3935423490876229E-3</v>
      </c>
      <c r="AD595" s="2">
        <f>(Table2[[#This Row],[Day High]]/Table2[[#This Row],[Close Price]])-1</f>
        <v>3.0936454849498363E-2</v>
      </c>
      <c r="AE595" s="2">
        <f>(Table2[[#This Row],[Close Price]]/Table2[[#This Row],[Current Week Low]])-1</f>
        <v>0.15991379310344844</v>
      </c>
      <c r="AF595" s="2">
        <f>(Table2[[#This Row],[Current Week High]]/Table2[[#This Row],[Close Price]])-1</f>
        <v>6.4474173169825288E-2</v>
      </c>
      <c r="AG595" s="2">
        <f>(Table2[[#This Row],[Close Price]]/Table2[[#This Row],[Current Month Low]])-1</f>
        <v>0.15991379310344844</v>
      </c>
      <c r="AH595" s="2">
        <f>(Table2[[#This Row],[Current Month High]]/Table2[[#This Row],[Close Price]])-1</f>
        <v>6.4474173169825288E-2</v>
      </c>
      <c r="AI595">
        <v>24.368264585655801</v>
      </c>
      <c r="AJ595">
        <v>37.629459148446401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-0.04</v>
      </c>
      <c r="AM595" t="s">
        <v>10197</v>
      </c>
      <c r="AN595">
        <v>2.63</v>
      </c>
      <c r="AO595" t="s">
        <v>10198</v>
      </c>
      <c r="AP595">
        <v>3.9902645779193002E-2</v>
      </c>
      <c r="AQ595">
        <f>(Table2[[#This Row],[Sharpe Ratio]]-AVERAGE(Table2[Sharpe Ratio]))/_xlfn.STDEV.P(Table2[Sharpe Ratio])</f>
        <v>-0.13704035266910267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0.9930522602477343</v>
      </c>
      <c r="AS595">
        <f>_xlfn.RANK.AVG(Table2[[#This Row],[1Y Return vs Nifty Z-Score]],Table2[1Y Return vs Nifty Z-Score])</f>
        <v>592</v>
      </c>
      <c r="AT595">
        <f>_xlfn.RANK.AVG(Table2[[#This Row],[6M Return vs Nifty Z-Score]],Table2[6M Return vs Nifty Z-Score])</f>
        <v>674</v>
      </c>
      <c r="AU595">
        <f>_xlfn.RANK.AVG(Table2[[#This Row],[Sharpe Ratio Z-Score]],Table2[Sharpe Ratio Z-Score])</f>
        <v>374</v>
      </c>
      <c r="AV595">
        <f>(Table2[[#This Row],[Rank 1Y]]+Table2[[#This Row],[Rank 6M]]+Table2[[#This Row],[Rank Sharpe]])/3</f>
        <v>546.66666666666663</v>
      </c>
    </row>
    <row r="596" spans="1:48" x14ac:dyDescent="0.3">
      <c r="A596" t="s">
        <v>180</v>
      </c>
      <c r="B596" t="s">
        <v>181</v>
      </c>
      <c r="C596" t="s">
        <v>10153</v>
      </c>
      <c r="D596" t="s">
        <v>37</v>
      </c>
      <c r="E596">
        <v>146907.275330595</v>
      </c>
      <c r="F596">
        <v>683.15</v>
      </c>
      <c r="G596">
        <v>-19.201197356206301</v>
      </c>
      <c r="H596">
        <f>(Table2[[#This Row],[1Y Return vs Nifty]]-AVERAGE(Table2[1Y Return vs Nifty]))/_xlfn.STDEV.P(Table2[1Y Return vs Nifty])</f>
        <v>-0.81791421592452251</v>
      </c>
      <c r="I596">
        <v>13.293422784652201</v>
      </c>
      <c r="J596">
        <f>(Table2[[#This Row],[1M Return vs Nifty]]-AVERAGE(Table2[1M Return vs Nifty]))/_xlfn.STDEV.P(Table2[1M Return vs Nifty])</f>
        <v>1.3512253604614202</v>
      </c>
      <c r="K596">
        <v>3.6875439582357599</v>
      </c>
      <c r="L596">
        <f>(Table2[[#This Row],[6M Return vs Nifty]]-AVERAGE(Table2[6M Return vs Nifty]))/_xlfn.STDEV.P(Table2[6M Return vs Nifty])</f>
        <v>-0.10476088588700901</v>
      </c>
      <c r="M596">
        <v>5.4268517844540698</v>
      </c>
      <c r="N596">
        <f>(Table2[[#This Row],[1W Return vs Nifty]]-AVERAGE(Table2[1W Return vs Nifty]))/_xlfn.STDEV.P(Table2[1W Return vs Nifty])</f>
        <v>0.98647808561977357</v>
      </c>
      <c r="O596">
        <v>631.98</v>
      </c>
      <c r="P596">
        <v>608.86977194866699</v>
      </c>
      <c r="Q596">
        <v>604.60730035527104</v>
      </c>
      <c r="R596">
        <v>85.792499060021697</v>
      </c>
      <c r="S596" s="2">
        <f>(Table2[[#This Row],[Close Price]]-Table2[[#This Row],[20D EMA]])/Table2[[#This Row],[20D EMA]]</f>
        <v>8.0967752144055119E-2</v>
      </c>
      <c r="T596" s="2">
        <f>(Table2[[#This Row],[Close Price]]-Table2[[#This Row],[50D EMA]])/Table2[[#This Row],[50D EMA]]</f>
        <v>0.12199690553466243</v>
      </c>
      <c r="U596" s="2">
        <f>(Table2[[#This Row],[Close Price]]-Table2[[#This Row],[200D EMA]])/Table2[[#This Row],[200D EMA]]</f>
        <v>0.12990696539485508</v>
      </c>
      <c r="V596">
        <v>1.0341146623777799</v>
      </c>
      <c r="W596">
        <v>682.05</v>
      </c>
      <c r="X596">
        <v>709.8</v>
      </c>
      <c r="Y596">
        <v>623.25</v>
      </c>
      <c r="Z596">
        <v>685.6</v>
      </c>
      <c r="AA596">
        <v>586.5</v>
      </c>
      <c r="AB596">
        <v>685.6</v>
      </c>
      <c r="AC596" s="2">
        <f>(Table2[[#This Row],[Close Price]]/Table2[[#This Row],[Day Low]])-1</f>
        <v>1.6127849864380206E-3</v>
      </c>
      <c r="AD596" s="2">
        <f>(Table2[[#This Row],[Day High]]/Table2[[#This Row],[Close Price]])-1</f>
        <v>3.9010466222645146E-2</v>
      </c>
      <c r="AE596" s="2">
        <f>(Table2[[#This Row],[Close Price]]/Table2[[#This Row],[Current Week Low]])-1</f>
        <v>9.6109105495387093E-2</v>
      </c>
      <c r="AF596" s="2">
        <f>(Table2[[#This Row],[Current Week High]]/Table2[[#This Row],[Close Price]])-1</f>
        <v>3.5863280392300911E-3</v>
      </c>
      <c r="AG596" s="2">
        <f>(Table2[[#This Row],[Close Price]]/Table2[[#This Row],[Current Month Low]])-1</f>
        <v>0.16479113384484223</v>
      </c>
      <c r="AH596" s="2">
        <f>(Table2[[#This Row],[Current Month High]]/Table2[[#This Row],[Close Price]])-1</f>
        <v>3.5863280392300911E-3</v>
      </c>
      <c r="AI596">
        <v>4.0181512113005997</v>
      </c>
      <c r="AJ596">
        <v>33.584278451310098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0.16</v>
      </c>
      <c r="AM596" t="s">
        <v>10198</v>
      </c>
      <c r="AN596">
        <v>10.029999999999999</v>
      </c>
      <c r="AO596" t="s">
        <v>10198</v>
      </c>
      <c r="AP596">
        <v>-6.4934801402347003E-2</v>
      </c>
      <c r="AQ596">
        <f>(Table2[[#This Row],[Sharpe Ratio]]-AVERAGE(Table2[Sharpe Ratio]))/_xlfn.STDEV.P(Table2[Sharpe Ratio])</f>
        <v>-1.3455065315898196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6.9521812679842365E-2</v>
      </c>
      <c r="AS596">
        <f>_xlfn.RANK.AVG(Table2[[#This Row],[1Y Return vs Nifty Z-Score]],Table2[1Y Return vs Nifty Z-Score])</f>
        <v>615</v>
      </c>
      <c r="AT596">
        <f>_xlfn.RANK.AVG(Table2[[#This Row],[6M Return vs Nifty Z-Score]],Table2[6M Return vs Nifty Z-Score])</f>
        <v>357</v>
      </c>
      <c r="AU596">
        <f>_xlfn.RANK.AVG(Table2[[#This Row],[Sharpe Ratio Z-Score]],Table2[Sharpe Ratio Z-Score])</f>
        <v>669</v>
      </c>
      <c r="AV596">
        <f>(Table2[[#This Row],[Rank 1Y]]+Table2[[#This Row],[Rank 6M]]+Table2[[#This Row],[Rank Sharpe]])/3</f>
        <v>547</v>
      </c>
    </row>
    <row r="597" spans="1:48" x14ac:dyDescent="0.3">
      <c r="A597" t="s">
        <v>640</v>
      </c>
      <c r="B597" t="s">
        <v>641</v>
      </c>
      <c r="C597" t="s">
        <v>10153</v>
      </c>
      <c r="D597" t="s">
        <v>54</v>
      </c>
      <c r="E597">
        <v>28152.654517154999</v>
      </c>
      <c r="F597">
        <v>365.65</v>
      </c>
      <c r="G597">
        <v>-27.711244652956999</v>
      </c>
      <c r="H597">
        <f>(Table2[[#This Row],[1Y Return vs Nifty]]-AVERAGE(Table2[1Y Return vs Nifty]))/_xlfn.STDEV.P(Table2[1Y Return vs Nifty])</f>
        <v>-0.93332627070570851</v>
      </c>
      <c r="I597">
        <v>-12.419722762702699</v>
      </c>
      <c r="J597">
        <f>(Table2[[#This Row],[1M Return vs Nifty]]-AVERAGE(Table2[1M Return vs Nifty]))/_xlfn.STDEV.P(Table2[1M Return vs Nifty])</f>
        <v>-1.2701463493261294</v>
      </c>
      <c r="K597">
        <v>-37.756510255192602</v>
      </c>
      <c r="L597">
        <f>(Table2[[#This Row],[6M Return vs Nifty]]-AVERAGE(Table2[6M Return vs Nifty]))/_xlfn.STDEV.P(Table2[6M Return vs Nifty])</f>
        <v>-1.5287319565289752</v>
      </c>
      <c r="M597">
        <v>-6.9299552979418602</v>
      </c>
      <c r="N597">
        <f>(Table2[[#This Row],[1W Return vs Nifty]]-AVERAGE(Table2[1W Return vs Nifty]))/_xlfn.STDEV.P(Table2[1W Return vs Nifty])</f>
        <v>-1.6505860667585919</v>
      </c>
      <c r="O597">
        <v>406.06</v>
      </c>
      <c r="P597">
        <v>425.47268272207498</v>
      </c>
      <c r="Q597">
        <v>430.17817438012997</v>
      </c>
      <c r="R597">
        <v>17.221178834887201</v>
      </c>
      <c r="S597" s="2">
        <f>(Table2[[#This Row],[Close Price]]-Table2[[#This Row],[20D EMA]])/Table2[[#This Row],[20D EMA]]</f>
        <v>-9.9517312712407088E-2</v>
      </c>
      <c r="T597" s="2">
        <f>(Table2[[#This Row],[Close Price]]-Table2[[#This Row],[50D EMA]])/Table2[[#This Row],[50D EMA]]</f>
        <v>-0.1406028756989601</v>
      </c>
      <c r="U597" s="2">
        <f>(Table2[[#This Row],[Close Price]]-Table2[[#This Row],[200D EMA]])/Table2[[#This Row],[200D EMA]]</f>
        <v>-0.15000336656575519</v>
      </c>
      <c r="V597">
        <v>1.2332615696732601</v>
      </c>
      <c r="W597">
        <v>365.95</v>
      </c>
      <c r="X597">
        <v>379.4</v>
      </c>
      <c r="Y597">
        <v>364.25</v>
      </c>
      <c r="Z597">
        <v>413</v>
      </c>
      <c r="AA597">
        <v>364.25</v>
      </c>
      <c r="AB597">
        <v>436.95</v>
      </c>
      <c r="AC597" s="2">
        <f>(Table2[[#This Row],[Close Price]]/Table2[[#This Row],[Day Low]])-1</f>
        <v>-8.1978412351413343E-4</v>
      </c>
      <c r="AD597" s="2">
        <f>(Table2[[#This Row],[Day High]]/Table2[[#This Row],[Close Price]])-1</f>
        <v>3.7604266374948736E-2</v>
      </c>
      <c r="AE597" s="2">
        <f>(Table2[[#This Row],[Close Price]]/Table2[[#This Row],[Current Week Low]])-1</f>
        <v>3.843514070006826E-3</v>
      </c>
      <c r="AF597" s="2">
        <f>(Table2[[#This Row],[Current Week High]]/Table2[[#This Row],[Close Price]])-1</f>
        <v>0.12949541911664175</v>
      </c>
      <c r="AG597" s="2">
        <f>(Table2[[#This Row],[Close Price]]/Table2[[#This Row],[Current Month Low]])-1</f>
        <v>3.843514070006826E-3</v>
      </c>
      <c r="AH597" s="2">
        <f>(Table2[[#This Row],[Current Month High]]/Table2[[#This Row],[Close Price]])-1</f>
        <v>0.19499521400246134</v>
      </c>
      <c r="AI597">
        <v>42.130452618624297</v>
      </c>
      <c r="AJ597">
        <v>8.7273267915551394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-0.28000000000000003</v>
      </c>
      <c r="AM597" t="s">
        <v>10197</v>
      </c>
      <c r="AN597">
        <v>-13.57</v>
      </c>
      <c r="AO597" t="s">
        <v>10197</v>
      </c>
      <c r="AP597">
        <v>6.6232400101791003E-2</v>
      </c>
      <c r="AQ597">
        <f>(Table2[[#This Row],[Sharpe Ratio]]-AVERAGE(Table2[Sharpe Ratio]))/_xlfn.STDEV.P(Table2[Sharpe Ratio])</f>
        <v>0.16646396237829697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657</v>
      </c>
      <c r="AT597">
        <f>_xlfn.RANK.AVG(Table2[[#This Row],[6M Return vs Nifty Z-Score]],Table2[6M Return vs Nifty Z-Score])</f>
        <v>712</v>
      </c>
      <c r="AU597">
        <f>_xlfn.RANK.AVG(Table2[[#This Row],[Sharpe Ratio Z-Score]],Table2[Sharpe Ratio Z-Score])</f>
        <v>283</v>
      </c>
      <c r="AV597">
        <f>(Table2[[#This Row],[Rank 1Y]]+Table2[[#This Row],[Rank 6M]]+Table2[[#This Row],[Rank Sharpe]])/3</f>
        <v>550.66666666666663</v>
      </c>
    </row>
    <row r="598" spans="1:48" x14ac:dyDescent="0.3">
      <c r="A598" t="s">
        <v>1323</v>
      </c>
      <c r="B598" t="s">
        <v>1324</v>
      </c>
      <c r="C598" t="s">
        <v>10152</v>
      </c>
      <c r="D598" t="s">
        <v>21</v>
      </c>
      <c r="E598">
        <v>8314.6168561649993</v>
      </c>
      <c r="F598">
        <v>2694.55</v>
      </c>
      <c r="G598">
        <v>4.0844076507563596</v>
      </c>
      <c r="H598">
        <f>(Table2[[#This Row],[1Y Return vs Nifty]]-AVERAGE(Table2[1Y Return vs Nifty]))/_xlfn.STDEV.P(Table2[1Y Return vs Nifty])</f>
        <v>-0.50211814253457232</v>
      </c>
      <c r="I598">
        <v>-3.9738134815178898</v>
      </c>
      <c r="J598">
        <f>(Table2[[#This Row],[1M Return vs Nifty]]-AVERAGE(Table2[1M Return vs Nifty]))/_xlfn.STDEV.P(Table2[1M Return vs Nifty])</f>
        <v>-0.40911331809485407</v>
      </c>
      <c r="K598">
        <v>-16.263255080209699</v>
      </c>
      <c r="L598">
        <f>(Table2[[#This Row],[6M Return vs Nifty]]-AVERAGE(Table2[6M Return vs Nifty]))/_xlfn.STDEV.P(Table2[6M Return vs Nifty])</f>
        <v>-0.79024789255473304</v>
      </c>
      <c r="M598">
        <v>-2.7795675917765998</v>
      </c>
      <c r="N598">
        <f>(Table2[[#This Row],[1W Return vs Nifty]]-AVERAGE(Table2[1W Return vs Nifty]))/_xlfn.STDEV.P(Table2[1W Return vs Nifty])</f>
        <v>-0.76485251395490716</v>
      </c>
      <c r="O598">
        <v>2743.89</v>
      </c>
      <c r="P598">
        <v>2703.2242543227999</v>
      </c>
      <c r="Q598">
        <v>2577.8056281034901</v>
      </c>
      <c r="R598">
        <v>41.627597598446201</v>
      </c>
      <c r="S598" s="2">
        <f>(Table2[[#This Row],[Close Price]]-Table2[[#This Row],[20D EMA]])/Table2[[#This Row],[20D EMA]]</f>
        <v>-1.7981770406247953E-2</v>
      </c>
      <c r="T598" s="2">
        <f>(Table2[[#This Row],[Close Price]]-Table2[[#This Row],[50D EMA]])/Table2[[#This Row],[50D EMA]]</f>
        <v>-3.208854873556443E-3</v>
      </c>
      <c r="U598" s="2">
        <f>(Table2[[#This Row],[Close Price]]-Table2[[#This Row],[200D EMA]])/Table2[[#This Row],[200D EMA]]</f>
        <v>4.5288275665066234E-2</v>
      </c>
      <c r="V598">
        <v>1.40321675658393</v>
      </c>
      <c r="W598">
        <v>2692.25</v>
      </c>
      <c r="X598">
        <v>2815.2</v>
      </c>
      <c r="Y598">
        <v>2560.5500000000002</v>
      </c>
      <c r="Z598">
        <v>2738.25</v>
      </c>
      <c r="AA598">
        <v>2560.5500000000002</v>
      </c>
      <c r="AB598">
        <v>2991</v>
      </c>
      <c r="AC598" s="2">
        <f>(Table2[[#This Row],[Close Price]]/Table2[[#This Row],[Day Low]])-1</f>
        <v>8.5430402080044487E-4</v>
      </c>
      <c r="AD598" s="2">
        <f>(Table2[[#This Row],[Day High]]/Table2[[#This Row],[Close Price]])-1</f>
        <v>4.477556549331041E-2</v>
      </c>
      <c r="AE598" s="2">
        <f>(Table2[[#This Row],[Close Price]]/Table2[[#This Row],[Current Week Low]])-1</f>
        <v>5.2332506688016256E-2</v>
      </c>
      <c r="AF598" s="2">
        <f>(Table2[[#This Row],[Current Week High]]/Table2[[#This Row],[Close Price]])-1</f>
        <v>1.6217921359781728E-2</v>
      </c>
      <c r="AG598" s="2">
        <f>(Table2[[#This Row],[Close Price]]/Table2[[#This Row],[Current Month Low]])-1</f>
        <v>5.2332506688016256E-2</v>
      </c>
      <c r="AH598" s="2">
        <f>(Table2[[#This Row],[Current Month High]]/Table2[[#This Row],[Close Price]])-1</f>
        <v>0.11001837041435492</v>
      </c>
      <c r="AI598">
        <v>16.717077062960399</v>
      </c>
      <c r="AJ598">
        <v>37.197046843177198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-0.11</v>
      </c>
      <c r="AM598" t="s">
        <v>10197</v>
      </c>
      <c r="AN598">
        <v>-5.75</v>
      </c>
      <c r="AO598" t="s">
        <v>10197</v>
      </c>
      <c r="AP598">
        <v>-2.5061144165417999E-2</v>
      </c>
      <c r="AQ598">
        <f>(Table2[[#This Row],[Sharpe Ratio]]-AVERAGE(Table2[Sharpe Ratio]))/_xlfn.STDEV.P(Table2[Sharpe Ratio])</f>
        <v>-0.88588101135690545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-3.3522128784959717</v>
      </c>
      <c r="AS598">
        <f>_xlfn.RANK.AVG(Table2[[#This Row],[1Y Return vs Nifty Z-Score]],Table2[1Y Return vs Nifty Z-Score])</f>
        <v>475</v>
      </c>
      <c r="AT598">
        <f>_xlfn.RANK.AVG(Table2[[#This Row],[6M Return vs Nifty Z-Score]],Table2[6M Return vs Nifty Z-Score])</f>
        <v>584</v>
      </c>
      <c r="AU598">
        <f>_xlfn.RANK.AVG(Table2[[#This Row],[Sharpe Ratio Z-Score]],Table2[Sharpe Ratio Z-Score])</f>
        <v>593</v>
      </c>
      <c r="AV598">
        <f>(Table2[[#This Row],[Rank 1Y]]+Table2[[#This Row],[Rank 6M]]+Table2[[#This Row],[Rank Sharpe]])/3</f>
        <v>550.66666666666663</v>
      </c>
    </row>
    <row r="599" spans="1:48" x14ac:dyDescent="0.3">
      <c r="A599" t="s">
        <v>975</v>
      </c>
      <c r="B599" t="s">
        <v>976</v>
      </c>
      <c r="C599" t="s">
        <v>10153</v>
      </c>
      <c r="D599" t="s">
        <v>496</v>
      </c>
      <c r="E599">
        <v>14072.6223431</v>
      </c>
      <c r="F599">
        <v>1778.2</v>
      </c>
      <c r="G599">
        <v>-14.1946819846811</v>
      </c>
      <c r="H599">
        <f>(Table2[[#This Row],[1Y Return vs Nifty]]-AVERAGE(Table2[1Y Return vs Nifty]))/_xlfn.STDEV.P(Table2[1Y Return vs Nifty])</f>
        <v>-0.75001656434014929</v>
      </c>
      <c r="I599">
        <v>-9.5579444929352597</v>
      </c>
      <c r="J599">
        <f>(Table2[[#This Row],[1M Return vs Nifty]]-AVERAGE(Table2[1M Return vs Nifty]))/_xlfn.STDEV.P(Table2[1M Return vs Nifty])</f>
        <v>-0.97839734560204639</v>
      </c>
      <c r="K599">
        <v>3.5978601896022901</v>
      </c>
      <c r="L599">
        <f>(Table2[[#This Row],[6M Return vs Nifty]]-AVERAGE(Table2[6M Return vs Nifty]))/_xlfn.STDEV.P(Table2[6M Return vs Nifty])</f>
        <v>-0.10784231926663308</v>
      </c>
      <c r="M599">
        <v>0.14358117168061099</v>
      </c>
      <c r="N599">
        <f>(Table2[[#This Row],[1W Return vs Nifty]]-AVERAGE(Table2[1W Return vs Nifty]))/_xlfn.STDEV.P(Table2[1W Return vs Nifty])</f>
        <v>-0.14102382060546736</v>
      </c>
      <c r="O599">
        <v>1787.17</v>
      </c>
      <c r="P599">
        <v>1743.32119435083</v>
      </c>
      <c r="Q599">
        <v>1625.8635096894</v>
      </c>
      <c r="R599">
        <v>47.468525265405297</v>
      </c>
      <c r="S599" s="2">
        <f>(Table2[[#This Row],[Close Price]]-Table2[[#This Row],[20D EMA]])/Table2[[#This Row],[20D EMA]]</f>
        <v>-5.0191084228137376E-3</v>
      </c>
      <c r="T599" s="2">
        <f>(Table2[[#This Row],[Close Price]]-Table2[[#This Row],[50D EMA]])/Table2[[#This Row],[50D EMA]]</f>
        <v>2.0007102398682246E-2</v>
      </c>
      <c r="U599" s="2">
        <f>(Table2[[#This Row],[Close Price]]-Table2[[#This Row],[200D EMA]])/Table2[[#This Row],[200D EMA]]</f>
        <v>9.3695743463546935E-2</v>
      </c>
      <c r="V599">
        <v>0.57158756715147696</v>
      </c>
      <c r="W599">
        <v>1734</v>
      </c>
      <c r="X599">
        <v>1780</v>
      </c>
      <c r="Y599">
        <v>1712.1</v>
      </c>
      <c r="Z599">
        <v>1827.45</v>
      </c>
      <c r="AA599">
        <v>1712.1</v>
      </c>
      <c r="AB599">
        <v>1917.75</v>
      </c>
      <c r="AC599" s="2">
        <f>(Table2[[#This Row],[Close Price]]/Table2[[#This Row],[Day Low]])-1</f>
        <v>2.5490196078431504E-2</v>
      </c>
      <c r="AD599" s="2">
        <f>(Table2[[#This Row],[Day High]]/Table2[[#This Row],[Close Price]])-1</f>
        <v>1.0122595883477192E-3</v>
      </c>
      <c r="AE599" s="2">
        <f>(Table2[[#This Row],[Close Price]]/Table2[[#This Row],[Current Week Low]])-1</f>
        <v>3.860755796974491E-2</v>
      </c>
      <c r="AF599" s="2">
        <f>(Table2[[#This Row],[Current Week High]]/Table2[[#This Row],[Close Price]])-1</f>
        <v>2.7696547070070965E-2</v>
      </c>
      <c r="AG599" s="2">
        <f>(Table2[[#This Row],[Close Price]]/Table2[[#This Row],[Current Month Low]])-1</f>
        <v>3.860755796974491E-2</v>
      </c>
      <c r="AH599" s="2">
        <f>(Table2[[#This Row],[Current Month High]]/Table2[[#This Row],[Close Price]])-1</f>
        <v>7.8478236418850544E-2</v>
      </c>
      <c r="AI599">
        <v>11.2895062422674</v>
      </c>
      <c r="AJ599">
        <v>36.052027543993802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0.04</v>
      </c>
      <c r="AM599" t="s">
        <v>10198</v>
      </c>
      <c r="AN599">
        <v>-1.05</v>
      </c>
      <c r="AO599" t="s">
        <v>10197</v>
      </c>
      <c r="AP599">
        <v>-9.1860861228791002E-2</v>
      </c>
      <c r="AQ599">
        <f>(Table2[[#This Row],[Sharpe Ratio]]-AVERAGE(Table2[Sharpe Ratio]))/_xlfn.STDEV.P(Table2[Sharpe Ratio])</f>
        <v>-1.6558844881944608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-3.6331645380087565</v>
      </c>
      <c r="AS599">
        <f>_xlfn.RANK.AVG(Table2[[#This Row],[1Y Return vs Nifty Z-Score]],Table2[1Y Return vs Nifty Z-Score])</f>
        <v>593</v>
      </c>
      <c r="AT599">
        <f>_xlfn.RANK.AVG(Table2[[#This Row],[6M Return vs Nifty Z-Score]],Table2[6M Return vs Nifty Z-Score])</f>
        <v>359</v>
      </c>
      <c r="AU599">
        <f>_xlfn.RANK.AVG(Table2[[#This Row],[Sharpe Ratio Z-Score]],Table2[Sharpe Ratio Z-Score])</f>
        <v>702</v>
      </c>
      <c r="AV599">
        <f>(Table2[[#This Row],[Rank 1Y]]+Table2[[#This Row],[Rank 6M]]+Table2[[#This Row],[Rank Sharpe]])/3</f>
        <v>551.33333333333337</v>
      </c>
    </row>
    <row r="600" spans="1:48" x14ac:dyDescent="0.3">
      <c r="A600" t="s">
        <v>1220</v>
      </c>
      <c r="B600" t="s">
        <v>1221</v>
      </c>
      <c r="C600" t="s">
        <v>10165</v>
      </c>
      <c r="D600" t="s">
        <v>469</v>
      </c>
      <c r="E600">
        <v>9432.3970172549998</v>
      </c>
      <c r="F600">
        <v>308.95</v>
      </c>
      <c r="G600">
        <v>-20.8729145566362</v>
      </c>
      <c r="H600">
        <f>(Table2[[#This Row],[1Y Return vs Nifty]]-AVERAGE(Table2[1Y Return vs Nifty]))/_xlfn.STDEV.P(Table2[1Y Return vs Nifty])</f>
        <v>-0.84058580756048606</v>
      </c>
      <c r="I600">
        <v>4.0862016773052297</v>
      </c>
      <c r="J600">
        <f>(Table2[[#This Row],[1M Return vs Nifty]]-AVERAGE(Table2[1M Return vs Nifty]))/_xlfn.STDEV.P(Table2[1M Return vs Nifty])</f>
        <v>0.4125790601824969</v>
      </c>
      <c r="K600">
        <v>1.0871220969178399</v>
      </c>
      <c r="L600">
        <f>(Table2[[#This Row],[6M Return vs Nifty]]-AVERAGE(Table2[6M Return vs Nifty]))/_xlfn.STDEV.P(Table2[6M Return vs Nifty])</f>
        <v>-0.19410845509228866</v>
      </c>
      <c r="M600">
        <v>3.6925196535771998</v>
      </c>
      <c r="N600">
        <f>(Table2[[#This Row],[1W Return vs Nifty]]-AVERAGE(Table2[1W Return vs Nifty]))/_xlfn.STDEV.P(Table2[1W Return vs Nifty])</f>
        <v>0.61635455288541063</v>
      </c>
      <c r="O600">
        <v>293.55</v>
      </c>
      <c r="P600">
        <v>282.93777768291801</v>
      </c>
      <c r="Q600">
        <v>278.34527798990098</v>
      </c>
      <c r="R600">
        <v>71.229050915872406</v>
      </c>
      <c r="S600" s="2">
        <f>(Table2[[#This Row],[Close Price]]-Table2[[#This Row],[20D EMA]])/Table2[[#This Row],[20D EMA]]</f>
        <v>5.2461250212910836E-2</v>
      </c>
      <c r="T600" s="2">
        <f>(Table2[[#This Row],[Close Price]]-Table2[[#This Row],[50D EMA]])/Table2[[#This Row],[50D EMA]]</f>
        <v>9.1936193639837266E-2</v>
      </c>
      <c r="U600" s="2">
        <f>(Table2[[#This Row],[Close Price]]-Table2[[#This Row],[200D EMA]])/Table2[[#This Row],[200D EMA]]</f>
        <v>0.10995236646769851</v>
      </c>
      <c r="V600">
        <v>0.63704427645704897</v>
      </c>
      <c r="W600">
        <v>306.64999999999998</v>
      </c>
      <c r="X600">
        <v>313.85000000000002</v>
      </c>
      <c r="Y600">
        <v>275.7</v>
      </c>
      <c r="Z600">
        <v>311</v>
      </c>
      <c r="AA600">
        <v>275.7</v>
      </c>
      <c r="AB600">
        <v>311</v>
      </c>
      <c r="AC600" s="2">
        <f>(Table2[[#This Row],[Close Price]]/Table2[[#This Row],[Day Low]])-1</f>
        <v>7.5004076308495815E-3</v>
      </c>
      <c r="AD600" s="2">
        <f>(Table2[[#This Row],[Day High]]/Table2[[#This Row],[Close Price]])-1</f>
        <v>1.5860171548794488E-2</v>
      </c>
      <c r="AE600" s="2">
        <f>(Table2[[#This Row],[Close Price]]/Table2[[#This Row],[Current Week Low]])-1</f>
        <v>0.12060210373594482</v>
      </c>
      <c r="AF600" s="2">
        <f>(Table2[[#This Row],[Current Week High]]/Table2[[#This Row],[Close Price]])-1</f>
        <v>6.6353778928629481E-3</v>
      </c>
      <c r="AG600" s="2">
        <f>(Table2[[#This Row],[Close Price]]/Table2[[#This Row],[Current Month Low]])-1</f>
        <v>0.12060210373594482</v>
      </c>
      <c r="AH600" s="2">
        <f>(Table2[[#This Row],[Current Month High]]/Table2[[#This Row],[Close Price]])-1</f>
        <v>6.6353778928629481E-3</v>
      </c>
      <c r="AI600">
        <v>4.70949991908076</v>
      </c>
      <c r="AJ600">
        <v>45.046948356807498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0.15</v>
      </c>
      <c r="AM600" t="s">
        <v>10198</v>
      </c>
      <c r="AN600">
        <v>8.2100000000000009</v>
      </c>
      <c r="AO600" t="s">
        <v>10198</v>
      </c>
      <c r="AP600">
        <v>-6.2137769838604001E-2</v>
      </c>
      <c r="AQ600">
        <f>(Table2[[#This Row],[Sharpe Ratio]]-AVERAGE(Table2[Sharpe Ratio]))/_xlfn.STDEV.P(Table2[Sharpe Ratio])</f>
        <v>-1.3132650173501221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-1.3190256669349893</v>
      </c>
      <c r="AS600">
        <f>_xlfn.RANK.AVG(Table2[[#This Row],[1Y Return vs Nifty Z-Score]],Table2[1Y Return vs Nifty Z-Score])</f>
        <v>623</v>
      </c>
      <c r="AT600">
        <f>_xlfn.RANK.AVG(Table2[[#This Row],[6M Return vs Nifty Z-Score]],Table2[6M Return vs Nifty Z-Score])</f>
        <v>384</v>
      </c>
      <c r="AU600">
        <f>_xlfn.RANK.AVG(Table2[[#This Row],[Sharpe Ratio Z-Score]],Table2[Sharpe Ratio Z-Score])</f>
        <v>663</v>
      </c>
      <c r="AV600">
        <f>(Table2[[#This Row],[Rank 1Y]]+Table2[[#This Row],[Rank 6M]]+Table2[[#This Row],[Rank Sharpe]])/3</f>
        <v>556.66666666666663</v>
      </c>
    </row>
    <row r="601" spans="1:48" x14ac:dyDescent="0.3">
      <c r="A601" t="s">
        <v>1345</v>
      </c>
      <c r="B601" t="s">
        <v>1346</v>
      </c>
      <c r="C601" t="s">
        <v>10162</v>
      </c>
      <c r="D601" t="s">
        <v>80</v>
      </c>
      <c r="E601">
        <v>8027.5307378399903</v>
      </c>
      <c r="F601">
        <v>159.47999999999999</v>
      </c>
      <c r="G601">
        <v>6.0175815353751103</v>
      </c>
      <c r="H601">
        <f>(Table2[[#This Row],[1Y Return vs Nifty]]-AVERAGE(Table2[1Y Return vs Nifty]))/_xlfn.STDEV.P(Table2[1Y Return vs Nifty])</f>
        <v>-0.47590071242012805</v>
      </c>
      <c r="I601">
        <v>-7.21638191467955</v>
      </c>
      <c r="J601">
        <f>(Table2[[#This Row],[1M Return vs Nifty]]-AVERAGE(Table2[1M Return vs Nifty]))/_xlfn.STDEV.P(Table2[1M Return vs Nifty])</f>
        <v>-0.73968264272633644</v>
      </c>
      <c r="K601">
        <v>-19.456476847268799</v>
      </c>
      <c r="L601">
        <f>(Table2[[#This Row],[6M Return vs Nifty]]-AVERAGE(Table2[6M Return vs Nifty]))/_xlfn.STDEV.P(Table2[6M Return vs Nifty])</f>
        <v>-0.899963399513101</v>
      </c>
      <c r="M601">
        <v>-3.1274487218433902</v>
      </c>
      <c r="N601">
        <f>(Table2[[#This Row],[1W Return vs Nifty]]-AVERAGE(Table2[1W Return vs Nifty]))/_xlfn.STDEV.P(Table2[1W Return vs Nifty])</f>
        <v>-0.83909376829114724</v>
      </c>
      <c r="O601">
        <v>164.13</v>
      </c>
      <c r="P601">
        <v>163.90429170094899</v>
      </c>
      <c r="Q601">
        <v>159.854494125971</v>
      </c>
      <c r="R601">
        <v>37.156413512305903</v>
      </c>
      <c r="S601" s="2">
        <f>(Table2[[#This Row],[Close Price]]-Table2[[#This Row],[20D EMA]])/Table2[[#This Row],[20D EMA]]</f>
        <v>-2.8331200877353354E-2</v>
      </c>
      <c r="T601" s="2">
        <f>(Table2[[#This Row],[Close Price]]-Table2[[#This Row],[50D EMA]])/Table2[[#This Row],[50D EMA]]</f>
        <v>-2.6993141271866906E-2</v>
      </c>
      <c r="U601" s="2">
        <f>(Table2[[#This Row],[Close Price]]-Table2[[#This Row],[200D EMA]])/Table2[[#This Row],[200D EMA]]</f>
        <v>-2.3427187832198017E-3</v>
      </c>
      <c r="V601">
        <v>0.64204154600261898</v>
      </c>
      <c r="W601">
        <v>158.99</v>
      </c>
      <c r="X601">
        <v>160.9</v>
      </c>
      <c r="Y601">
        <v>154</v>
      </c>
      <c r="Z601">
        <v>162.68</v>
      </c>
      <c r="AA601">
        <v>154</v>
      </c>
      <c r="AB601">
        <v>180.83</v>
      </c>
      <c r="AC601" s="2">
        <f>(Table2[[#This Row],[Close Price]]/Table2[[#This Row],[Day Low]])-1</f>
        <v>3.0819548399270147E-3</v>
      </c>
      <c r="AD601" s="2">
        <f>(Table2[[#This Row],[Day High]]/Table2[[#This Row],[Close Price]])-1</f>
        <v>8.9039377978430423E-3</v>
      </c>
      <c r="AE601" s="2">
        <f>(Table2[[#This Row],[Close Price]]/Table2[[#This Row],[Current Week Low]])-1</f>
        <v>3.5584415584415607E-2</v>
      </c>
      <c r="AF601" s="2">
        <f>(Table2[[#This Row],[Current Week High]]/Table2[[#This Row],[Close Price]])-1</f>
        <v>2.0065211938801175E-2</v>
      </c>
      <c r="AG601" s="2">
        <f>(Table2[[#This Row],[Close Price]]/Table2[[#This Row],[Current Month Low]])-1</f>
        <v>3.5584415584415607E-2</v>
      </c>
      <c r="AH601" s="2">
        <f>(Table2[[#This Row],[Current Month High]]/Table2[[#This Row],[Close Price]])-1</f>
        <v>0.13387258590418871</v>
      </c>
      <c r="AI601">
        <v>24.780536744419301</v>
      </c>
      <c r="AJ601">
        <v>32.9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-0.06</v>
      </c>
      <c r="AM601" t="s">
        <v>10197</v>
      </c>
      <c r="AN601">
        <v>-2.99</v>
      </c>
      <c r="AO601" t="s">
        <v>10197</v>
      </c>
      <c r="AP601">
        <v>-2.5817188072132999E-2</v>
      </c>
      <c r="AQ601">
        <f>(Table2[[#This Row],[Sharpe Ratio]]-AVERAGE(Table2[Sharpe Ratio]))/_xlfn.STDEV.P(Table2[Sharpe Ratio])</f>
        <v>-0.89459596498852201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-3.8492364879392347</v>
      </c>
      <c r="AS601">
        <f>_xlfn.RANK.AVG(Table2[[#This Row],[1Y Return vs Nifty Z-Score]],Table2[1Y Return vs Nifty Z-Score])</f>
        <v>468</v>
      </c>
      <c r="AT601">
        <f>_xlfn.RANK.AVG(Table2[[#This Row],[6M Return vs Nifty Z-Score]],Table2[6M Return vs Nifty Z-Score])</f>
        <v>607</v>
      </c>
      <c r="AU601">
        <f>_xlfn.RANK.AVG(Table2[[#This Row],[Sharpe Ratio Z-Score]],Table2[Sharpe Ratio Z-Score])</f>
        <v>595</v>
      </c>
      <c r="AV601">
        <f>(Table2[[#This Row],[Rank 1Y]]+Table2[[#This Row],[Rank 6M]]+Table2[[#This Row],[Rank Sharpe]])/3</f>
        <v>556.66666666666663</v>
      </c>
    </row>
    <row r="602" spans="1:48" x14ac:dyDescent="0.3">
      <c r="A602" t="s">
        <v>944</v>
      </c>
      <c r="B602" t="s">
        <v>945</v>
      </c>
      <c r="C602" t="s">
        <v>10165</v>
      </c>
      <c r="D602" t="s">
        <v>946</v>
      </c>
      <c r="E602">
        <v>15452.1314545</v>
      </c>
      <c r="F602">
        <v>695.5</v>
      </c>
      <c r="G602">
        <v>-19.124814096993799</v>
      </c>
      <c r="H602">
        <f>(Table2[[#This Row],[1Y Return vs Nifty]]-AVERAGE(Table2[1Y Return vs Nifty]))/_xlfn.STDEV.P(Table2[1Y Return vs Nifty])</f>
        <v>-0.81687831699362423</v>
      </c>
      <c r="I602">
        <v>-3.6102612150979101</v>
      </c>
      <c r="J602">
        <f>(Table2[[#This Row],[1M Return vs Nifty]]-AVERAGE(Table2[1M Return vs Nifty]))/_xlfn.STDEV.P(Table2[1M Return vs Nifty])</f>
        <v>-0.37205034482044991</v>
      </c>
      <c r="K602">
        <v>-26.556721495734799</v>
      </c>
      <c r="L602">
        <f>(Table2[[#This Row],[6M Return vs Nifty]]-AVERAGE(Table2[6M Return vs Nifty]))/_xlfn.STDEV.P(Table2[6M Return vs Nifty])</f>
        <v>-1.1439198165621862</v>
      </c>
      <c r="M602">
        <v>1.3351594371520099</v>
      </c>
      <c r="N602">
        <f>(Table2[[#This Row],[1W Return vs Nifty]]-AVERAGE(Table2[1W Return vs Nifty]))/_xlfn.STDEV.P(Table2[1W Return vs Nifty])</f>
        <v>0.1132706996273876</v>
      </c>
      <c r="O602">
        <v>702.66</v>
      </c>
      <c r="P602">
        <v>696.17924238388298</v>
      </c>
      <c r="Q602">
        <v>679.91958563550395</v>
      </c>
      <c r="R602">
        <v>45.588751593127597</v>
      </c>
      <c r="S602" s="2">
        <f>(Table2[[#This Row],[Close Price]]-Table2[[#This Row],[20D EMA]])/Table2[[#This Row],[20D EMA]]</f>
        <v>-1.0189849998576792E-2</v>
      </c>
      <c r="T602" s="2">
        <f>(Table2[[#This Row],[Close Price]]-Table2[[#This Row],[50D EMA]])/Table2[[#This Row],[50D EMA]]</f>
        <v>-9.7567169850840704E-4</v>
      </c>
      <c r="U602" s="2">
        <f>(Table2[[#This Row],[Close Price]]-Table2[[#This Row],[200D EMA]])/Table2[[#This Row],[200D EMA]]</f>
        <v>2.2915083921186685E-2</v>
      </c>
      <c r="V602">
        <v>0.76981579255868404</v>
      </c>
      <c r="W602">
        <v>690</v>
      </c>
      <c r="X602">
        <v>700</v>
      </c>
      <c r="Y602">
        <v>668.75</v>
      </c>
      <c r="Z602">
        <v>705.85</v>
      </c>
      <c r="AA602">
        <v>668.75</v>
      </c>
      <c r="AB602">
        <v>766.05</v>
      </c>
      <c r="AC602" s="2">
        <f>(Table2[[#This Row],[Close Price]]/Table2[[#This Row],[Day Low]])-1</f>
        <v>7.9710144927536142E-3</v>
      </c>
      <c r="AD602" s="2">
        <f>(Table2[[#This Row],[Day High]]/Table2[[#This Row],[Close Price]])-1</f>
        <v>6.470165348670065E-3</v>
      </c>
      <c r="AE602" s="2">
        <f>(Table2[[#This Row],[Close Price]]/Table2[[#This Row],[Current Week Low]])-1</f>
        <v>4.0000000000000036E-2</v>
      </c>
      <c r="AF602" s="2">
        <f>(Table2[[#This Row],[Current Week High]]/Table2[[#This Row],[Close Price]])-1</f>
        <v>1.4881380301940972E-2</v>
      </c>
      <c r="AG602" s="2">
        <f>(Table2[[#This Row],[Close Price]]/Table2[[#This Row],[Current Month Low]])-1</f>
        <v>4.0000000000000036E-2</v>
      </c>
      <c r="AH602" s="2">
        <f>(Table2[[#This Row],[Current Month High]]/Table2[[#This Row],[Close Price]])-1</f>
        <v>0.10143781452192657</v>
      </c>
      <c r="AI602">
        <v>22.142343637670699</v>
      </c>
      <c r="AJ602">
        <v>17.087542087542001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-0.02</v>
      </c>
      <c r="AM602" t="s">
        <v>10197</v>
      </c>
      <c r="AN602">
        <v>-4.9000000000000004</v>
      </c>
      <c r="AO602" t="s">
        <v>10197</v>
      </c>
      <c r="AP602">
        <v>3.3883006197468001E-2</v>
      </c>
      <c r="AQ602">
        <f>(Table2[[#This Row],[Sharpe Ratio]]-AVERAGE(Table2[Sharpe Ratio]))/_xlfn.STDEV.P(Table2[Sharpe Ratio])</f>
        <v>-0.20642902093007526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-2.4260067996789481</v>
      </c>
      <c r="AS602">
        <f>_xlfn.RANK.AVG(Table2[[#This Row],[1Y Return vs Nifty Z-Score]],Table2[1Y Return vs Nifty Z-Score])</f>
        <v>614</v>
      </c>
      <c r="AT602">
        <f>_xlfn.RANK.AVG(Table2[[#This Row],[6M Return vs Nifty Z-Score]],Table2[6M Return vs Nifty Z-Score])</f>
        <v>667</v>
      </c>
      <c r="AU602">
        <f>_xlfn.RANK.AVG(Table2[[#This Row],[Sharpe Ratio Z-Score]],Table2[Sharpe Ratio Z-Score])</f>
        <v>392</v>
      </c>
      <c r="AV602">
        <f>(Table2[[#This Row],[Rank 1Y]]+Table2[[#This Row],[Rank 6M]]+Table2[[#This Row],[Rank Sharpe]])/3</f>
        <v>557.66666666666663</v>
      </c>
    </row>
    <row r="603" spans="1:48" x14ac:dyDescent="0.3">
      <c r="A603" t="s">
        <v>104</v>
      </c>
      <c r="B603" t="s">
        <v>105</v>
      </c>
      <c r="C603" t="s">
        <v>10152</v>
      </c>
      <c r="D603" t="s">
        <v>21</v>
      </c>
      <c r="E603">
        <v>264807.96264400397</v>
      </c>
      <c r="F603">
        <v>506.85</v>
      </c>
      <c r="G603">
        <v>2.5749591353536401</v>
      </c>
      <c r="H603">
        <f>(Table2[[#This Row],[1Y Return vs Nifty]]-AVERAGE(Table2[1Y Return vs Nifty]))/_xlfn.STDEV.P(Table2[1Y Return vs Nifty])</f>
        <v>-0.52258906927261228</v>
      </c>
      <c r="I603">
        <v>-0.91927616662960498</v>
      </c>
      <c r="J603">
        <f>(Table2[[#This Row],[1M Return vs Nifty]]-AVERAGE(Table2[1M Return vs Nifty]))/_xlfn.STDEV.P(Table2[1M Return vs Nifty])</f>
        <v>-9.7713155520724487E-2</v>
      </c>
      <c r="K603">
        <v>-6.4599406998320497</v>
      </c>
      <c r="L603">
        <f>(Table2[[#This Row],[6M Return vs Nifty]]-AVERAGE(Table2[6M Return vs Nifty]))/_xlfn.STDEV.P(Table2[6M Return vs Nifty])</f>
        <v>-0.45341704096437263</v>
      </c>
      <c r="M603">
        <v>-8.7042848081177802</v>
      </c>
      <c r="N603">
        <f>(Table2[[#This Row],[1W Return vs Nifty]]-AVERAGE(Table2[1W Return vs Nifty]))/_xlfn.STDEV.P(Table2[1W Return vs Nifty])</f>
        <v>-2.0292454335830468</v>
      </c>
      <c r="O603">
        <v>523.79</v>
      </c>
      <c r="P603">
        <v>505.49563494510198</v>
      </c>
      <c r="Q603">
        <v>470.92414665230899</v>
      </c>
      <c r="R603">
        <v>36.041910822099801</v>
      </c>
      <c r="S603" s="2">
        <f>(Table2[[#This Row],[Close Price]]-Table2[[#This Row],[20D EMA]])/Table2[[#This Row],[20D EMA]]</f>
        <v>-3.2341205444930111E-2</v>
      </c>
      <c r="T603" s="2">
        <f>(Table2[[#This Row],[Close Price]]-Table2[[#This Row],[50D EMA]])/Table2[[#This Row],[50D EMA]]</f>
        <v>2.6792814047645074E-3</v>
      </c>
      <c r="U603" s="2">
        <f>(Table2[[#This Row],[Close Price]]-Table2[[#This Row],[200D EMA]])/Table2[[#This Row],[200D EMA]]</f>
        <v>7.6287983113797891E-2</v>
      </c>
      <c r="V603">
        <v>1.6016336388436101</v>
      </c>
      <c r="W603">
        <v>508.5</v>
      </c>
      <c r="X603">
        <v>528.54999999999995</v>
      </c>
      <c r="Y603">
        <v>486.35</v>
      </c>
      <c r="Z603">
        <v>526.75</v>
      </c>
      <c r="AA603">
        <v>486.35</v>
      </c>
      <c r="AB603">
        <v>579.9</v>
      </c>
      <c r="AC603" s="2">
        <f>(Table2[[#This Row],[Close Price]]/Table2[[#This Row],[Day Low]])-1</f>
        <v>-3.244837758112018E-3</v>
      </c>
      <c r="AD603" s="2">
        <f>(Table2[[#This Row],[Day High]]/Table2[[#This Row],[Close Price]])-1</f>
        <v>4.2813455657492172E-2</v>
      </c>
      <c r="AE603" s="2">
        <f>(Table2[[#This Row],[Close Price]]/Table2[[#This Row],[Current Week Low]])-1</f>
        <v>4.2150714506014264E-2</v>
      </c>
      <c r="AF603" s="2">
        <f>(Table2[[#This Row],[Current Week High]]/Table2[[#This Row],[Close Price]])-1</f>
        <v>3.9262109105257847E-2</v>
      </c>
      <c r="AG603" s="2">
        <f>(Table2[[#This Row],[Close Price]]/Table2[[#This Row],[Current Month Low]])-1</f>
        <v>4.2150714506014264E-2</v>
      </c>
      <c r="AH603" s="2">
        <f>(Table2[[#This Row],[Current Month High]]/Table2[[#This Row],[Close Price]])-1</f>
        <v>0.14412548091151223</v>
      </c>
      <c r="AI603">
        <v>14.4125480911512</v>
      </c>
      <c r="AJ603">
        <v>35.141981069190699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-0.09</v>
      </c>
      <c r="AM603" t="s">
        <v>10197</v>
      </c>
      <c r="AN603">
        <v>-6.35</v>
      </c>
      <c r="AO603" t="s">
        <v>10197</v>
      </c>
      <c r="AP603">
        <v>-0.11422274488567</v>
      </c>
      <c r="AQ603">
        <f>(Table2[[#This Row],[Sharpe Ratio]]-AVERAGE(Table2[Sharpe Ratio]))/_xlfn.STDEV.P(Table2[Sharpe Ratio])</f>
        <v>-1.9136509716677113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-5.0166156710084682</v>
      </c>
      <c r="AS603">
        <f>_xlfn.RANK.AVG(Table2[[#This Row],[1Y Return vs Nifty Z-Score]],Table2[1Y Return vs Nifty Z-Score])</f>
        <v>485</v>
      </c>
      <c r="AT603">
        <f>_xlfn.RANK.AVG(Table2[[#This Row],[6M Return vs Nifty Z-Score]],Table2[6M Return vs Nifty Z-Score])</f>
        <v>471</v>
      </c>
      <c r="AU603">
        <f>_xlfn.RANK.AVG(Table2[[#This Row],[Sharpe Ratio Z-Score]],Table2[Sharpe Ratio Z-Score])</f>
        <v>718</v>
      </c>
      <c r="AV603">
        <f>(Table2[[#This Row],[Rank 1Y]]+Table2[[#This Row],[Rank 6M]]+Table2[[#This Row],[Rank Sharpe]])/3</f>
        <v>558</v>
      </c>
    </row>
    <row r="604" spans="1:48" x14ac:dyDescent="0.3">
      <c r="A604" t="s">
        <v>1622</v>
      </c>
      <c r="B604" t="s">
        <v>1623</v>
      </c>
      <c r="C604" t="s">
        <v>10162</v>
      </c>
      <c r="D604" t="s">
        <v>80</v>
      </c>
      <c r="E604">
        <v>5314.3041833159996</v>
      </c>
      <c r="F604">
        <v>234.51</v>
      </c>
      <c r="G604">
        <v>9.4988657155368799</v>
      </c>
      <c r="H604">
        <f>(Table2[[#This Row],[1Y Return vs Nifty]]-AVERAGE(Table2[1Y Return vs Nifty]))/_xlfn.STDEV.P(Table2[1Y Return vs Nifty])</f>
        <v>-0.42868802998731548</v>
      </c>
      <c r="I604">
        <v>3.65703555952846</v>
      </c>
      <c r="J604">
        <f>(Table2[[#This Row],[1M Return vs Nifty]]-AVERAGE(Table2[1M Return vs Nifty]))/_xlfn.STDEV.P(Table2[1M Return vs Nifty])</f>
        <v>0.36882696778028579</v>
      </c>
      <c r="K604">
        <v>-10.212483408844101</v>
      </c>
      <c r="L604">
        <f>(Table2[[#This Row],[6M Return vs Nifty]]-AVERAGE(Table2[6M Return vs Nifty]))/_xlfn.STDEV.P(Table2[6M Return vs Nifty])</f>
        <v>-0.5823501861500151</v>
      </c>
      <c r="M604">
        <v>0.37568067326005</v>
      </c>
      <c r="N604">
        <f>(Table2[[#This Row],[1W Return vs Nifty]]-AVERAGE(Table2[1W Return vs Nifty]))/_xlfn.STDEV.P(Table2[1W Return vs Nifty])</f>
        <v>-9.1491504423887204E-2</v>
      </c>
      <c r="O604">
        <v>227.38</v>
      </c>
      <c r="P604">
        <v>219.55658972093801</v>
      </c>
      <c r="Q604">
        <v>207.53381500052001</v>
      </c>
      <c r="R604">
        <v>61.567637362832599</v>
      </c>
      <c r="S604" s="2">
        <f>(Table2[[#This Row],[Close Price]]-Table2[[#This Row],[20D EMA]])/Table2[[#This Row],[20D EMA]]</f>
        <v>3.1357199401882294E-2</v>
      </c>
      <c r="T604" s="2">
        <f>(Table2[[#This Row],[Close Price]]-Table2[[#This Row],[50D EMA]])/Table2[[#This Row],[50D EMA]]</f>
        <v>6.8107317107029886E-2</v>
      </c>
      <c r="U604" s="2">
        <f>(Table2[[#This Row],[Close Price]]-Table2[[#This Row],[200D EMA]])/Table2[[#This Row],[200D EMA]]</f>
        <v>0.12998452806070371</v>
      </c>
      <c r="V604">
        <v>1.70543800471443</v>
      </c>
      <c r="W604">
        <v>233.02</v>
      </c>
      <c r="X604">
        <v>237.8</v>
      </c>
      <c r="Y604">
        <v>220</v>
      </c>
      <c r="Z604">
        <v>237.34</v>
      </c>
      <c r="AA604">
        <v>219.25</v>
      </c>
      <c r="AB604">
        <v>241</v>
      </c>
      <c r="AC604" s="2">
        <f>(Table2[[#This Row],[Close Price]]/Table2[[#This Row],[Day Low]])-1</f>
        <v>6.3943009183760058E-3</v>
      </c>
      <c r="AD604" s="2">
        <f>(Table2[[#This Row],[Day High]]/Table2[[#This Row],[Close Price]])-1</f>
        <v>1.4029252483902743E-2</v>
      </c>
      <c r="AE604" s="2">
        <f>(Table2[[#This Row],[Close Price]]/Table2[[#This Row],[Current Week Low]])-1</f>
        <v>6.5954545454545377E-2</v>
      </c>
      <c r="AF604" s="2">
        <f>(Table2[[#This Row],[Current Week High]]/Table2[[#This Row],[Close Price]])-1</f>
        <v>1.2067715662445133E-2</v>
      </c>
      <c r="AG604" s="2">
        <f>(Table2[[#This Row],[Close Price]]/Table2[[#This Row],[Current Month Low]])-1</f>
        <v>6.9600912200684206E-2</v>
      </c>
      <c r="AH604" s="2">
        <f>(Table2[[#This Row],[Current Month High]]/Table2[[#This Row],[Close Price]])-1</f>
        <v>2.7674726024476515E-2</v>
      </c>
      <c r="AI604">
        <v>5.3259988913052698</v>
      </c>
      <c r="AJ604">
        <v>35.3202538949797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0.08</v>
      </c>
      <c r="AM604" t="s">
        <v>10198</v>
      </c>
      <c r="AN604">
        <v>3.07</v>
      </c>
      <c r="AO604" t="s">
        <v>10198</v>
      </c>
      <c r="AP604">
        <v>-9.8021494772610004E-2</v>
      </c>
      <c r="AQ604">
        <f>(Table2[[#This Row],[Sharpe Ratio]]-AVERAGE(Table2[Sharpe Ratio]))/_xlfn.STDEV.P(Table2[Sharpe Ratio])</f>
        <v>-1.7268984004803818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-2.4606011532613139</v>
      </c>
      <c r="AS604">
        <f>_xlfn.RANK.AVG(Table2[[#This Row],[1Y Return vs Nifty Z-Score]],Table2[1Y Return vs Nifty Z-Score])</f>
        <v>448</v>
      </c>
      <c r="AT604">
        <f>_xlfn.RANK.AVG(Table2[[#This Row],[6M Return vs Nifty Z-Score]],Table2[6M Return vs Nifty Z-Score])</f>
        <v>520</v>
      </c>
      <c r="AU604">
        <f>_xlfn.RANK.AVG(Table2[[#This Row],[Sharpe Ratio Z-Score]],Table2[Sharpe Ratio Z-Score])</f>
        <v>708</v>
      </c>
      <c r="AV604">
        <f>(Table2[[#This Row],[Rank 1Y]]+Table2[[#This Row],[Rank 6M]]+Table2[[#This Row],[Rank Sharpe]])/3</f>
        <v>558.66666666666663</v>
      </c>
    </row>
    <row r="605" spans="1:48" x14ac:dyDescent="0.3">
      <c r="A605" t="s">
        <v>38</v>
      </c>
      <c r="B605" t="s">
        <v>39</v>
      </c>
      <c r="C605" t="s">
        <v>10155</v>
      </c>
      <c r="D605" t="s">
        <v>40</v>
      </c>
      <c r="E605">
        <v>636081.34644863999</v>
      </c>
      <c r="F605">
        <v>2707.2</v>
      </c>
      <c r="G605">
        <v>-18.596551586270898</v>
      </c>
      <c r="H605">
        <f>(Table2[[#This Row],[1Y Return vs Nifty]]-AVERAGE(Table2[1Y Return vs Nifty]))/_xlfn.STDEV.P(Table2[1Y Return vs Nifty])</f>
        <v>-0.80971409572664288</v>
      </c>
      <c r="I605">
        <v>8.3673400756810796</v>
      </c>
      <c r="J605">
        <f>(Table2[[#This Row],[1M Return vs Nifty]]-AVERAGE(Table2[1M Return vs Nifty]))/_xlfn.STDEV.P(Table2[1M Return vs Nifty])</f>
        <v>0.8490272210082378</v>
      </c>
      <c r="K605">
        <v>-2.8149649221888402</v>
      </c>
      <c r="L605">
        <f>(Table2[[#This Row],[6M Return vs Nifty]]-AVERAGE(Table2[6M Return vs Nifty]))/_xlfn.STDEV.P(Table2[6M Return vs Nifty])</f>
        <v>-0.32817977450811697</v>
      </c>
      <c r="M605">
        <v>2.8362529391892499</v>
      </c>
      <c r="N605">
        <f>(Table2[[#This Row],[1W Return vs Nifty]]-AVERAGE(Table2[1W Return vs Nifty]))/_xlfn.STDEV.P(Table2[1W Return vs Nifty])</f>
        <v>0.43361881522028517</v>
      </c>
      <c r="O605">
        <v>2632.13</v>
      </c>
      <c r="P605">
        <v>2530.3657671941801</v>
      </c>
      <c r="Q605">
        <v>2464.7412724588598</v>
      </c>
      <c r="R605">
        <v>63.111386493135797</v>
      </c>
      <c r="S605" s="2">
        <f>(Table2[[#This Row],[Close Price]]-Table2[[#This Row],[20D EMA]])/Table2[[#This Row],[20D EMA]]</f>
        <v>2.8520627780542644E-2</v>
      </c>
      <c r="T605" s="2">
        <f>(Table2[[#This Row],[Close Price]]-Table2[[#This Row],[50D EMA]])/Table2[[#This Row],[50D EMA]]</f>
        <v>6.9884850284670133E-2</v>
      </c>
      <c r="U605" s="2">
        <f>(Table2[[#This Row],[Close Price]]-Table2[[#This Row],[200D EMA]])/Table2[[#This Row],[200D EMA]]</f>
        <v>9.8370863607627188E-2</v>
      </c>
      <c r="V605">
        <v>1.0823801791378</v>
      </c>
      <c r="W605">
        <v>2687.25</v>
      </c>
      <c r="X605">
        <v>2727</v>
      </c>
      <c r="Y605">
        <v>2670</v>
      </c>
      <c r="Z605">
        <v>2811.3</v>
      </c>
      <c r="AA605">
        <v>2450.1</v>
      </c>
      <c r="AB605">
        <v>2811.3</v>
      </c>
      <c r="AC605" s="2">
        <f>(Table2[[#This Row],[Close Price]]/Table2[[#This Row],[Day Low]])-1</f>
        <v>7.4239464136198752E-3</v>
      </c>
      <c r="AD605" s="2">
        <f>(Table2[[#This Row],[Day High]]/Table2[[#This Row],[Close Price]])-1</f>
        <v>7.3138297872341607E-3</v>
      </c>
      <c r="AE605" s="2">
        <f>(Table2[[#This Row],[Close Price]]/Table2[[#This Row],[Current Week Low]])-1</f>
        <v>1.3932584269662929E-2</v>
      </c>
      <c r="AF605" s="2">
        <f>(Table2[[#This Row],[Current Week High]]/Table2[[#This Row],[Close Price]])-1</f>
        <v>3.8453014184397283E-2</v>
      </c>
      <c r="AG605" s="2">
        <f>(Table2[[#This Row],[Close Price]]/Table2[[#This Row],[Current Month Low]])-1</f>
        <v>0.10493449246969511</v>
      </c>
      <c r="AH605" s="2">
        <f>(Table2[[#This Row],[Current Month High]]/Table2[[#This Row],[Close Price]])-1</f>
        <v>3.8453014184397283E-2</v>
      </c>
      <c r="AI605">
        <v>3.8453014184397198</v>
      </c>
      <c r="AJ605">
        <v>24.638014778665202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0.02</v>
      </c>
      <c r="AM605" t="s">
        <v>10198</v>
      </c>
      <c r="AN605">
        <v>4.6399999999999997</v>
      </c>
      <c r="AO605" t="s">
        <v>10198</v>
      </c>
      <c r="AP605">
        <v>-5.2838517125975003E-2</v>
      </c>
      <c r="AQ605">
        <f>(Table2[[#This Row],[Sharpe Ratio]]-AVERAGE(Table2[Sharpe Ratio]))/_xlfn.STDEV.P(Table2[Sharpe Ratio])</f>
        <v>-1.2060720944531247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-1.0613199284593613</v>
      </c>
      <c r="AS605">
        <f>_xlfn.RANK.AVG(Table2[[#This Row],[1Y Return vs Nifty Z-Score]],Table2[1Y Return vs Nifty Z-Score])</f>
        <v>610</v>
      </c>
      <c r="AT605">
        <f>_xlfn.RANK.AVG(Table2[[#This Row],[6M Return vs Nifty Z-Score]],Table2[6M Return vs Nifty Z-Score])</f>
        <v>428</v>
      </c>
      <c r="AU605">
        <f>_xlfn.RANK.AVG(Table2[[#This Row],[Sharpe Ratio Z-Score]],Table2[Sharpe Ratio Z-Score])</f>
        <v>640</v>
      </c>
      <c r="AV605">
        <f>(Table2[[#This Row],[Rank 1Y]]+Table2[[#This Row],[Rank 6M]]+Table2[[#This Row],[Rank Sharpe]])/3</f>
        <v>559.33333333333337</v>
      </c>
    </row>
    <row r="606" spans="1:48" x14ac:dyDescent="0.3">
      <c r="A606" t="s">
        <v>1645</v>
      </c>
      <c r="B606" t="s">
        <v>1646</v>
      </c>
      <c r="C606" t="s">
        <v>10167</v>
      </c>
      <c r="D606" t="s">
        <v>290</v>
      </c>
      <c r="E606">
        <v>5115.6994420499996</v>
      </c>
      <c r="F606">
        <v>534.25</v>
      </c>
      <c r="G606">
        <v>-21.615171529381701</v>
      </c>
      <c r="H606">
        <f>(Table2[[#This Row],[1Y Return vs Nifty]]-AVERAGE(Table2[1Y Return vs Nifty]))/_xlfn.STDEV.P(Table2[1Y Return vs Nifty])</f>
        <v>-0.85065219137869685</v>
      </c>
      <c r="I606">
        <v>-5.1046894101693496</v>
      </c>
      <c r="J606">
        <f>(Table2[[#This Row],[1M Return vs Nifty]]-AVERAGE(Table2[1M Return vs Nifty]))/_xlfn.STDEV.P(Table2[1M Return vs Nifty])</f>
        <v>-0.52440244758650478</v>
      </c>
      <c r="K606">
        <v>-22.701566403200001</v>
      </c>
      <c r="L606">
        <f>(Table2[[#This Row],[6M Return vs Nifty]]-AVERAGE(Table2[6M Return vs Nifty]))/_xlfn.STDEV.P(Table2[6M Return vs Nifty])</f>
        <v>-1.0114610253363774</v>
      </c>
      <c r="M606">
        <v>-0.36204356002191601</v>
      </c>
      <c r="N606">
        <f>(Table2[[#This Row],[1W Return vs Nifty]]-AVERAGE(Table2[1W Return vs Nifty]))/_xlfn.STDEV.P(Table2[1W Return vs Nifty])</f>
        <v>-0.24892911083438379</v>
      </c>
      <c r="O606">
        <v>544.12</v>
      </c>
      <c r="P606">
        <v>534.736748413594</v>
      </c>
      <c r="Q606">
        <v>530.46511585998996</v>
      </c>
      <c r="R606">
        <v>42.095700186296298</v>
      </c>
      <c r="S606" s="2">
        <f>(Table2[[#This Row],[Close Price]]-Table2[[#This Row],[20D EMA]])/Table2[[#This Row],[20D EMA]]</f>
        <v>-1.8139381018892901E-2</v>
      </c>
      <c r="T606" s="2">
        <f>(Table2[[#This Row],[Close Price]]-Table2[[#This Row],[50D EMA]])/Table2[[#This Row],[50D EMA]]</f>
        <v>-9.1025801955455486E-4</v>
      </c>
      <c r="U606" s="2">
        <f>(Table2[[#This Row],[Close Price]]-Table2[[#This Row],[200D EMA]])/Table2[[#This Row],[200D EMA]]</f>
        <v>7.1350292919337057E-3</v>
      </c>
      <c r="V606">
        <v>0.94146930414373498</v>
      </c>
      <c r="W606">
        <v>535.35</v>
      </c>
      <c r="X606">
        <v>545.6</v>
      </c>
      <c r="Y606">
        <v>521</v>
      </c>
      <c r="Z606">
        <v>561.5</v>
      </c>
      <c r="AA606">
        <v>521</v>
      </c>
      <c r="AB606">
        <v>580</v>
      </c>
      <c r="AC606" s="2">
        <f>(Table2[[#This Row],[Close Price]]/Table2[[#This Row],[Day Low]])-1</f>
        <v>-2.0547305501074087E-3</v>
      </c>
      <c r="AD606" s="2">
        <f>(Table2[[#This Row],[Day High]]/Table2[[#This Row],[Close Price]])-1</f>
        <v>2.1244735610669307E-2</v>
      </c>
      <c r="AE606" s="2">
        <f>(Table2[[#This Row],[Close Price]]/Table2[[#This Row],[Current Week Low]])-1</f>
        <v>2.5431861804222633E-2</v>
      </c>
      <c r="AF606" s="2">
        <f>(Table2[[#This Row],[Current Week High]]/Table2[[#This Row],[Close Price]])-1</f>
        <v>5.1006083294337756E-2</v>
      </c>
      <c r="AG606" s="2">
        <f>(Table2[[#This Row],[Close Price]]/Table2[[#This Row],[Current Month Low]])-1</f>
        <v>2.5431861804222633E-2</v>
      </c>
      <c r="AH606" s="2">
        <f>(Table2[[#This Row],[Current Month High]]/Table2[[#This Row],[Close Price]])-1</f>
        <v>8.5634066448291968E-2</v>
      </c>
      <c r="AI606">
        <v>23.518951801591001</v>
      </c>
      <c r="AJ606">
        <v>22.830210369007901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0.01</v>
      </c>
      <c r="AM606" t="s">
        <v>10198</v>
      </c>
      <c r="AN606">
        <v>-5.0199999999999996</v>
      </c>
      <c r="AO606" t="s">
        <v>10197</v>
      </c>
      <c r="AP606">
        <v>2.3629380846805999E-2</v>
      </c>
      <c r="AQ606">
        <f>(Table2[[#This Row],[Sharpe Ratio]]-AVERAGE(Table2[Sharpe Ratio]))/_xlfn.STDEV.P(Table2[Sharpe Ratio])</f>
        <v>-0.32462304206206793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-2.9600678171980306</v>
      </c>
      <c r="AS606">
        <f>_xlfn.RANK.AVG(Table2[[#This Row],[1Y Return vs Nifty Z-Score]],Table2[1Y Return vs Nifty Z-Score])</f>
        <v>627</v>
      </c>
      <c r="AT606">
        <f>_xlfn.RANK.AVG(Table2[[#This Row],[6M Return vs Nifty Z-Score]],Table2[6M Return vs Nifty Z-Score])</f>
        <v>628</v>
      </c>
      <c r="AU606">
        <f>_xlfn.RANK.AVG(Table2[[#This Row],[Sharpe Ratio Z-Score]],Table2[Sharpe Ratio Z-Score])</f>
        <v>423</v>
      </c>
      <c r="AV606">
        <f>(Table2[[#This Row],[Rank 1Y]]+Table2[[#This Row],[Rank 6M]]+Table2[[#This Row],[Rank Sharpe]])/3</f>
        <v>559.33333333333337</v>
      </c>
    </row>
    <row r="607" spans="1:48" x14ac:dyDescent="0.3">
      <c r="A607" t="s">
        <v>2006</v>
      </c>
      <c r="B607" t="s">
        <v>2007</v>
      </c>
      <c r="C607" t="s">
        <v>10166</v>
      </c>
      <c r="D607" t="s">
        <v>138</v>
      </c>
      <c r="E607">
        <v>3107.8202840099998</v>
      </c>
      <c r="F607">
        <v>408.9</v>
      </c>
      <c r="G607">
        <v>-17.4016471680027</v>
      </c>
      <c r="H607">
        <f>(Table2[[#This Row],[1Y Return vs Nifty]]-AVERAGE(Table2[1Y Return vs Nifty]))/_xlfn.STDEV.P(Table2[1Y Return vs Nifty])</f>
        <v>-0.79350897143407795</v>
      </c>
      <c r="I607">
        <v>-8.8334048439658392</v>
      </c>
      <c r="J607">
        <f>(Table2[[#This Row],[1M Return vs Nifty]]-AVERAGE(Table2[1M Return vs Nifty]))/_xlfn.STDEV.P(Table2[1M Return vs Nifty])</f>
        <v>-0.90453288063684034</v>
      </c>
      <c r="K607">
        <v>-37.229402137882097</v>
      </c>
      <c r="L607">
        <f>(Table2[[#This Row],[6M Return vs Nifty]]-AVERAGE(Table2[6M Return vs Nifty]))/_xlfn.STDEV.P(Table2[6M Return vs Nifty])</f>
        <v>-1.5106211147111033</v>
      </c>
      <c r="M607">
        <v>7.5821108487525102E-2</v>
      </c>
      <c r="N607">
        <f>(Table2[[#This Row],[1W Return vs Nifty]]-AVERAGE(Table2[1W Return vs Nifty]))/_xlfn.STDEV.P(Table2[1W Return vs Nifty])</f>
        <v>-0.15548448446611354</v>
      </c>
      <c r="O607">
        <v>422.69</v>
      </c>
      <c r="P607">
        <v>443.992670105049</v>
      </c>
      <c r="Q607">
        <v>460.44036003774602</v>
      </c>
      <c r="R607">
        <v>41.583381085855002</v>
      </c>
      <c r="S607" s="2">
        <f>(Table2[[#This Row],[Close Price]]-Table2[[#This Row],[20D EMA]])/Table2[[#This Row],[20D EMA]]</f>
        <v>-3.2624381934751284E-2</v>
      </c>
      <c r="T607" s="2">
        <f>(Table2[[#This Row],[Close Price]]-Table2[[#This Row],[50D EMA]])/Table2[[#This Row],[50D EMA]]</f>
        <v>-7.9038850116030235E-2</v>
      </c>
      <c r="U607" s="2">
        <f>(Table2[[#This Row],[Close Price]]-Table2[[#This Row],[200D EMA]])/Table2[[#This Row],[200D EMA]]</f>
        <v>-0.11193710306698756</v>
      </c>
      <c r="V607">
        <v>1.03352137462613</v>
      </c>
      <c r="W607">
        <v>407.7</v>
      </c>
      <c r="X607">
        <v>418.2</v>
      </c>
      <c r="Y607">
        <v>400.4</v>
      </c>
      <c r="Z607">
        <v>424</v>
      </c>
      <c r="AA607">
        <v>400.4</v>
      </c>
      <c r="AB607">
        <v>438.25</v>
      </c>
      <c r="AC607" s="2">
        <f>(Table2[[#This Row],[Close Price]]/Table2[[#This Row],[Day Low]])-1</f>
        <v>2.9433406916850036E-3</v>
      </c>
      <c r="AD607" s="2">
        <f>(Table2[[#This Row],[Day High]]/Table2[[#This Row],[Close Price]])-1</f>
        <v>2.2743947175348556E-2</v>
      </c>
      <c r="AE607" s="2">
        <f>(Table2[[#This Row],[Close Price]]/Table2[[#This Row],[Current Week Low]])-1</f>
        <v>2.1228771228771315E-2</v>
      </c>
      <c r="AF607" s="2">
        <f>(Table2[[#This Row],[Current Week High]]/Table2[[#This Row],[Close Price]])-1</f>
        <v>3.6928344338469143E-2</v>
      </c>
      <c r="AG607" s="2">
        <f>(Table2[[#This Row],[Close Price]]/Table2[[#This Row],[Current Month Low]])-1</f>
        <v>2.1228771228771315E-2</v>
      </c>
      <c r="AH607" s="2">
        <f>(Table2[[#This Row],[Current Month High]]/Table2[[#This Row],[Close Price]])-1</f>
        <v>7.1777940816825758E-2</v>
      </c>
      <c r="AI607">
        <v>43.066764490095302</v>
      </c>
      <c r="AJ607">
        <v>11.4928425357873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-0.28000000000000003</v>
      </c>
      <c r="AM607" t="s">
        <v>10197</v>
      </c>
      <c r="AN607">
        <v>-3.79</v>
      </c>
      <c r="AO607" t="s">
        <v>10197</v>
      </c>
      <c r="AP607">
        <v>4.2643419943744001E-2</v>
      </c>
      <c r="AQ607">
        <f>(Table2[[#This Row],[Sharpe Ratio]]-AVERAGE(Table2[Sharpe Ratio]))/_xlfn.STDEV.P(Table2[Sharpe Ratio])</f>
        <v>-0.10544732011286188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607</v>
      </c>
      <c r="AT607">
        <f>_xlfn.RANK.AVG(Table2[[#This Row],[6M Return vs Nifty Z-Score]],Table2[6M Return vs Nifty Z-Score])</f>
        <v>711</v>
      </c>
      <c r="AU607">
        <f>_xlfn.RANK.AVG(Table2[[#This Row],[Sharpe Ratio Z-Score]],Table2[Sharpe Ratio Z-Score])</f>
        <v>361</v>
      </c>
      <c r="AV607">
        <f>(Table2[[#This Row],[Rank 1Y]]+Table2[[#This Row],[Rank 6M]]+Table2[[#This Row],[Rank Sharpe]])/3</f>
        <v>559.66666666666663</v>
      </c>
    </row>
    <row r="608" spans="1:48" x14ac:dyDescent="0.3">
      <c r="A608" t="s">
        <v>1121</v>
      </c>
      <c r="B608" t="s">
        <v>1122</v>
      </c>
      <c r="C608" t="s">
        <v>10154</v>
      </c>
      <c r="D608" t="s">
        <v>21</v>
      </c>
      <c r="E608">
        <v>10853.62564152</v>
      </c>
      <c r="F608">
        <v>1728.6</v>
      </c>
      <c r="G608">
        <v>-7.7321980556324199</v>
      </c>
      <c r="H608">
        <f>(Table2[[#This Row],[1Y Return vs Nifty]]-AVERAGE(Table2[1Y Return vs Nifty]))/_xlfn.STDEV.P(Table2[1Y Return vs Nifty])</f>
        <v>-0.66237327362345988</v>
      </c>
      <c r="I608">
        <v>-0.26635143146976398</v>
      </c>
      <c r="J608">
        <f>(Table2[[#This Row],[1M Return vs Nifty]]-AVERAGE(Table2[1M Return vs Nifty]))/_xlfn.STDEV.P(Table2[1M Return vs Nifty])</f>
        <v>-3.1149598517695647E-2</v>
      </c>
      <c r="K608">
        <v>-4.5828162476149297</v>
      </c>
      <c r="L608">
        <f>(Table2[[#This Row],[6M Return vs Nifty]]-AVERAGE(Table2[6M Return vs Nifty]))/_xlfn.STDEV.P(Table2[6M Return vs Nifty])</f>
        <v>-0.38892115689408902</v>
      </c>
      <c r="M608">
        <v>-1.42516013184692</v>
      </c>
      <c r="N608">
        <f>(Table2[[#This Row],[1W Return vs Nifty]]-AVERAGE(Table2[1W Return vs Nifty]))/_xlfn.STDEV.P(Table2[1W Return vs Nifty])</f>
        <v>-0.47580864230761533</v>
      </c>
      <c r="O608">
        <v>1745.34</v>
      </c>
      <c r="P608">
        <v>1668.3717113059199</v>
      </c>
      <c r="Q608">
        <v>1580.98141647386</v>
      </c>
      <c r="R608">
        <v>43.1114339225241</v>
      </c>
      <c r="S608" s="2">
        <f>(Table2[[#This Row],[Close Price]]-Table2[[#This Row],[20D EMA]])/Table2[[#This Row],[20D EMA]]</f>
        <v>-9.5912544260717165E-3</v>
      </c>
      <c r="T608" s="2">
        <f>(Table2[[#This Row],[Close Price]]-Table2[[#This Row],[50D EMA]])/Table2[[#This Row],[50D EMA]]</f>
        <v>3.6100041906690104E-2</v>
      </c>
      <c r="U608" s="2">
        <f>(Table2[[#This Row],[Close Price]]-Table2[[#This Row],[200D EMA]])/Table2[[#This Row],[200D EMA]]</f>
        <v>9.3371485577218763E-2</v>
      </c>
      <c r="V608">
        <v>0.91363426699099104</v>
      </c>
      <c r="W608">
        <v>1636</v>
      </c>
      <c r="X608">
        <v>1760</v>
      </c>
      <c r="Y608">
        <v>1674.2</v>
      </c>
      <c r="Z608">
        <v>1814</v>
      </c>
      <c r="AA608">
        <v>1674.2</v>
      </c>
      <c r="AB608">
        <v>1942.45</v>
      </c>
      <c r="AC608" s="2">
        <f>(Table2[[#This Row],[Close Price]]/Table2[[#This Row],[Day Low]])-1</f>
        <v>5.6601466992664884E-2</v>
      </c>
      <c r="AD608" s="2">
        <f>(Table2[[#This Row],[Day High]]/Table2[[#This Row],[Close Price]])-1</f>
        <v>1.8164989008446097E-2</v>
      </c>
      <c r="AE608" s="2">
        <f>(Table2[[#This Row],[Close Price]]/Table2[[#This Row],[Current Week Low]])-1</f>
        <v>3.2493131047664381E-2</v>
      </c>
      <c r="AF608" s="2">
        <f>(Table2[[#This Row],[Current Week High]]/Table2[[#This Row],[Close Price]])-1</f>
        <v>4.9404142080296198E-2</v>
      </c>
      <c r="AG608" s="2">
        <f>(Table2[[#This Row],[Close Price]]/Table2[[#This Row],[Current Month Low]])-1</f>
        <v>3.2493131047664381E-2</v>
      </c>
      <c r="AH608" s="2">
        <f>(Table2[[#This Row],[Current Month High]]/Table2[[#This Row],[Close Price]])-1</f>
        <v>0.12371283119287302</v>
      </c>
      <c r="AI608">
        <v>12.3712831192873</v>
      </c>
      <c r="AJ608">
        <v>24.714115652393499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-0.01</v>
      </c>
      <c r="AM608" t="s">
        <v>10197</v>
      </c>
      <c r="AN608">
        <v>-3.81</v>
      </c>
      <c r="AO608" t="s">
        <v>10197</v>
      </c>
      <c r="AP608">
        <v>-7.2059051760486006E-2</v>
      </c>
      <c r="AQ608">
        <f>(Table2[[#This Row],[Sharpe Ratio]]-AVERAGE(Table2[Sharpe Ratio]))/_xlfn.STDEV.P(Table2[Sharpe Ratio])</f>
        <v>-1.4276281001650868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-2.9858807715079467</v>
      </c>
      <c r="AS608">
        <f>_xlfn.RANK.AVG(Table2[[#This Row],[1Y Return vs Nifty Z-Score]],Table2[1Y Return vs Nifty Z-Score])</f>
        <v>553</v>
      </c>
      <c r="AT608">
        <f>_xlfn.RANK.AVG(Table2[[#This Row],[6M Return vs Nifty Z-Score]],Table2[6M Return vs Nifty Z-Score])</f>
        <v>448</v>
      </c>
      <c r="AU608">
        <f>_xlfn.RANK.AVG(Table2[[#This Row],[Sharpe Ratio Z-Score]],Table2[Sharpe Ratio Z-Score])</f>
        <v>679</v>
      </c>
      <c r="AV608">
        <f>(Table2[[#This Row],[Rank 1Y]]+Table2[[#This Row],[Rank 6M]]+Table2[[#This Row],[Rank Sharpe]])/3</f>
        <v>560</v>
      </c>
    </row>
    <row r="609" spans="1:48" x14ac:dyDescent="0.3">
      <c r="A609" t="s">
        <v>880</v>
      </c>
      <c r="B609" t="s">
        <v>881</v>
      </c>
      <c r="C609" t="s">
        <v>10153</v>
      </c>
      <c r="D609" t="s">
        <v>54</v>
      </c>
      <c r="E609">
        <v>17279.192653512</v>
      </c>
      <c r="F609">
        <v>209.46</v>
      </c>
      <c r="G609">
        <v>-19.326754288350099</v>
      </c>
      <c r="H609">
        <f>(Table2[[#This Row],[1Y Return vs Nifty]]-AVERAGE(Table2[1Y Return vs Nifty]))/_xlfn.STDEV.P(Table2[1Y Return vs Nifty])</f>
        <v>-0.81961700123527759</v>
      </c>
      <c r="I609">
        <v>-9.9661521139637799</v>
      </c>
      <c r="J609">
        <f>(Table2[[#This Row],[1M Return vs Nifty]]-AVERAGE(Table2[1M Return vs Nifty]))/_xlfn.STDEV.P(Table2[1M Return vs Nifty])</f>
        <v>-1.0200127873033795</v>
      </c>
      <c r="K609">
        <v>-25.2016264008329</v>
      </c>
      <c r="L609">
        <f>(Table2[[#This Row],[6M Return vs Nifty]]-AVERAGE(Table2[6M Return vs Nifty]))/_xlfn.STDEV.P(Table2[6M Return vs Nifty])</f>
        <v>-1.0973602738308692</v>
      </c>
      <c r="M609">
        <v>-1.4780325524161699</v>
      </c>
      <c r="N609">
        <f>(Table2[[#This Row],[1W Return vs Nifty]]-AVERAGE(Table2[1W Return vs Nifty]))/_xlfn.STDEV.P(Table2[1W Return vs Nifty])</f>
        <v>-0.48709213682225228</v>
      </c>
      <c r="O609">
        <v>215.15</v>
      </c>
      <c r="P609">
        <v>217.15061322085401</v>
      </c>
      <c r="Q609">
        <v>212.74610243126301</v>
      </c>
      <c r="R609">
        <v>35.707651820456498</v>
      </c>
      <c r="S609" s="2">
        <f>(Table2[[#This Row],[Close Price]]-Table2[[#This Row],[20D EMA]])/Table2[[#This Row],[20D EMA]]</f>
        <v>-2.644666511735997E-2</v>
      </c>
      <c r="T609" s="2">
        <f>(Table2[[#This Row],[Close Price]]-Table2[[#This Row],[50D EMA]])/Table2[[#This Row],[50D EMA]]</f>
        <v>-3.5416032710127471E-2</v>
      </c>
      <c r="U609" s="2">
        <f>(Table2[[#This Row],[Close Price]]-Table2[[#This Row],[200D EMA]])/Table2[[#This Row],[200D EMA]]</f>
        <v>-1.5446122837078642E-2</v>
      </c>
      <c r="V609">
        <v>0.45010958067494899</v>
      </c>
      <c r="W609">
        <v>208.4</v>
      </c>
      <c r="X609">
        <v>213.5</v>
      </c>
      <c r="Y609">
        <v>208</v>
      </c>
      <c r="Z609">
        <v>220</v>
      </c>
      <c r="AA609">
        <v>207.8</v>
      </c>
      <c r="AB609">
        <v>229.5</v>
      </c>
      <c r="AC609" s="2">
        <f>(Table2[[#This Row],[Close Price]]/Table2[[#This Row],[Day Low]])-1</f>
        <v>5.0863723608445266E-3</v>
      </c>
      <c r="AD609" s="2">
        <f>(Table2[[#This Row],[Day High]]/Table2[[#This Row],[Close Price]])-1</f>
        <v>1.928769216079429E-2</v>
      </c>
      <c r="AE609" s="2">
        <f>(Table2[[#This Row],[Close Price]]/Table2[[#This Row],[Current Week Low]])-1</f>
        <v>7.0192307692307221E-3</v>
      </c>
      <c r="AF609" s="2">
        <f>(Table2[[#This Row],[Current Week High]]/Table2[[#This Row],[Close Price]])-1</f>
        <v>5.0319870142270462E-2</v>
      </c>
      <c r="AG609" s="2">
        <f>(Table2[[#This Row],[Close Price]]/Table2[[#This Row],[Current Month Low]])-1</f>
        <v>7.9884504331086958E-3</v>
      </c>
      <c r="AH609" s="2">
        <f>(Table2[[#This Row],[Current Month High]]/Table2[[#This Row],[Close Price]])-1</f>
        <v>9.5674591807505038E-2</v>
      </c>
      <c r="AI609">
        <v>38.093192017568903</v>
      </c>
      <c r="AJ609">
        <v>14.4433820516322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-0.08</v>
      </c>
      <c r="AM609" t="s">
        <v>10197</v>
      </c>
      <c r="AN609">
        <v>-0.7</v>
      </c>
      <c r="AO609" t="s">
        <v>10197</v>
      </c>
      <c r="AP609">
        <v>2.7262610846722001E-2</v>
      </c>
      <c r="AQ609">
        <f>(Table2[[#This Row],[Sharpe Ratio]]-AVERAGE(Table2[Sharpe Ratio]))/_xlfn.STDEV.P(Table2[Sharpe Ratio])</f>
        <v>-0.28274262916403509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616</v>
      </c>
      <c r="AT609">
        <f>_xlfn.RANK.AVG(Table2[[#This Row],[6M Return vs Nifty Z-Score]],Table2[6M Return vs Nifty Z-Score])</f>
        <v>656</v>
      </c>
      <c r="AU609">
        <f>_xlfn.RANK.AVG(Table2[[#This Row],[Sharpe Ratio Z-Score]],Table2[Sharpe Ratio Z-Score])</f>
        <v>410</v>
      </c>
      <c r="AV609">
        <f>(Table2[[#This Row],[Rank 1Y]]+Table2[[#This Row],[Rank 6M]]+Table2[[#This Row],[Rank Sharpe]])/3</f>
        <v>560.66666666666663</v>
      </c>
    </row>
    <row r="610" spans="1:48" x14ac:dyDescent="0.3">
      <c r="A610" t="s">
        <v>1020</v>
      </c>
      <c r="B610" t="s">
        <v>1021</v>
      </c>
      <c r="C610" t="s">
        <v>10161</v>
      </c>
      <c r="D610" t="s">
        <v>530</v>
      </c>
      <c r="E610">
        <v>12946.273251799999</v>
      </c>
      <c r="F610">
        <v>833</v>
      </c>
      <c r="G610">
        <v>-28.9510747110394</v>
      </c>
      <c r="H610">
        <f>(Table2[[#This Row],[1Y Return vs Nifty]]-AVERAGE(Table2[1Y Return vs Nifty]))/_xlfn.STDEV.P(Table2[1Y Return vs Nifty])</f>
        <v>-0.95014067015533332</v>
      </c>
      <c r="I610">
        <v>-0.89399556775020605</v>
      </c>
      <c r="J610">
        <f>(Table2[[#This Row],[1M Return vs Nifty]]-AVERAGE(Table2[1M Return vs Nifty]))/_xlfn.STDEV.P(Table2[1M Return vs Nifty])</f>
        <v>-9.5135880539454834E-2</v>
      </c>
      <c r="K610">
        <v>-13.690426017965899</v>
      </c>
      <c r="L610">
        <f>(Table2[[#This Row],[6M Return vs Nifty]]-AVERAGE(Table2[6M Return vs Nifty]))/_xlfn.STDEV.P(Table2[6M Return vs Nifty])</f>
        <v>-0.70184838087870105</v>
      </c>
      <c r="M610">
        <v>1.7084676386106299</v>
      </c>
      <c r="N610">
        <f>(Table2[[#This Row],[1W Return vs Nifty]]-AVERAGE(Table2[1W Return vs Nifty]))/_xlfn.STDEV.P(Table2[1W Return vs Nifty])</f>
        <v>0.19293834105701246</v>
      </c>
      <c r="O610">
        <v>842.54</v>
      </c>
      <c r="P610">
        <v>836.59541533809602</v>
      </c>
      <c r="Q610">
        <v>827.36558418022503</v>
      </c>
      <c r="R610">
        <v>42.145541677586998</v>
      </c>
      <c r="S610" s="2">
        <f>(Table2[[#This Row],[Close Price]]-Table2[[#This Row],[20D EMA]])/Table2[[#This Row],[20D EMA]]</f>
        <v>-1.1322904550525748E-2</v>
      </c>
      <c r="T610" s="2">
        <f>(Table2[[#This Row],[Close Price]]-Table2[[#This Row],[50D EMA]])/Table2[[#This Row],[50D EMA]]</f>
        <v>-4.2976751631408246E-3</v>
      </c>
      <c r="U610" s="2">
        <f>(Table2[[#This Row],[Close Price]]-Table2[[#This Row],[200D EMA]])/Table2[[#This Row],[200D EMA]]</f>
        <v>6.8100679161772187E-3</v>
      </c>
      <c r="V610">
        <v>0.59444501733317401</v>
      </c>
      <c r="W610">
        <v>809.25</v>
      </c>
      <c r="X610">
        <v>846.85</v>
      </c>
      <c r="Y610">
        <v>821.7</v>
      </c>
      <c r="Z610">
        <v>883.8</v>
      </c>
      <c r="AA610">
        <v>816</v>
      </c>
      <c r="AB610">
        <v>883.8</v>
      </c>
      <c r="AC610" s="2">
        <f>(Table2[[#This Row],[Close Price]]/Table2[[#This Row],[Day Low]])-1</f>
        <v>2.9348161878282264E-2</v>
      </c>
      <c r="AD610" s="2">
        <f>(Table2[[#This Row],[Day High]]/Table2[[#This Row],[Close Price]])-1</f>
        <v>1.6626650660264142E-2</v>
      </c>
      <c r="AE610" s="2">
        <f>(Table2[[#This Row],[Close Price]]/Table2[[#This Row],[Current Week Low]])-1</f>
        <v>1.3751977607399324E-2</v>
      </c>
      <c r="AF610" s="2">
        <f>(Table2[[#This Row],[Current Week High]]/Table2[[#This Row],[Close Price]])-1</f>
        <v>6.0984393757502975E-2</v>
      </c>
      <c r="AG610" s="2">
        <f>(Table2[[#This Row],[Close Price]]/Table2[[#This Row],[Current Month Low]])-1</f>
        <v>2.0833333333333259E-2</v>
      </c>
      <c r="AH610" s="2">
        <f>(Table2[[#This Row],[Current Month High]]/Table2[[#This Row],[Close Price]])-1</f>
        <v>6.0984393757502975E-2</v>
      </c>
      <c r="AI610">
        <v>23.0432172869147</v>
      </c>
      <c r="AJ610">
        <v>17.4977078778475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-0.14000000000000001</v>
      </c>
      <c r="AM610" t="s">
        <v>10197</v>
      </c>
      <c r="AN610">
        <v>-1.02</v>
      </c>
      <c r="AO610" t="s">
        <v>10197</v>
      </c>
      <c r="AP610">
        <v>9.6044449817909994E-3</v>
      </c>
      <c r="AQ610">
        <f>(Table2[[#This Row],[Sharpe Ratio]]-AVERAGE(Table2[Sharpe Ratio]))/_xlfn.STDEV.P(Table2[Sharpe Ratio])</f>
        <v>-0.48628913666902579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-2.0404757271855027</v>
      </c>
      <c r="AS610">
        <f>_xlfn.RANK.AVG(Table2[[#This Row],[1Y Return vs Nifty Z-Score]],Table2[1Y Return vs Nifty Z-Score])</f>
        <v>661</v>
      </c>
      <c r="AT610">
        <f>_xlfn.RANK.AVG(Table2[[#This Row],[6M Return vs Nifty Z-Score]],Table2[6M Return vs Nifty Z-Score])</f>
        <v>549</v>
      </c>
      <c r="AU610">
        <f>_xlfn.RANK.AVG(Table2[[#This Row],[Sharpe Ratio Z-Score]],Table2[Sharpe Ratio Z-Score])</f>
        <v>472</v>
      </c>
      <c r="AV610">
        <f>(Table2[[#This Row],[Rank 1Y]]+Table2[[#This Row],[Rank 6M]]+Table2[[#This Row],[Rank Sharpe]])/3</f>
        <v>560.66666666666663</v>
      </c>
    </row>
    <row r="611" spans="1:48" x14ac:dyDescent="0.3">
      <c r="A611" t="s">
        <v>161</v>
      </c>
      <c r="B611" t="s">
        <v>162</v>
      </c>
      <c r="C611" t="s">
        <v>10152</v>
      </c>
      <c r="D611" t="s">
        <v>21</v>
      </c>
      <c r="E611">
        <v>165744.16318228899</v>
      </c>
      <c r="F611">
        <v>5597.9</v>
      </c>
      <c r="G611">
        <v>-9.0324701549805599</v>
      </c>
      <c r="H611">
        <f>(Table2[[#This Row],[1Y Return vs Nifty]]-AVERAGE(Table2[1Y Return vs Nifty]))/_xlfn.STDEV.P(Table2[1Y Return vs Nifty])</f>
        <v>-0.68000737946652756</v>
      </c>
      <c r="I611">
        <v>7.9489382390943097</v>
      </c>
      <c r="J611">
        <f>(Table2[[#This Row],[1M Return vs Nifty]]-AVERAGE(Table2[1M Return vs Nifty]))/_xlfn.STDEV.P(Table2[1M Return vs Nifty])</f>
        <v>0.80637251212667349</v>
      </c>
      <c r="K611">
        <v>-12.421265652092099</v>
      </c>
      <c r="L611">
        <f>(Table2[[#This Row],[6M Return vs Nifty]]-AVERAGE(Table2[6M Return vs Nifty]))/_xlfn.STDEV.P(Table2[6M Return vs Nifty])</f>
        <v>-0.65824145874452189</v>
      </c>
      <c r="M611">
        <v>0.90448445737980099</v>
      </c>
      <c r="N611">
        <f>(Table2[[#This Row],[1W Return vs Nifty]]-AVERAGE(Table2[1W Return vs Nifty]))/_xlfn.STDEV.P(Table2[1W Return vs Nifty])</f>
        <v>2.1360423541458839E-2</v>
      </c>
      <c r="O611">
        <v>5496.83</v>
      </c>
      <c r="P611">
        <v>5266.1791076528298</v>
      </c>
      <c r="Q611">
        <v>5184.6016871858001</v>
      </c>
      <c r="R611">
        <v>54.3746828408703</v>
      </c>
      <c r="S611" s="2">
        <f>(Table2[[#This Row],[Close Price]]-Table2[[#This Row],[20D EMA]])/Table2[[#This Row],[20D EMA]]</f>
        <v>1.838696121218952E-2</v>
      </c>
      <c r="T611" s="2">
        <f>(Table2[[#This Row],[Close Price]]-Table2[[#This Row],[50D EMA]])/Table2[[#This Row],[50D EMA]]</f>
        <v>6.2990810902179895E-2</v>
      </c>
      <c r="U611" s="2">
        <f>(Table2[[#This Row],[Close Price]]-Table2[[#This Row],[200D EMA]])/Table2[[#This Row],[200D EMA]]</f>
        <v>7.9716502395102556E-2</v>
      </c>
      <c r="V611">
        <v>1.3327848881555699</v>
      </c>
      <c r="W611">
        <v>5585.05</v>
      </c>
      <c r="X611">
        <v>5811.9</v>
      </c>
      <c r="Y611">
        <v>5547.55</v>
      </c>
      <c r="Z611">
        <v>5780.05</v>
      </c>
      <c r="AA611">
        <v>5320.35</v>
      </c>
      <c r="AB611">
        <v>5879.15</v>
      </c>
      <c r="AC611" s="2">
        <f>(Table2[[#This Row],[Close Price]]/Table2[[#This Row],[Day Low]])-1</f>
        <v>2.3007851317355943E-3</v>
      </c>
      <c r="AD611" s="2">
        <f>(Table2[[#This Row],[Day High]]/Table2[[#This Row],[Close Price]])-1</f>
        <v>3.8228621447328415E-2</v>
      </c>
      <c r="AE611" s="2">
        <f>(Table2[[#This Row],[Close Price]]/Table2[[#This Row],[Current Week Low]])-1</f>
        <v>9.0760786293047069E-3</v>
      </c>
      <c r="AF611" s="2">
        <f>(Table2[[#This Row],[Current Week High]]/Table2[[#This Row],[Close Price]])-1</f>
        <v>3.2538987834723754E-2</v>
      </c>
      <c r="AG611" s="2">
        <f>(Table2[[#This Row],[Close Price]]/Table2[[#This Row],[Current Month Low]])-1</f>
        <v>5.2167620551279326E-2</v>
      </c>
      <c r="AH611" s="2">
        <f>(Table2[[#This Row],[Current Month High]]/Table2[[#This Row],[Close Price]])-1</f>
        <v>5.024205505636048E-2</v>
      </c>
      <c r="AI611">
        <v>15.0788688615373</v>
      </c>
      <c r="AJ611">
        <v>24.024326749454399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</v>
      </c>
      <c r="AM611" t="s">
        <v>10199</v>
      </c>
      <c r="AN611">
        <v>3.86</v>
      </c>
      <c r="AO611" t="s">
        <v>10198</v>
      </c>
      <c r="AP611">
        <v>-2.2177366168656999E-2</v>
      </c>
      <c r="AQ611">
        <f>(Table2[[#This Row],[Sharpe Ratio]]-AVERAGE(Table2[Sharpe Ratio]))/_xlfn.STDEV.P(Table2[Sharpe Ratio])</f>
        <v>-0.85263956690846565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-1.3631554694513828</v>
      </c>
      <c r="AS611">
        <f>_xlfn.RANK.AVG(Table2[[#This Row],[1Y Return vs Nifty Z-Score]],Table2[1Y Return vs Nifty Z-Score])</f>
        <v>559</v>
      </c>
      <c r="AT611">
        <f>_xlfn.RANK.AVG(Table2[[#This Row],[6M Return vs Nifty Z-Score]],Table2[6M Return vs Nifty Z-Score])</f>
        <v>542</v>
      </c>
      <c r="AU611">
        <f>_xlfn.RANK.AVG(Table2[[#This Row],[Sharpe Ratio Z-Score]],Table2[Sharpe Ratio Z-Score])</f>
        <v>587</v>
      </c>
      <c r="AV611">
        <f>(Table2[[#This Row],[Rank 1Y]]+Table2[[#This Row],[Rank 6M]]+Table2[[#This Row],[Rank Sharpe]])/3</f>
        <v>562.66666666666663</v>
      </c>
    </row>
    <row r="612" spans="1:48" x14ac:dyDescent="0.3">
      <c r="A612" t="s">
        <v>743</v>
      </c>
      <c r="B612" t="s">
        <v>744</v>
      </c>
      <c r="C612" t="s">
        <v>10167</v>
      </c>
      <c r="D612" t="s">
        <v>170</v>
      </c>
      <c r="E612">
        <v>21492.48115</v>
      </c>
      <c r="F612">
        <v>7300</v>
      </c>
      <c r="G612">
        <v>-12.800821117543199</v>
      </c>
      <c r="H612">
        <f>(Table2[[#This Row],[1Y Return vs Nifty]]-AVERAGE(Table2[1Y Return vs Nifty]))/_xlfn.STDEV.P(Table2[1Y Return vs Nifty])</f>
        <v>-0.73111322089846331</v>
      </c>
      <c r="I612">
        <v>10.219045415095501</v>
      </c>
      <c r="J612">
        <f>(Table2[[#This Row],[1M Return vs Nifty]]-AVERAGE(Table2[1M Return vs Nifty]))/_xlfn.STDEV.P(Table2[1M Return vs Nifty])</f>
        <v>1.0378025687253842</v>
      </c>
      <c r="K612">
        <v>1.08364122869846</v>
      </c>
      <c r="L612">
        <f>(Table2[[#This Row],[6M Return vs Nifty]]-AVERAGE(Table2[6M Return vs Nifty]))/_xlfn.STDEV.P(Table2[6M Return vs Nifty])</f>
        <v>-0.19422805380769398</v>
      </c>
      <c r="M612">
        <v>5.2006901522701003</v>
      </c>
      <c r="N612">
        <f>(Table2[[#This Row],[1W Return vs Nifty]]-AVERAGE(Table2[1W Return vs Nifty]))/_xlfn.STDEV.P(Table2[1W Return vs Nifty])</f>
        <v>0.93821296916219044</v>
      </c>
      <c r="O612">
        <v>6912.18</v>
      </c>
      <c r="P612">
        <v>6552.0931837218304</v>
      </c>
      <c r="Q612">
        <v>6474.3670800117497</v>
      </c>
      <c r="R612">
        <v>75.534413373889805</v>
      </c>
      <c r="S612" s="2">
        <f>(Table2[[#This Row],[Close Price]]-Table2[[#This Row],[20D EMA]])/Table2[[#This Row],[20D EMA]]</f>
        <v>5.6106756479142574E-2</v>
      </c>
      <c r="T612" s="2">
        <f>(Table2[[#This Row],[Close Price]]-Table2[[#This Row],[50D EMA]])/Table2[[#This Row],[50D EMA]]</f>
        <v>0.1141477685537633</v>
      </c>
      <c r="U612" s="2">
        <f>(Table2[[#This Row],[Close Price]]-Table2[[#This Row],[200D EMA]])/Table2[[#This Row],[200D EMA]]</f>
        <v>0.12752334085863293</v>
      </c>
      <c r="V612">
        <v>1.95099422133696</v>
      </c>
      <c r="W612">
        <v>7256.55</v>
      </c>
      <c r="X612">
        <v>7598</v>
      </c>
      <c r="Y612">
        <v>6800.1</v>
      </c>
      <c r="Z612">
        <v>7429</v>
      </c>
      <c r="AA612">
        <v>6500</v>
      </c>
      <c r="AB612">
        <v>7429</v>
      </c>
      <c r="AC612" s="2">
        <f>(Table2[[#This Row],[Close Price]]/Table2[[#This Row],[Day Low]])-1</f>
        <v>5.9876938765666132E-3</v>
      </c>
      <c r="AD612" s="2">
        <f>(Table2[[#This Row],[Day High]]/Table2[[#This Row],[Close Price]])-1</f>
        <v>4.0821917808219199E-2</v>
      </c>
      <c r="AE612" s="2">
        <f>(Table2[[#This Row],[Close Price]]/Table2[[#This Row],[Current Week Low]])-1</f>
        <v>7.3513624799635302E-2</v>
      </c>
      <c r="AF612" s="2">
        <f>(Table2[[#This Row],[Current Week High]]/Table2[[#This Row],[Close Price]])-1</f>
        <v>1.7671232876712351E-2</v>
      </c>
      <c r="AG612" s="2">
        <f>(Table2[[#This Row],[Close Price]]/Table2[[#This Row],[Current Month Low]])-1</f>
        <v>0.12307692307692308</v>
      </c>
      <c r="AH612" s="2">
        <f>(Table2[[#This Row],[Current Month High]]/Table2[[#This Row],[Close Price]])-1</f>
        <v>1.7671232876712351E-2</v>
      </c>
      <c r="AI612">
        <v>3.9712328767123202</v>
      </c>
      <c r="AJ612">
        <v>41.066890827753397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0.1</v>
      </c>
      <c r="AM612" t="s">
        <v>10198</v>
      </c>
      <c r="AN612">
        <v>6.97</v>
      </c>
      <c r="AO612" t="s">
        <v>10198</v>
      </c>
      <c r="AP612">
        <v>-0.11209589077651499</v>
      </c>
      <c r="AQ612">
        <f>(Table2[[#This Row],[Sharpe Ratio]]-AVERAGE(Table2[Sharpe Ratio]))/_xlfn.STDEV.P(Table2[Sharpe Ratio])</f>
        <v>-1.8891346244319598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-0.83846036125054224</v>
      </c>
      <c r="AS612">
        <f>_xlfn.RANK.AVG(Table2[[#This Row],[1Y Return vs Nifty Z-Score]],Table2[1Y Return vs Nifty Z-Score])</f>
        <v>587</v>
      </c>
      <c r="AT612">
        <f>_xlfn.RANK.AVG(Table2[[#This Row],[6M Return vs Nifty Z-Score]],Table2[6M Return vs Nifty Z-Score])</f>
        <v>385</v>
      </c>
      <c r="AU612">
        <f>_xlfn.RANK.AVG(Table2[[#This Row],[Sharpe Ratio Z-Score]],Table2[Sharpe Ratio Z-Score])</f>
        <v>716</v>
      </c>
      <c r="AV612">
        <f>(Table2[[#This Row],[Rank 1Y]]+Table2[[#This Row],[Rank 6M]]+Table2[[#This Row],[Rank Sharpe]])/3</f>
        <v>562.66666666666663</v>
      </c>
    </row>
    <row r="613" spans="1:48" x14ac:dyDescent="0.3">
      <c r="A613" t="s">
        <v>1945</v>
      </c>
      <c r="B613" t="s">
        <v>1946</v>
      </c>
      <c r="C613" t="s">
        <v>10163</v>
      </c>
      <c r="D613" t="s">
        <v>83</v>
      </c>
      <c r="E613">
        <v>3412.2250285199998</v>
      </c>
      <c r="F613">
        <v>793.8</v>
      </c>
      <c r="G613">
        <v>-56.257455462680603</v>
      </c>
      <c r="H613">
        <f>(Table2[[#This Row],[1Y Return vs Nifty]]-AVERAGE(Table2[1Y Return vs Nifty]))/_xlfn.STDEV.P(Table2[1Y Return vs Nifty])</f>
        <v>-1.320465934080439</v>
      </c>
      <c r="I613">
        <v>-5.4093466266885599</v>
      </c>
      <c r="J613">
        <f>(Table2[[#This Row],[1M Return vs Nifty]]-AVERAGE(Table2[1M Return vs Nifty]))/_xlfn.STDEV.P(Table2[1M Return vs Nifty])</f>
        <v>-0.55546126172868315</v>
      </c>
      <c r="K613">
        <v>-4.5609593056392699</v>
      </c>
      <c r="L613">
        <f>(Table2[[#This Row],[6M Return vs Nifty]]-AVERAGE(Table2[6M Return vs Nifty]))/_xlfn.STDEV.P(Table2[6M Return vs Nifty])</f>
        <v>-0.38817017696085759</v>
      </c>
      <c r="M613">
        <v>-2.6307287093131002</v>
      </c>
      <c r="N613">
        <f>(Table2[[#This Row],[1W Return vs Nifty]]-AVERAGE(Table2[1W Return vs Nifty]))/_xlfn.STDEV.P(Table2[1W Return vs Nifty])</f>
        <v>-0.73308883270558822</v>
      </c>
      <c r="O613">
        <v>799.37</v>
      </c>
      <c r="P613">
        <v>769.61261671957698</v>
      </c>
      <c r="Q613">
        <v>805.26108860561101</v>
      </c>
      <c r="R613">
        <v>45.527181340262302</v>
      </c>
      <c r="S613" s="2">
        <f>(Table2[[#This Row],[Close Price]]-Table2[[#This Row],[20D EMA]])/Table2[[#This Row],[20D EMA]]</f>
        <v>-6.9679872899909307E-3</v>
      </c>
      <c r="T613" s="2">
        <f>(Table2[[#This Row],[Close Price]]-Table2[[#This Row],[50D EMA]])/Table2[[#This Row],[50D EMA]]</f>
        <v>3.1427997352122559E-2</v>
      </c>
      <c r="U613" s="2">
        <f>(Table2[[#This Row],[Close Price]]-Table2[[#This Row],[200D EMA]])/Table2[[#This Row],[200D EMA]]</f>
        <v>-1.4232760986200212E-2</v>
      </c>
      <c r="V613">
        <v>0.81932465262627197</v>
      </c>
      <c r="W613">
        <v>795.95</v>
      </c>
      <c r="X613">
        <v>838.25</v>
      </c>
      <c r="Y613">
        <v>758.05</v>
      </c>
      <c r="Z613">
        <v>831</v>
      </c>
      <c r="AA613">
        <v>758.05</v>
      </c>
      <c r="AB613">
        <v>864.4</v>
      </c>
      <c r="AC613" s="2">
        <f>(Table2[[#This Row],[Close Price]]/Table2[[#This Row],[Day Low]])-1</f>
        <v>-2.7011746969032302E-3</v>
      </c>
      <c r="AD613" s="2">
        <f>(Table2[[#This Row],[Day High]]/Table2[[#This Row],[Close Price]])-1</f>
        <v>5.5996472663139452E-2</v>
      </c>
      <c r="AE613" s="2">
        <f>(Table2[[#This Row],[Close Price]]/Table2[[#This Row],[Current Week Low]])-1</f>
        <v>4.7160477541059231E-2</v>
      </c>
      <c r="AF613" s="2">
        <f>(Table2[[#This Row],[Current Week High]]/Table2[[#This Row],[Close Price]])-1</f>
        <v>4.6863189720332654E-2</v>
      </c>
      <c r="AG613" s="2">
        <f>(Table2[[#This Row],[Close Price]]/Table2[[#This Row],[Current Month Low]])-1</f>
        <v>4.7160477541059231E-2</v>
      </c>
      <c r="AH613" s="2">
        <f>(Table2[[#This Row],[Current Month High]]/Table2[[#This Row],[Close Price]])-1</f>
        <v>8.8939279415469974E-2</v>
      </c>
      <c r="AI613">
        <v>50.510204081632601</v>
      </c>
      <c r="AJ613">
        <v>28.280542986425299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0.05</v>
      </c>
      <c r="AM613" t="s">
        <v>10198</v>
      </c>
      <c r="AN613">
        <v>-3.48</v>
      </c>
      <c r="AO613" t="s">
        <v>10197</v>
      </c>
      <c r="AQ613">
        <f>(Table2[[#This Row],[Sharpe Ratio]]-AVERAGE(Table2[Sharpe Ratio]))/_xlfn.STDEV.P(Table2[Sharpe Ratio])</f>
        <v>-0.59700002519057449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724</v>
      </c>
      <c r="AT613">
        <f>_xlfn.RANK.AVG(Table2[[#This Row],[6M Return vs Nifty Z-Score]],Table2[6M Return vs Nifty Z-Score])</f>
        <v>447</v>
      </c>
      <c r="AU613">
        <f>_xlfn.RANK.AVG(Table2[[#This Row],[Sharpe Ratio Z-Score]],Table2[Sharpe Ratio Z-Score])</f>
        <v>517.5</v>
      </c>
      <c r="AV613">
        <f>(Table2[[#This Row],[Rank 1Y]]+Table2[[#This Row],[Rank 6M]]+Table2[[#This Row],[Rank Sharpe]])/3</f>
        <v>562.83333333333337</v>
      </c>
    </row>
    <row r="614" spans="1:48" x14ac:dyDescent="0.3">
      <c r="A614" t="s">
        <v>419</v>
      </c>
      <c r="B614" t="s">
        <v>420</v>
      </c>
      <c r="C614" t="s">
        <v>10155</v>
      </c>
      <c r="D614" t="s">
        <v>174</v>
      </c>
      <c r="E614">
        <v>56151.230347519901</v>
      </c>
      <c r="F614">
        <v>17298.2</v>
      </c>
      <c r="G614">
        <v>-10.246301294750699</v>
      </c>
      <c r="H614">
        <f>(Table2[[#This Row],[1Y Return vs Nifty]]-AVERAGE(Table2[1Y Return vs Nifty]))/_xlfn.STDEV.P(Table2[1Y Return vs Nifty])</f>
        <v>-0.6964691852724425</v>
      </c>
      <c r="I614">
        <v>3.1963136887911499</v>
      </c>
      <c r="J614">
        <f>(Table2[[#This Row],[1M Return vs Nifty]]-AVERAGE(Table2[1M Return vs Nifty]))/_xlfn.STDEV.P(Table2[1M Return vs Nifty])</f>
        <v>0.32185786881077372</v>
      </c>
      <c r="K614">
        <v>-13.0435980050955</v>
      </c>
      <c r="L614">
        <f>(Table2[[#This Row],[6M Return vs Nifty]]-AVERAGE(Table2[6M Return vs Nifty]))/_xlfn.STDEV.P(Table2[6M Return vs Nifty])</f>
        <v>-0.67962409815614233</v>
      </c>
      <c r="M614">
        <v>2.8834908419637801</v>
      </c>
      <c r="N614">
        <f>(Table2[[#This Row],[1W Return vs Nifty]]-AVERAGE(Table2[1W Return vs Nifty]))/_xlfn.STDEV.P(Table2[1W Return vs Nifty])</f>
        <v>0.44369984822578667</v>
      </c>
      <c r="O614">
        <v>16798.12</v>
      </c>
      <c r="P614">
        <v>16560.297951774101</v>
      </c>
      <c r="Q614">
        <v>16346.1539985171</v>
      </c>
      <c r="R614">
        <v>67.688055568049705</v>
      </c>
      <c r="S614" s="2">
        <f>(Table2[[#This Row],[Close Price]]-Table2[[#This Row],[20D EMA]])/Table2[[#This Row],[20D EMA]]</f>
        <v>2.9769998071212837E-2</v>
      </c>
      <c r="T614" s="2">
        <f>(Table2[[#This Row],[Close Price]]-Table2[[#This Row],[50D EMA]])/Table2[[#This Row],[50D EMA]]</f>
        <v>4.4558500721108639E-2</v>
      </c>
      <c r="U614" s="2">
        <f>(Table2[[#This Row],[Close Price]]-Table2[[#This Row],[200D EMA]])/Table2[[#This Row],[200D EMA]]</f>
        <v>5.8242813665481723E-2</v>
      </c>
      <c r="V614">
        <v>0.95118427857265997</v>
      </c>
      <c r="W614">
        <v>17200</v>
      </c>
      <c r="X614">
        <v>17745</v>
      </c>
      <c r="Y614">
        <v>16445.75</v>
      </c>
      <c r="Z614">
        <v>17440</v>
      </c>
      <c r="AA614">
        <v>16420.05</v>
      </c>
      <c r="AB614">
        <v>17440</v>
      </c>
      <c r="AC614" s="2">
        <f>(Table2[[#This Row],[Close Price]]/Table2[[#This Row],[Day Low]])-1</f>
        <v>5.7093023255814224E-3</v>
      </c>
      <c r="AD614" s="2">
        <f>(Table2[[#This Row],[Day High]]/Table2[[#This Row],[Close Price]])-1</f>
        <v>2.5829277034604692E-2</v>
      </c>
      <c r="AE614" s="2">
        <f>(Table2[[#This Row],[Close Price]]/Table2[[#This Row],[Current Week Low]])-1</f>
        <v>5.1834060471550369E-2</v>
      </c>
      <c r="AF614" s="2">
        <f>(Table2[[#This Row],[Current Week High]]/Table2[[#This Row],[Close Price]])-1</f>
        <v>8.19738469898601E-3</v>
      </c>
      <c r="AG614" s="2">
        <f>(Table2[[#This Row],[Close Price]]/Table2[[#This Row],[Current Month Low]])-1</f>
        <v>5.3480348720010173E-2</v>
      </c>
      <c r="AH614" s="2">
        <f>(Table2[[#This Row],[Current Month High]]/Table2[[#This Row],[Close Price]])-1</f>
        <v>8.19738469898601E-3</v>
      </c>
      <c r="AI614">
        <v>11.2832549051346</v>
      </c>
      <c r="AJ614">
        <v>14.2549537648613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-0.02</v>
      </c>
      <c r="AM614" t="s">
        <v>10197</v>
      </c>
      <c r="AN614">
        <v>2.72</v>
      </c>
      <c r="AO614" t="s">
        <v>10198</v>
      </c>
      <c r="AP614">
        <v>-2.1544946941315E-2</v>
      </c>
      <c r="AQ614">
        <f>(Table2[[#This Row],[Sharpe Ratio]]-AVERAGE(Table2[Sharpe Ratio]))/_xlfn.STDEV.P(Table2[Sharpe Ratio])</f>
        <v>-0.84534964076386421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-1.4558852071558888</v>
      </c>
      <c r="AS614">
        <f>_xlfn.RANK.AVG(Table2[[#This Row],[1Y Return vs Nifty Z-Score]],Table2[1Y Return vs Nifty Z-Score])</f>
        <v>567</v>
      </c>
      <c r="AT614">
        <f>_xlfn.RANK.AVG(Table2[[#This Row],[6M Return vs Nifty Z-Score]],Table2[6M Return vs Nifty Z-Score])</f>
        <v>543</v>
      </c>
      <c r="AU614">
        <f>_xlfn.RANK.AVG(Table2[[#This Row],[Sharpe Ratio Z-Score]],Table2[Sharpe Ratio Z-Score])</f>
        <v>582</v>
      </c>
      <c r="AV614">
        <f>(Table2[[#This Row],[Rank 1Y]]+Table2[[#This Row],[Rank 6M]]+Table2[[#This Row],[Rank Sharpe]])/3</f>
        <v>564</v>
      </c>
    </row>
    <row r="615" spans="1:48" x14ac:dyDescent="0.3">
      <c r="A615" t="s">
        <v>1892</v>
      </c>
      <c r="B615" t="s">
        <v>1893</v>
      </c>
      <c r="C615" t="s">
        <v>10157</v>
      </c>
      <c r="D615" t="s">
        <v>198</v>
      </c>
      <c r="E615">
        <v>3648.7637355749998</v>
      </c>
      <c r="F615">
        <v>232.51</v>
      </c>
      <c r="G615">
        <v>-24.520154779400801</v>
      </c>
      <c r="H615">
        <f>(Table2[[#This Row],[1Y Return vs Nifty]]-AVERAGE(Table2[1Y Return vs Nifty]))/_xlfn.STDEV.P(Table2[1Y Return vs Nifty])</f>
        <v>-0.89004916231182485</v>
      </c>
      <c r="I615">
        <v>2.3149244093043699</v>
      </c>
      <c r="J615">
        <f>(Table2[[#This Row],[1M Return vs Nifty]]-AVERAGE(Table2[1M Return vs Nifty]))/_xlfn.STDEV.P(Table2[1M Return vs Nifty])</f>
        <v>0.23200309323298168</v>
      </c>
      <c r="K615">
        <v>-30.4071676028456</v>
      </c>
      <c r="L615">
        <f>(Table2[[#This Row],[6M Return vs Nifty]]-AVERAGE(Table2[6M Return vs Nifty]))/_xlfn.STDEV.P(Table2[6M Return vs Nifty])</f>
        <v>-1.276216812347295</v>
      </c>
      <c r="M615">
        <v>4.0922384764675597</v>
      </c>
      <c r="N615">
        <f>(Table2[[#This Row],[1W Return vs Nifty]]-AVERAGE(Table2[1W Return vs Nifty]))/_xlfn.STDEV.P(Table2[1W Return vs Nifty])</f>
        <v>0.70165848065949887</v>
      </c>
      <c r="O615">
        <v>228.38</v>
      </c>
      <c r="P615">
        <v>225.84342407499</v>
      </c>
      <c r="Q615">
        <v>232.82804478376099</v>
      </c>
      <c r="R615">
        <v>55.127588500376099</v>
      </c>
      <c r="S615" s="2">
        <f>(Table2[[#This Row],[Close Price]]-Table2[[#This Row],[20D EMA]])/Table2[[#This Row],[20D EMA]]</f>
        <v>1.8083895262282143E-2</v>
      </c>
      <c r="T615" s="2">
        <f>(Table2[[#This Row],[Close Price]]-Table2[[#This Row],[50D EMA]])/Table2[[#This Row],[50D EMA]]</f>
        <v>2.9518574438529573E-2</v>
      </c>
      <c r="U615" s="2">
        <f>(Table2[[#This Row],[Close Price]]-Table2[[#This Row],[200D EMA]])/Table2[[#This Row],[200D EMA]]</f>
        <v>-1.3660071923740121E-3</v>
      </c>
      <c r="V615">
        <v>1.3027576968802299</v>
      </c>
      <c r="W615">
        <v>232.51</v>
      </c>
      <c r="X615">
        <v>240</v>
      </c>
      <c r="Y615">
        <v>222.26</v>
      </c>
      <c r="Z615">
        <v>238.5</v>
      </c>
      <c r="AA615">
        <v>216.5</v>
      </c>
      <c r="AB615">
        <v>248</v>
      </c>
      <c r="AC615" s="2">
        <f>(Table2[[#This Row],[Close Price]]/Table2[[#This Row],[Day Low]])-1</f>
        <v>0</v>
      </c>
      <c r="AD615" s="2">
        <f>(Table2[[#This Row],[Day High]]/Table2[[#This Row],[Close Price]])-1</f>
        <v>3.2213668229323478E-2</v>
      </c>
      <c r="AE615" s="2">
        <f>(Table2[[#This Row],[Close Price]]/Table2[[#This Row],[Current Week Low]])-1</f>
        <v>4.611716008278588E-2</v>
      </c>
      <c r="AF615" s="2">
        <f>(Table2[[#This Row],[Current Week High]]/Table2[[#This Row],[Close Price]])-1</f>
        <v>2.5762332802890198E-2</v>
      </c>
      <c r="AG615" s="2">
        <f>(Table2[[#This Row],[Close Price]]/Table2[[#This Row],[Current Month Low]])-1</f>
        <v>7.3949191685912297E-2</v>
      </c>
      <c r="AH615" s="2">
        <f>(Table2[[#This Row],[Current Month High]]/Table2[[#This Row],[Close Price]])-1</f>
        <v>6.6620790503634231E-2</v>
      </c>
      <c r="AI615">
        <v>28.5966195002365</v>
      </c>
      <c r="AJ615">
        <v>22.020467069010699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-7.0000000000000007E-2</v>
      </c>
      <c r="AM615" t="s">
        <v>10197</v>
      </c>
      <c r="AN615">
        <v>-2.79</v>
      </c>
      <c r="AO615" t="s">
        <v>10197</v>
      </c>
      <c r="AP615">
        <v>4.0582072578565997E-2</v>
      </c>
      <c r="AQ615">
        <f>(Table2[[#This Row],[Sharpe Ratio]]-AVERAGE(Table2[Sharpe Ratio]))/_xlfn.STDEV.P(Table2[Sharpe Ratio])</f>
        <v>-0.12920856803328609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640</v>
      </c>
      <c r="AT615">
        <f>_xlfn.RANK.AVG(Table2[[#This Row],[6M Return vs Nifty Z-Score]],Table2[6M Return vs Nifty Z-Score])</f>
        <v>686</v>
      </c>
      <c r="AU615">
        <f>_xlfn.RANK.AVG(Table2[[#This Row],[Sharpe Ratio Z-Score]],Table2[Sharpe Ratio Z-Score])</f>
        <v>373</v>
      </c>
      <c r="AV615">
        <f>(Table2[[#This Row],[Rank 1Y]]+Table2[[#This Row],[Rank 6M]]+Table2[[#This Row],[Rank Sharpe]])/3</f>
        <v>566.33333333333337</v>
      </c>
    </row>
    <row r="616" spans="1:48" x14ac:dyDescent="0.3">
      <c r="A616" t="s">
        <v>131</v>
      </c>
      <c r="B616" t="s">
        <v>132</v>
      </c>
      <c r="C616" t="s">
        <v>10160</v>
      </c>
      <c r="D616" t="s">
        <v>133</v>
      </c>
      <c r="E616">
        <v>213129.54195720001</v>
      </c>
      <c r="F616">
        <v>874.5</v>
      </c>
      <c r="G616">
        <v>-14.773555662570899</v>
      </c>
      <c r="H616">
        <f>(Table2[[#This Row],[1Y Return vs Nifty]]-AVERAGE(Table2[1Y Return vs Nifty]))/_xlfn.STDEV.P(Table2[1Y Return vs Nifty])</f>
        <v>-0.75786716707998525</v>
      </c>
      <c r="I616">
        <v>-8.8159849350162407</v>
      </c>
      <c r="J616">
        <f>(Table2[[#This Row],[1M Return vs Nifty]]-AVERAGE(Table2[1M Return vs Nifty]))/_xlfn.STDEV.P(Table2[1M Return vs Nifty])</f>
        <v>-0.90275697747386663</v>
      </c>
      <c r="K616">
        <v>-7.0918336830157997</v>
      </c>
      <c r="L616">
        <f>(Table2[[#This Row],[6M Return vs Nifty]]-AVERAGE(Table2[6M Return vs Nifty]))/_xlfn.STDEV.P(Table2[6M Return vs Nifty])</f>
        <v>-0.47512817287153447</v>
      </c>
      <c r="M616">
        <v>-3.97964976596647</v>
      </c>
      <c r="N616">
        <f>(Table2[[#This Row],[1W Return vs Nifty]]-AVERAGE(Table2[1W Return vs Nifty]))/_xlfn.STDEV.P(Table2[1W Return vs Nifty])</f>
        <v>-1.0209618519385812</v>
      </c>
      <c r="O616">
        <v>912.67</v>
      </c>
      <c r="P616">
        <v>907.79692572464296</v>
      </c>
      <c r="Q616">
        <v>852.480823952008</v>
      </c>
      <c r="R616">
        <v>22.4600043534839</v>
      </c>
      <c r="S616" s="2">
        <f>(Table2[[#This Row],[Close Price]]-Table2[[#This Row],[20D EMA]])/Table2[[#This Row],[20D EMA]]</f>
        <v>-4.1822345426057568E-2</v>
      </c>
      <c r="T616" s="2">
        <f>(Table2[[#This Row],[Close Price]]-Table2[[#This Row],[50D EMA]])/Table2[[#This Row],[50D EMA]]</f>
        <v>-3.6678826267299715E-2</v>
      </c>
      <c r="U616" s="2">
        <f>(Table2[[#This Row],[Close Price]]-Table2[[#This Row],[200D EMA]])/Table2[[#This Row],[200D EMA]]</f>
        <v>2.5829526517574329E-2</v>
      </c>
      <c r="V616">
        <v>0.76939893091024103</v>
      </c>
      <c r="W616">
        <v>875.3</v>
      </c>
      <c r="X616">
        <v>908.8</v>
      </c>
      <c r="Y616">
        <v>862.4</v>
      </c>
      <c r="Z616">
        <v>896.15</v>
      </c>
      <c r="AA616">
        <v>862.4</v>
      </c>
      <c r="AB616">
        <v>959.4</v>
      </c>
      <c r="AC616" s="2">
        <f>(Table2[[#This Row],[Close Price]]/Table2[[#This Row],[Day Low]])-1</f>
        <v>-9.139723523362564E-4</v>
      </c>
      <c r="AD616" s="2">
        <f>(Table2[[#This Row],[Day High]]/Table2[[#This Row],[Close Price]])-1</f>
        <v>3.9222412807318419E-2</v>
      </c>
      <c r="AE616" s="2">
        <f>(Table2[[#This Row],[Close Price]]/Table2[[#This Row],[Current Week Low]])-1</f>
        <v>1.4030612244897878E-2</v>
      </c>
      <c r="AF616" s="2">
        <f>(Table2[[#This Row],[Current Week High]]/Table2[[#This Row],[Close Price]])-1</f>
        <v>2.4757004002287086E-2</v>
      </c>
      <c r="AG616" s="2">
        <f>(Table2[[#This Row],[Close Price]]/Table2[[#This Row],[Current Month Low]])-1</f>
        <v>1.4030612244897878E-2</v>
      </c>
      <c r="AH616" s="2">
        <f>(Table2[[#This Row],[Current Month High]]/Table2[[#This Row],[Close Price]])-1</f>
        <v>9.7084048027444192E-2</v>
      </c>
      <c r="AI616">
        <v>9.7084048027444094</v>
      </c>
      <c r="AJ616">
        <v>20.954356846473001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</v>
      </c>
      <c r="AM616" t="s">
        <v>10199</v>
      </c>
      <c r="AN616">
        <v>-6.89</v>
      </c>
      <c r="AO616" t="s">
        <v>10197</v>
      </c>
      <c r="AP616">
        <v>-3.7227882161164003E-2</v>
      </c>
      <c r="AQ616">
        <f>(Table2[[#This Row],[Sharpe Ratio]]-AVERAGE(Table2[Sharpe Ratio]))/_xlfn.STDEV.P(Table2[Sharpe Ratio])</f>
        <v>-1.0261275718267375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-4.1828417411907051</v>
      </c>
      <c r="AS616">
        <f>_xlfn.RANK.AVG(Table2[[#This Row],[1Y Return vs Nifty Z-Score]],Table2[1Y Return vs Nifty Z-Score])</f>
        <v>595</v>
      </c>
      <c r="AT616">
        <f>_xlfn.RANK.AVG(Table2[[#This Row],[6M Return vs Nifty Z-Score]],Table2[6M Return vs Nifty Z-Score])</f>
        <v>485</v>
      </c>
      <c r="AU616">
        <f>_xlfn.RANK.AVG(Table2[[#This Row],[Sharpe Ratio Z-Score]],Table2[Sharpe Ratio Z-Score])</f>
        <v>621</v>
      </c>
      <c r="AV616">
        <f>(Table2[[#This Row],[Rank 1Y]]+Table2[[#This Row],[Rank 6M]]+Table2[[#This Row],[Rank Sharpe]])/3</f>
        <v>567</v>
      </c>
    </row>
    <row r="617" spans="1:48" x14ac:dyDescent="0.3">
      <c r="A617" t="s">
        <v>1872</v>
      </c>
      <c r="B617" t="s">
        <v>1873</v>
      </c>
      <c r="C617" t="s">
        <v>10163</v>
      </c>
      <c r="D617" t="s">
        <v>271</v>
      </c>
      <c r="E617">
        <v>3754.1126507280001</v>
      </c>
      <c r="F617">
        <v>161.47999999999999</v>
      </c>
      <c r="G617">
        <v>-4.9693036420459</v>
      </c>
      <c r="H617">
        <f>(Table2[[#This Row],[1Y Return vs Nifty]]-AVERAGE(Table2[1Y Return vs Nifty]))/_xlfn.STDEV.P(Table2[1Y Return vs Nifty])</f>
        <v>-0.62490329134295819</v>
      </c>
      <c r="I617">
        <v>16.393024257741601</v>
      </c>
      <c r="J617">
        <f>(Table2[[#This Row],[1M Return vs Nifty]]-AVERAGE(Table2[1M Return vs Nifty]))/_xlfn.STDEV.P(Table2[1M Return vs Nifty])</f>
        <v>1.6672196676615443</v>
      </c>
      <c r="K617">
        <v>-16.314929338542999</v>
      </c>
      <c r="L617">
        <f>(Table2[[#This Row],[6M Return vs Nifty]]-AVERAGE(Table2[6M Return vs Nifty]))/_xlfn.STDEV.P(Table2[6M Return vs Nifty])</f>
        <v>-0.79202336192808542</v>
      </c>
      <c r="M617">
        <v>-0.42685952875800798</v>
      </c>
      <c r="N617">
        <f>(Table2[[#This Row],[1W Return vs Nifty]]-AVERAGE(Table2[1W Return vs Nifty]))/_xlfn.STDEV.P(Table2[1W Return vs Nifty])</f>
        <v>-0.26276147598469285</v>
      </c>
      <c r="O617">
        <v>155.74</v>
      </c>
      <c r="P617">
        <v>146.67177010679501</v>
      </c>
      <c r="Q617">
        <v>141.92588227311001</v>
      </c>
      <c r="R617">
        <v>55.995524195728699</v>
      </c>
      <c r="S617" s="2">
        <f>(Table2[[#This Row],[Close Price]]-Table2[[#This Row],[20D EMA]])/Table2[[#This Row],[20D EMA]]</f>
        <v>3.6856298959804676E-2</v>
      </c>
      <c r="T617" s="2">
        <f>(Table2[[#This Row],[Close Price]]-Table2[[#This Row],[50D EMA]])/Table2[[#This Row],[50D EMA]]</f>
        <v>0.10096169073587083</v>
      </c>
      <c r="U617" s="2">
        <f>(Table2[[#This Row],[Close Price]]-Table2[[#This Row],[200D EMA]])/Table2[[#This Row],[200D EMA]]</f>
        <v>0.13777696790541499</v>
      </c>
      <c r="V617">
        <v>1.1446592030371101</v>
      </c>
      <c r="W617">
        <v>159</v>
      </c>
      <c r="X617">
        <v>167.5</v>
      </c>
      <c r="Y617">
        <v>148.05000000000001</v>
      </c>
      <c r="Z617">
        <v>164</v>
      </c>
      <c r="AA617">
        <v>131.41</v>
      </c>
      <c r="AB617">
        <v>177</v>
      </c>
      <c r="AC617" s="2">
        <f>(Table2[[#This Row],[Close Price]]/Table2[[#This Row],[Day Low]])-1</f>
        <v>1.5597484276729467E-2</v>
      </c>
      <c r="AD617" s="2">
        <f>(Table2[[#This Row],[Day High]]/Table2[[#This Row],[Close Price]])-1</f>
        <v>3.72801585335647E-2</v>
      </c>
      <c r="AE617" s="2">
        <f>(Table2[[#This Row],[Close Price]]/Table2[[#This Row],[Current Week Low]])-1</f>
        <v>9.0712597095575775E-2</v>
      </c>
      <c r="AF617" s="2">
        <f>(Table2[[#This Row],[Current Week High]]/Table2[[#This Row],[Close Price]])-1</f>
        <v>1.5605647758236474E-2</v>
      </c>
      <c r="AG617" s="2">
        <f>(Table2[[#This Row],[Close Price]]/Table2[[#This Row],[Current Month Low]])-1</f>
        <v>0.22882581234304844</v>
      </c>
      <c r="AH617" s="2">
        <f>(Table2[[#This Row],[Current Month High]]/Table2[[#This Row],[Close Price]])-1</f>
        <v>9.6110973495169727E-2</v>
      </c>
      <c r="AI617">
        <v>9.6110973495169691</v>
      </c>
      <c r="AJ617">
        <v>44.114234716644297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0.02</v>
      </c>
      <c r="AM617" t="s">
        <v>10198</v>
      </c>
      <c r="AN617">
        <v>-2.4500000000000002</v>
      </c>
      <c r="AO617" t="s">
        <v>10197</v>
      </c>
      <c r="AP617">
        <v>-1.8609898557773001E-2</v>
      </c>
      <c r="AQ617">
        <f>(Table2[[#This Row],[Sharpe Ratio]]-AVERAGE(Table2[Sharpe Ratio]))/_xlfn.STDEV.P(Table2[Sharpe Ratio])</f>
        <v>-0.81151720015831907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-0.8239856617525112</v>
      </c>
      <c r="AS617">
        <f>_xlfn.RANK.AVG(Table2[[#This Row],[1Y Return vs Nifty Z-Score]],Table2[1Y Return vs Nifty Z-Score])</f>
        <v>545</v>
      </c>
      <c r="AT617">
        <f>_xlfn.RANK.AVG(Table2[[#This Row],[6M Return vs Nifty Z-Score]],Table2[6M Return vs Nifty Z-Score])</f>
        <v>586</v>
      </c>
      <c r="AU617">
        <f>_xlfn.RANK.AVG(Table2[[#This Row],[Sharpe Ratio Z-Score]],Table2[Sharpe Ratio Z-Score])</f>
        <v>575</v>
      </c>
      <c r="AV617">
        <f>(Table2[[#This Row],[Rank 1Y]]+Table2[[#This Row],[Rank 6M]]+Table2[[#This Row],[Rank Sharpe]])/3</f>
        <v>568.66666666666663</v>
      </c>
    </row>
    <row r="618" spans="1:48" x14ac:dyDescent="0.3">
      <c r="A618" t="s">
        <v>1956</v>
      </c>
      <c r="B618" t="s">
        <v>1957</v>
      </c>
      <c r="C618" t="s">
        <v>10160</v>
      </c>
      <c r="D618" t="s">
        <v>133</v>
      </c>
      <c r="E618">
        <v>3339.6770160000001</v>
      </c>
      <c r="F618">
        <v>1147.2</v>
      </c>
      <c r="G618">
        <v>-19.090523269565299</v>
      </c>
      <c r="H618">
        <f>(Table2[[#This Row],[1Y Return vs Nifty]]-AVERAGE(Table2[1Y Return vs Nifty]))/_xlfn.STDEV.P(Table2[1Y Return vs Nifty])</f>
        <v>-0.81641326965420669</v>
      </c>
      <c r="I618">
        <v>-9.30483376129839</v>
      </c>
      <c r="J618">
        <f>(Table2[[#This Row],[1M Return vs Nifty]]-AVERAGE(Table2[1M Return vs Nifty]))/_xlfn.STDEV.P(Table2[1M Return vs Nifty])</f>
        <v>-0.95259352824587806</v>
      </c>
      <c r="K618">
        <v>-7.5443639983577704</v>
      </c>
      <c r="L618">
        <f>(Table2[[#This Row],[6M Return vs Nifty]]-AVERAGE(Table2[6M Return vs Nifty]))/_xlfn.STDEV.P(Table2[6M Return vs Nifty])</f>
        <v>-0.49067660532741769</v>
      </c>
      <c r="M618">
        <v>-3.0378359014707099</v>
      </c>
      <c r="N618">
        <f>(Table2[[#This Row],[1W Return vs Nifty]]-AVERAGE(Table2[1W Return vs Nifty]))/_xlfn.STDEV.P(Table2[1W Return vs Nifty])</f>
        <v>-0.8199695111410148</v>
      </c>
      <c r="O618">
        <v>1194.3800000000001</v>
      </c>
      <c r="P618">
        <v>1198.65052148921</v>
      </c>
      <c r="Q618">
        <v>1139.07214358078</v>
      </c>
      <c r="R618">
        <v>33.560089679808399</v>
      </c>
      <c r="S618" s="2">
        <f>(Table2[[#This Row],[Close Price]]-Table2[[#This Row],[20D EMA]])/Table2[[#This Row],[20D EMA]]</f>
        <v>-3.9501666136405551E-2</v>
      </c>
      <c r="T618" s="2">
        <f>(Table2[[#This Row],[Close Price]]-Table2[[#This Row],[50D EMA]])/Table2[[#This Row],[50D EMA]]</f>
        <v>-4.2923705089025863E-2</v>
      </c>
      <c r="U618" s="2">
        <f>(Table2[[#This Row],[Close Price]]-Table2[[#This Row],[200D EMA]])/Table2[[#This Row],[200D EMA]]</f>
        <v>7.1355062671178788E-3</v>
      </c>
      <c r="V618">
        <v>0.49761034365840801</v>
      </c>
      <c r="W618">
        <v>1147.55</v>
      </c>
      <c r="X618">
        <v>1165</v>
      </c>
      <c r="Y618">
        <v>1111.0999999999999</v>
      </c>
      <c r="Z618">
        <v>1180.05</v>
      </c>
      <c r="AA618">
        <v>1111.0999999999999</v>
      </c>
      <c r="AB618">
        <v>1288.8</v>
      </c>
      <c r="AC618" s="2">
        <f>(Table2[[#This Row],[Close Price]]/Table2[[#This Row],[Day Low]])-1</f>
        <v>-3.0499760359015138E-4</v>
      </c>
      <c r="AD618" s="2">
        <f>(Table2[[#This Row],[Day High]]/Table2[[#This Row],[Close Price]])-1</f>
        <v>1.5516039051603814E-2</v>
      </c>
      <c r="AE618" s="2">
        <f>(Table2[[#This Row],[Close Price]]/Table2[[#This Row],[Current Week Low]])-1</f>
        <v>3.2490324903249101E-2</v>
      </c>
      <c r="AF618" s="2">
        <f>(Table2[[#This Row],[Current Week High]]/Table2[[#This Row],[Close Price]])-1</f>
        <v>2.8634937238493752E-2</v>
      </c>
      <c r="AG618" s="2">
        <f>(Table2[[#This Row],[Close Price]]/Table2[[#This Row],[Current Month Low]])-1</f>
        <v>3.2490324903249101E-2</v>
      </c>
      <c r="AH618" s="2">
        <f>(Table2[[#This Row],[Current Month High]]/Table2[[#This Row],[Close Price]])-1</f>
        <v>0.12343096234309625</v>
      </c>
      <c r="AI618">
        <v>18.462343096234299</v>
      </c>
      <c r="AJ618">
        <v>20.125654450261699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</v>
      </c>
      <c r="AM618" t="s">
        <v>10197</v>
      </c>
      <c r="AN618">
        <v>-7.37</v>
      </c>
      <c r="AO618" t="s">
        <v>10197</v>
      </c>
      <c r="AP618">
        <v>-2.8629551123441E-2</v>
      </c>
      <c r="AQ618">
        <f>(Table2[[#This Row],[Sharpe Ratio]]-AVERAGE(Table2[Sharpe Ratio]))/_xlfn.STDEV.P(Table2[Sharpe Ratio])</f>
        <v>-0.92701420600565376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613</v>
      </c>
      <c r="AT618">
        <f>_xlfn.RANK.AVG(Table2[[#This Row],[6M Return vs Nifty Z-Score]],Table2[6M Return vs Nifty Z-Score])</f>
        <v>492</v>
      </c>
      <c r="AU618">
        <f>_xlfn.RANK.AVG(Table2[[#This Row],[Sharpe Ratio Z-Score]],Table2[Sharpe Ratio Z-Score])</f>
        <v>601</v>
      </c>
      <c r="AV618">
        <f>(Table2[[#This Row],[Rank 1Y]]+Table2[[#This Row],[Rank 6M]]+Table2[[#This Row],[Rank Sharpe]])/3</f>
        <v>568.66666666666663</v>
      </c>
    </row>
    <row r="619" spans="1:48" x14ac:dyDescent="0.3">
      <c r="A619" t="s">
        <v>1190</v>
      </c>
      <c r="B619" t="s">
        <v>1191</v>
      </c>
      <c r="C619" t="s">
        <v>10162</v>
      </c>
      <c r="D619" t="s">
        <v>80</v>
      </c>
      <c r="E619">
        <v>9898.40595192</v>
      </c>
      <c r="F619">
        <v>841.2</v>
      </c>
      <c r="G619">
        <v>-1.3959851961693499</v>
      </c>
      <c r="H619">
        <f>(Table2[[#This Row],[1Y Return vs Nifty]]-AVERAGE(Table2[1Y Return vs Nifty]))/_xlfn.STDEV.P(Table2[1Y Return vs Nifty])</f>
        <v>-0.57644245324825205</v>
      </c>
      <c r="I619">
        <v>-2.9339656631116902</v>
      </c>
      <c r="J619">
        <f>(Table2[[#This Row],[1M Return vs Nifty]]-AVERAGE(Table2[1M Return vs Nifty]))/_xlfn.STDEV.P(Table2[1M Return vs Nifty])</f>
        <v>-0.30310420891627221</v>
      </c>
      <c r="K619">
        <v>-23.9362025192106</v>
      </c>
      <c r="L619">
        <f>(Table2[[#This Row],[6M Return vs Nifty]]-AVERAGE(Table2[6M Return vs Nifty]))/_xlfn.STDEV.P(Table2[6M Return vs Nifty])</f>
        <v>-1.0538817330913444</v>
      </c>
      <c r="M619">
        <v>-0.97418946161699604</v>
      </c>
      <c r="N619">
        <f>(Table2[[#This Row],[1W Return vs Nifty]]-AVERAGE(Table2[1W Return vs Nifty]))/_xlfn.STDEV.P(Table2[1W Return vs Nifty])</f>
        <v>-0.37956706628336706</v>
      </c>
      <c r="O619">
        <v>857.3</v>
      </c>
      <c r="P619">
        <v>845.20548456001904</v>
      </c>
      <c r="Q619">
        <v>818.09300259680901</v>
      </c>
      <c r="R619">
        <v>36.224727219605001</v>
      </c>
      <c r="S619" s="2">
        <f>(Table2[[#This Row],[Close Price]]-Table2[[#This Row],[20D EMA]])/Table2[[#This Row],[20D EMA]]</f>
        <v>-1.8779890353435098E-2</v>
      </c>
      <c r="T619" s="2">
        <f>(Table2[[#This Row],[Close Price]]-Table2[[#This Row],[50D EMA]])/Table2[[#This Row],[50D EMA]]</f>
        <v>-4.7390659824032002E-3</v>
      </c>
      <c r="U619" s="2">
        <f>(Table2[[#This Row],[Close Price]]-Table2[[#This Row],[200D EMA]])/Table2[[#This Row],[200D EMA]]</f>
        <v>2.8244951771796464E-2</v>
      </c>
      <c r="V619">
        <v>0.55560533554426295</v>
      </c>
      <c r="W619">
        <v>841.2</v>
      </c>
      <c r="X619">
        <v>859.95</v>
      </c>
      <c r="Y619">
        <v>817.1</v>
      </c>
      <c r="Z619">
        <v>859.25</v>
      </c>
      <c r="AA619">
        <v>817.1</v>
      </c>
      <c r="AB619">
        <v>910</v>
      </c>
      <c r="AC619" s="2">
        <f>(Table2[[#This Row],[Close Price]]/Table2[[#This Row],[Day Low]])-1</f>
        <v>0</v>
      </c>
      <c r="AD619" s="2">
        <f>(Table2[[#This Row],[Day High]]/Table2[[#This Row],[Close Price]])-1</f>
        <v>2.2289586305278108E-2</v>
      </c>
      <c r="AE619" s="2">
        <f>(Table2[[#This Row],[Close Price]]/Table2[[#This Row],[Current Week Low]])-1</f>
        <v>2.9494553910170085E-2</v>
      </c>
      <c r="AF619" s="2">
        <f>(Table2[[#This Row],[Current Week High]]/Table2[[#This Row],[Close Price]])-1</f>
        <v>2.1457441749880957E-2</v>
      </c>
      <c r="AG619" s="2">
        <f>(Table2[[#This Row],[Close Price]]/Table2[[#This Row],[Current Month Low]])-1</f>
        <v>2.9494553910170085E-2</v>
      </c>
      <c r="AH619" s="2">
        <f>(Table2[[#This Row],[Current Month High]]/Table2[[#This Row],[Close Price]])-1</f>
        <v>8.1787922016167247E-2</v>
      </c>
      <c r="AI619">
        <v>18.865905848787399</v>
      </c>
      <c r="AJ619">
        <v>38.537549407114597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-0.04</v>
      </c>
      <c r="AM619" t="s">
        <v>10197</v>
      </c>
      <c r="AN619">
        <v>-2.31</v>
      </c>
      <c r="AO619" t="s">
        <v>10197</v>
      </c>
      <c r="AP619">
        <v>-4.8889258981539997E-3</v>
      </c>
      <c r="AQ619">
        <f>(Table2[[#This Row],[Sharpe Ratio]]-AVERAGE(Table2[Sharpe Ratio]))/_xlfn.STDEV.P(Table2[Sharpe Ratio])</f>
        <v>-0.65335490370014015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-2.9663503652393759</v>
      </c>
      <c r="AS619">
        <f>_xlfn.RANK.AVG(Table2[[#This Row],[1Y Return vs Nifty Z-Score]],Table2[1Y Return vs Nifty Z-Score])</f>
        <v>516</v>
      </c>
      <c r="AT619">
        <f>_xlfn.RANK.AVG(Table2[[#This Row],[6M Return vs Nifty Z-Score]],Table2[6M Return vs Nifty Z-Score])</f>
        <v>643</v>
      </c>
      <c r="AU619">
        <f>_xlfn.RANK.AVG(Table2[[#This Row],[Sharpe Ratio Z-Score]],Table2[Sharpe Ratio Z-Score])</f>
        <v>550</v>
      </c>
      <c r="AV619">
        <f>(Table2[[#This Row],[Rank 1Y]]+Table2[[#This Row],[Rank 6M]]+Table2[[#This Row],[Rank Sharpe]])/3</f>
        <v>569.66666666666663</v>
      </c>
    </row>
    <row r="620" spans="1:48" x14ac:dyDescent="0.3">
      <c r="A620" t="s">
        <v>1214</v>
      </c>
      <c r="B620" t="s">
        <v>1215</v>
      </c>
      <c r="C620" t="s">
        <v>10153</v>
      </c>
      <c r="D620" t="s">
        <v>541</v>
      </c>
      <c r="E620">
        <v>9551.6579845479991</v>
      </c>
      <c r="F620">
        <v>99.94</v>
      </c>
      <c r="G620">
        <v>14.506023566418</v>
      </c>
      <c r="H620">
        <f>(Table2[[#This Row],[1Y Return vs Nifty]]-AVERAGE(Table2[1Y Return vs Nifty]))/_xlfn.STDEV.P(Table2[1Y Return vs Nifty])</f>
        <v>-0.36078166518901578</v>
      </c>
      <c r="I620">
        <v>16.572277655605799</v>
      </c>
      <c r="J620">
        <f>(Table2[[#This Row],[1M Return vs Nifty]]-AVERAGE(Table2[1M Return vs Nifty]))/_xlfn.STDEV.P(Table2[1M Return vs Nifty])</f>
        <v>1.685493969620405</v>
      </c>
      <c r="K620">
        <v>-26.169854767902098</v>
      </c>
      <c r="L620">
        <f>(Table2[[#This Row],[6M Return vs Nifty]]-AVERAGE(Table2[6M Return vs Nifty]))/_xlfn.STDEV.P(Table2[6M Return vs Nifty])</f>
        <v>-1.1306275110895909</v>
      </c>
      <c r="M620">
        <v>1.8843130207727199</v>
      </c>
      <c r="N620">
        <f>(Table2[[#This Row],[1W Return vs Nifty]]-AVERAGE(Table2[1W Return vs Nifty]))/_xlfn.STDEV.P(Table2[1W Return vs Nifty])</f>
        <v>0.23046547493300795</v>
      </c>
      <c r="O620">
        <v>93.8</v>
      </c>
      <c r="P620">
        <v>89.148047635685003</v>
      </c>
      <c r="Q620">
        <v>86.397048314394596</v>
      </c>
      <c r="R620">
        <v>68.704575222633807</v>
      </c>
      <c r="S620" s="2">
        <f>(Table2[[#This Row],[Close Price]]-Table2[[#This Row],[20D EMA]])/Table2[[#This Row],[20D EMA]]</f>
        <v>6.5458422174840089E-2</v>
      </c>
      <c r="T620" s="2">
        <f>(Table2[[#This Row],[Close Price]]-Table2[[#This Row],[50D EMA]])/Table2[[#This Row],[50D EMA]]</f>
        <v>0.12105651946992378</v>
      </c>
      <c r="U620" s="2">
        <f>(Table2[[#This Row],[Close Price]]-Table2[[#This Row],[200D EMA]])/Table2[[#This Row],[200D EMA]]</f>
        <v>0.15675248113018014</v>
      </c>
      <c r="V620">
        <v>0.85052412851796799</v>
      </c>
      <c r="W620">
        <v>99.94</v>
      </c>
      <c r="X620">
        <v>105.3</v>
      </c>
      <c r="Y620">
        <v>89.91</v>
      </c>
      <c r="Z620">
        <v>101</v>
      </c>
      <c r="AA620">
        <v>87.11</v>
      </c>
      <c r="AB620">
        <v>101.73</v>
      </c>
      <c r="AC620" s="2">
        <f>(Table2[[#This Row],[Close Price]]/Table2[[#This Row],[Day Low]])-1</f>
        <v>0</v>
      </c>
      <c r="AD620" s="2">
        <f>(Table2[[#This Row],[Day High]]/Table2[[#This Row],[Close Price]])-1</f>
        <v>5.363217930758446E-2</v>
      </c>
      <c r="AE620" s="2">
        <f>(Table2[[#This Row],[Close Price]]/Table2[[#This Row],[Current Week Low]])-1</f>
        <v>0.11155600044488945</v>
      </c>
      <c r="AF620" s="2">
        <f>(Table2[[#This Row],[Current Week High]]/Table2[[#This Row],[Close Price]])-1</f>
        <v>1.0606363818290943E-2</v>
      </c>
      <c r="AG620" s="2">
        <f>(Table2[[#This Row],[Close Price]]/Table2[[#This Row],[Current Month Low]])-1</f>
        <v>0.14728504190104474</v>
      </c>
      <c r="AH620" s="2">
        <f>(Table2[[#This Row],[Current Month High]]/Table2[[#This Row],[Close Price]])-1</f>
        <v>1.7910746447868719E-2</v>
      </c>
      <c r="AI620">
        <v>14.9189513708224</v>
      </c>
      <c r="AJ620">
        <v>44.840579710144901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0.14000000000000001</v>
      </c>
      <c r="AM620" t="s">
        <v>10198</v>
      </c>
      <c r="AN620">
        <v>4</v>
      </c>
      <c r="AO620" t="s">
        <v>10198</v>
      </c>
      <c r="AP620">
        <v>-4.4834454410001001E-2</v>
      </c>
      <c r="AQ620">
        <f>(Table2[[#This Row],[Sharpe Ratio]]-AVERAGE(Table2[Sharpe Ratio]))/_xlfn.STDEV.P(Table2[Sharpe Ratio])</f>
        <v>-1.1138088874955436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-0.6892586192207375</v>
      </c>
      <c r="AS620">
        <f>_xlfn.RANK.AVG(Table2[[#This Row],[1Y Return vs Nifty Z-Score]],Table2[1Y Return vs Nifty Z-Score])</f>
        <v>417</v>
      </c>
      <c r="AT620">
        <f>_xlfn.RANK.AVG(Table2[[#This Row],[6M Return vs Nifty Z-Score]],Table2[6M Return vs Nifty Z-Score])</f>
        <v>665</v>
      </c>
      <c r="AU620">
        <f>_xlfn.RANK.AVG(Table2[[#This Row],[Sharpe Ratio Z-Score]],Table2[Sharpe Ratio Z-Score])</f>
        <v>629</v>
      </c>
      <c r="AV620">
        <f>(Table2[[#This Row],[Rank 1Y]]+Table2[[#This Row],[Rank 6M]]+Table2[[#This Row],[Rank Sharpe]])/3</f>
        <v>570.33333333333337</v>
      </c>
    </row>
    <row r="621" spans="1:48" x14ac:dyDescent="0.3">
      <c r="A621" t="s">
        <v>1426</v>
      </c>
      <c r="B621" t="s">
        <v>1427</v>
      </c>
      <c r="C621" t="s">
        <v>10163</v>
      </c>
      <c r="D621" t="s">
        <v>1428</v>
      </c>
      <c r="E621">
        <v>7152.3815841300002</v>
      </c>
      <c r="F621">
        <v>224.65</v>
      </c>
      <c r="G621">
        <v>-25.824766139371601</v>
      </c>
      <c r="H621">
        <f>(Table2[[#This Row],[1Y Return vs Nifty]]-AVERAGE(Table2[1Y Return vs Nifty]))/_xlfn.STDEV.P(Table2[1Y Return vs Nifty])</f>
        <v>-0.90774211659218451</v>
      </c>
      <c r="I621">
        <v>12.8827658740642</v>
      </c>
      <c r="J621">
        <f>(Table2[[#This Row],[1M Return vs Nifty]]-AVERAGE(Table2[1M Return vs Nifty]))/_xlfn.STDEV.P(Table2[1M Return vs Nifty])</f>
        <v>1.3093602216412155</v>
      </c>
      <c r="K621">
        <v>-0.95526027816470405</v>
      </c>
      <c r="L621">
        <f>(Table2[[#This Row],[6M Return vs Nifty]]-AVERAGE(Table2[6M Return vs Nifty]))/_xlfn.STDEV.P(Table2[6M Return vs Nifty])</f>
        <v>-0.26428241544687797</v>
      </c>
      <c r="M621">
        <v>-0.69688645731420695</v>
      </c>
      <c r="N621">
        <f>(Table2[[#This Row],[1W Return vs Nifty]]-AVERAGE(Table2[1W Return vs Nifty]))/_xlfn.STDEV.P(Table2[1W Return vs Nifty])</f>
        <v>-0.32038787807418123</v>
      </c>
      <c r="O621">
        <v>220.55</v>
      </c>
      <c r="P621">
        <v>208.37785073155899</v>
      </c>
      <c r="Q621">
        <v>196.15310399711399</v>
      </c>
      <c r="R621">
        <v>52.548879684196201</v>
      </c>
      <c r="S621" s="2">
        <f>(Table2[[#This Row],[Close Price]]-Table2[[#This Row],[20D EMA]])/Table2[[#This Row],[20D EMA]]</f>
        <v>1.8589888914078413E-2</v>
      </c>
      <c r="T621" s="2">
        <f>(Table2[[#This Row],[Close Price]]-Table2[[#This Row],[50D EMA]])/Table2[[#This Row],[50D EMA]]</f>
        <v>7.8089630022163306E-2</v>
      </c>
      <c r="U621" s="2">
        <f>(Table2[[#This Row],[Close Price]]-Table2[[#This Row],[200D EMA]])/Table2[[#This Row],[200D EMA]]</f>
        <v>0.14527884301695931</v>
      </c>
      <c r="V621">
        <v>0.67658130052433596</v>
      </c>
      <c r="W621">
        <v>220.1</v>
      </c>
      <c r="X621">
        <v>227.28</v>
      </c>
      <c r="Y621">
        <v>207.44</v>
      </c>
      <c r="Z621">
        <v>230.87</v>
      </c>
      <c r="AA621">
        <v>198.05</v>
      </c>
      <c r="AB621">
        <v>241.9</v>
      </c>
      <c r="AC621" s="2">
        <f>(Table2[[#This Row],[Close Price]]/Table2[[#This Row],[Day Low]])-1</f>
        <v>2.0672421626533488E-2</v>
      </c>
      <c r="AD621" s="2">
        <f>(Table2[[#This Row],[Day High]]/Table2[[#This Row],[Close Price]])-1</f>
        <v>1.1707099933229381E-2</v>
      </c>
      <c r="AE621" s="2">
        <f>(Table2[[#This Row],[Close Price]]/Table2[[#This Row],[Current Week Low]])-1</f>
        <v>8.2963748553798622E-2</v>
      </c>
      <c r="AF621" s="2">
        <f>(Table2[[#This Row],[Current Week High]]/Table2[[#This Row],[Close Price]])-1</f>
        <v>2.7687513910527484E-2</v>
      </c>
      <c r="AG621" s="2">
        <f>(Table2[[#This Row],[Close Price]]/Table2[[#This Row],[Current Month Low]])-1</f>
        <v>0.13430951779853562</v>
      </c>
      <c r="AH621" s="2">
        <f>(Table2[[#This Row],[Current Month High]]/Table2[[#This Row],[Close Price]])-1</f>
        <v>7.6786111729356676E-2</v>
      </c>
      <c r="AI621">
        <v>7.6786111729356596</v>
      </c>
      <c r="AJ621">
        <v>32.458726415094297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7.0000000000000007E-2</v>
      </c>
      <c r="AM621" t="s">
        <v>10198</v>
      </c>
      <c r="AN621">
        <v>-2.56</v>
      </c>
      <c r="AO621" t="s">
        <v>10197</v>
      </c>
      <c r="AP621">
        <v>-6.1148430865033999E-2</v>
      </c>
      <c r="AQ621">
        <f>(Table2[[#This Row],[Sharpe Ratio]]-AVERAGE(Table2[Sharpe Ratio]))/_xlfn.STDEV.P(Table2[Sharpe Ratio])</f>
        <v>-1.3018608605226751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-1.4849130489947031</v>
      </c>
      <c r="AS621">
        <f>_xlfn.RANK.AVG(Table2[[#This Row],[1Y Return vs Nifty Z-Score]],Table2[1Y Return vs Nifty Z-Score])</f>
        <v>645</v>
      </c>
      <c r="AT621">
        <f>_xlfn.RANK.AVG(Table2[[#This Row],[6M Return vs Nifty Z-Score]],Table2[6M Return vs Nifty Z-Score])</f>
        <v>406</v>
      </c>
      <c r="AU621">
        <f>_xlfn.RANK.AVG(Table2[[#This Row],[Sharpe Ratio Z-Score]],Table2[Sharpe Ratio Z-Score])</f>
        <v>660</v>
      </c>
      <c r="AV621">
        <f>(Table2[[#This Row],[Rank 1Y]]+Table2[[#This Row],[Rank 6M]]+Table2[[#This Row],[Rank Sharpe]])/3</f>
        <v>570.33333333333337</v>
      </c>
    </row>
    <row r="622" spans="1:48" x14ac:dyDescent="0.3">
      <c r="A622" t="s">
        <v>757</v>
      </c>
      <c r="B622" t="s">
        <v>758</v>
      </c>
      <c r="C622" t="s">
        <v>10153</v>
      </c>
      <c r="D622" t="s">
        <v>54</v>
      </c>
      <c r="E622">
        <v>21171.365080349999</v>
      </c>
      <c r="F622">
        <v>723.9</v>
      </c>
      <c r="G622">
        <v>-16.853823724152299</v>
      </c>
      <c r="H622">
        <f>(Table2[[#This Row],[1Y Return vs Nifty]]-AVERAGE(Table2[1Y Return vs Nifty]))/_xlfn.STDEV.P(Table2[1Y Return vs Nifty])</f>
        <v>-0.78607946756560698</v>
      </c>
      <c r="I622">
        <v>-10.105408262608799</v>
      </c>
      <c r="J622">
        <f>(Table2[[#This Row],[1M Return vs Nifty]]-AVERAGE(Table2[1M Return vs Nifty]))/_xlfn.STDEV.P(Table2[1M Return vs Nifty])</f>
        <v>-1.0342094995570297</v>
      </c>
      <c r="K622">
        <v>-17.761058370174599</v>
      </c>
      <c r="L622">
        <f>(Table2[[#This Row],[6M Return vs Nifty]]-AVERAGE(Table2[6M Return vs Nifty]))/_xlfn.STDEV.P(Table2[6M Return vs Nifty])</f>
        <v>-0.84171072829562721</v>
      </c>
      <c r="M622">
        <v>-3.82265723568382</v>
      </c>
      <c r="N622">
        <f>(Table2[[#This Row],[1W Return vs Nifty]]-AVERAGE(Table2[1W Return vs Nifty]))/_xlfn.STDEV.P(Table2[1W Return vs Nifty])</f>
        <v>-0.9874581020589418</v>
      </c>
      <c r="O622">
        <v>777.65</v>
      </c>
      <c r="P622">
        <v>773.45870492162203</v>
      </c>
      <c r="Q622">
        <v>732.81592175211802</v>
      </c>
      <c r="R622">
        <v>21.780407516811501</v>
      </c>
      <c r="S622" s="2">
        <f>(Table2[[#This Row],[Close Price]]-Table2[[#This Row],[20D EMA]])/Table2[[#This Row],[20D EMA]]</f>
        <v>-6.9118498038963541E-2</v>
      </c>
      <c r="T622" s="2">
        <f>(Table2[[#This Row],[Close Price]]-Table2[[#This Row],[50D EMA]])/Table2[[#This Row],[50D EMA]]</f>
        <v>-6.4074144626304327E-2</v>
      </c>
      <c r="U622" s="2">
        <f>(Table2[[#This Row],[Close Price]]-Table2[[#This Row],[200D EMA]])/Table2[[#This Row],[200D EMA]]</f>
        <v>-1.2166659439932221E-2</v>
      </c>
      <c r="V622">
        <v>0.81572283940615298</v>
      </c>
      <c r="W622">
        <v>728.75</v>
      </c>
      <c r="X622">
        <v>764.85</v>
      </c>
      <c r="Y622">
        <v>716</v>
      </c>
      <c r="Z622">
        <v>769.6</v>
      </c>
      <c r="AA622">
        <v>716</v>
      </c>
      <c r="AB622">
        <v>839.95</v>
      </c>
      <c r="AC622" s="2">
        <f>(Table2[[#This Row],[Close Price]]/Table2[[#This Row],[Day Low]])-1</f>
        <v>-6.6552315608919832E-3</v>
      </c>
      <c r="AD622" s="2">
        <f>(Table2[[#This Row],[Day High]]/Table2[[#This Row],[Close Price]])-1</f>
        <v>5.6568586821384326E-2</v>
      </c>
      <c r="AE622" s="2">
        <f>(Table2[[#This Row],[Close Price]]/Table2[[#This Row],[Current Week Low]])-1</f>
        <v>1.1033519553072635E-2</v>
      </c>
      <c r="AF622" s="2">
        <f>(Table2[[#This Row],[Current Week High]]/Table2[[#This Row],[Close Price]])-1</f>
        <v>6.3130266611410413E-2</v>
      </c>
      <c r="AG622" s="2">
        <f>(Table2[[#This Row],[Close Price]]/Table2[[#This Row],[Current Month Low]])-1</f>
        <v>1.1033519553072635E-2</v>
      </c>
      <c r="AH622" s="2">
        <f>(Table2[[#This Row],[Current Month High]]/Table2[[#This Row],[Close Price]])-1</f>
        <v>0.16031219781737827</v>
      </c>
      <c r="AI622">
        <v>21.087166735736901</v>
      </c>
      <c r="AJ622">
        <v>20.6399466711107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-0.12</v>
      </c>
      <c r="AM622" t="s">
        <v>10197</v>
      </c>
      <c r="AN622">
        <v>-7.58</v>
      </c>
      <c r="AO622" t="s">
        <v>10197</v>
      </c>
      <c r="AQ622">
        <f>(Table2[[#This Row],[Sharpe Ratio]]-AVERAGE(Table2[Sharpe Ratio]))/_xlfn.STDEV.P(Table2[Sharpe Ratio])</f>
        <v>-0.59700002519057449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-4.2464578226677805</v>
      </c>
      <c r="AS622">
        <f>_xlfn.RANK.AVG(Table2[[#This Row],[1Y Return vs Nifty Z-Score]],Table2[1Y Return vs Nifty Z-Score])</f>
        <v>604</v>
      </c>
      <c r="AT622">
        <f>_xlfn.RANK.AVG(Table2[[#This Row],[6M Return vs Nifty Z-Score]],Table2[6M Return vs Nifty Z-Score])</f>
        <v>592</v>
      </c>
      <c r="AU622">
        <f>_xlfn.RANK.AVG(Table2[[#This Row],[Sharpe Ratio Z-Score]],Table2[Sharpe Ratio Z-Score])</f>
        <v>517.5</v>
      </c>
      <c r="AV622">
        <f>(Table2[[#This Row],[Rank 1Y]]+Table2[[#This Row],[Rank 6M]]+Table2[[#This Row],[Rank Sharpe]])/3</f>
        <v>571.16666666666663</v>
      </c>
    </row>
    <row r="623" spans="1:48" x14ac:dyDescent="0.3">
      <c r="A623" t="s">
        <v>920</v>
      </c>
      <c r="B623" t="s">
        <v>921</v>
      </c>
      <c r="C623" t="s">
        <v>10167</v>
      </c>
      <c r="D623" t="s">
        <v>555</v>
      </c>
      <c r="E623">
        <v>16144.9920078</v>
      </c>
      <c r="F623">
        <v>1519.5</v>
      </c>
      <c r="G623">
        <v>-6.8650140053750297</v>
      </c>
      <c r="H623">
        <f>(Table2[[#This Row],[1Y Return vs Nifty]]-AVERAGE(Table2[1Y Return vs Nifty]))/_xlfn.STDEV.P(Table2[1Y Return vs Nifty])</f>
        <v>-0.65061264649370343</v>
      </c>
      <c r="I623">
        <v>-2.1327194405840801</v>
      </c>
      <c r="J623">
        <f>(Table2[[#This Row],[1M Return vs Nifty]]-AVERAGE(Table2[1M Return vs Nifty]))/_xlfn.STDEV.P(Table2[1M Return vs Nifty])</f>
        <v>-0.2214197578077971</v>
      </c>
      <c r="K623">
        <v>-8.9258863427039508</v>
      </c>
      <c r="L623">
        <f>(Table2[[#This Row],[6M Return vs Nifty]]-AVERAGE(Table2[6M Return vs Nifty]))/_xlfn.STDEV.P(Table2[6M Return vs Nifty])</f>
        <v>-0.5381441586141571</v>
      </c>
      <c r="M623">
        <v>1.68999440033253</v>
      </c>
      <c r="N623">
        <f>(Table2[[#This Row],[1W Return vs Nifty]]-AVERAGE(Table2[1W Return vs Nifty]))/_xlfn.STDEV.P(Table2[1W Return vs Nifty])</f>
        <v>0.1889959703364302</v>
      </c>
      <c r="O623">
        <v>1467.73</v>
      </c>
      <c r="P623">
        <v>1426.60622177915</v>
      </c>
      <c r="Q623">
        <v>1403.9453286671001</v>
      </c>
      <c r="R623">
        <v>67.683530380677396</v>
      </c>
      <c r="S623" s="2">
        <f>(Table2[[#This Row],[Close Price]]-Table2[[#This Row],[20D EMA]])/Table2[[#This Row],[20D EMA]]</f>
        <v>3.5272154960380983E-2</v>
      </c>
      <c r="T623" s="2">
        <f>(Table2[[#This Row],[Close Price]]-Table2[[#This Row],[50D EMA]])/Table2[[#This Row],[50D EMA]]</f>
        <v>6.5115220165660181E-2</v>
      </c>
      <c r="U623" s="2">
        <f>(Table2[[#This Row],[Close Price]]-Table2[[#This Row],[200D EMA]])/Table2[[#This Row],[200D EMA]]</f>
        <v>8.2307101974267813E-2</v>
      </c>
      <c r="V623">
        <v>1.13191923558484</v>
      </c>
      <c r="W623">
        <v>1515.7</v>
      </c>
      <c r="X623">
        <v>1554.8</v>
      </c>
      <c r="Y623">
        <v>1401.2</v>
      </c>
      <c r="Z623">
        <v>1569.8</v>
      </c>
      <c r="AA623">
        <v>1401.2</v>
      </c>
      <c r="AB623">
        <v>1569.8</v>
      </c>
      <c r="AC623" s="2">
        <f>(Table2[[#This Row],[Close Price]]/Table2[[#This Row],[Day Low]])-1</f>
        <v>2.5070924325394373E-3</v>
      </c>
      <c r="AD623" s="2">
        <f>(Table2[[#This Row],[Day High]]/Table2[[#This Row],[Close Price]])-1</f>
        <v>2.3231326094109939E-2</v>
      </c>
      <c r="AE623" s="2">
        <f>(Table2[[#This Row],[Close Price]]/Table2[[#This Row],[Current Week Low]])-1</f>
        <v>8.4427633457036855E-2</v>
      </c>
      <c r="AF623" s="2">
        <f>(Table2[[#This Row],[Current Week High]]/Table2[[#This Row],[Close Price]])-1</f>
        <v>3.3102994406054576E-2</v>
      </c>
      <c r="AG623" s="2">
        <f>(Table2[[#This Row],[Close Price]]/Table2[[#This Row],[Current Month Low]])-1</f>
        <v>8.4427633457036855E-2</v>
      </c>
      <c r="AH623" s="2">
        <f>(Table2[[#This Row],[Current Month High]]/Table2[[#This Row],[Close Price]])-1</f>
        <v>3.3102994406054576E-2</v>
      </c>
      <c r="AI623">
        <v>6.7456400131622196</v>
      </c>
      <c r="AJ623">
        <v>22.244569589702301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0.08</v>
      </c>
      <c r="AM623" t="s">
        <v>10198</v>
      </c>
      <c r="AN623">
        <v>0.45</v>
      </c>
      <c r="AO623" t="s">
        <v>10198</v>
      </c>
      <c r="AP623">
        <v>-5.9718819695729002E-2</v>
      </c>
      <c r="AQ623">
        <f>(Table2[[#This Row],[Sharpe Ratio]]-AVERAGE(Table2[Sharpe Ratio]))/_xlfn.STDEV.P(Table2[Sharpe Ratio])</f>
        <v>-1.2853816654110204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-2.5065622579902476</v>
      </c>
      <c r="AS623">
        <f>_xlfn.RANK.AVG(Table2[[#This Row],[1Y Return vs Nifty Z-Score]],Table2[1Y Return vs Nifty Z-Score])</f>
        <v>551</v>
      </c>
      <c r="AT623">
        <f>_xlfn.RANK.AVG(Table2[[#This Row],[6M Return vs Nifty Z-Score]],Table2[6M Return vs Nifty Z-Score])</f>
        <v>507</v>
      </c>
      <c r="AU623">
        <f>_xlfn.RANK.AVG(Table2[[#This Row],[Sharpe Ratio Z-Score]],Table2[Sharpe Ratio Z-Score])</f>
        <v>656</v>
      </c>
      <c r="AV623">
        <f>(Table2[[#This Row],[Rank 1Y]]+Table2[[#This Row],[Rank 6M]]+Table2[[#This Row],[Rank Sharpe]])/3</f>
        <v>571.33333333333337</v>
      </c>
    </row>
    <row r="624" spans="1:48" x14ac:dyDescent="0.3">
      <c r="A624" t="s">
        <v>487</v>
      </c>
      <c r="B624" t="s">
        <v>488</v>
      </c>
      <c r="C624" t="s">
        <v>10152</v>
      </c>
      <c r="D624" t="s">
        <v>285</v>
      </c>
      <c r="E624">
        <v>42782.045986800003</v>
      </c>
      <c r="F624">
        <v>6869.7</v>
      </c>
      <c r="G624">
        <v>-28.979241745832098</v>
      </c>
      <c r="H624">
        <f>(Table2[[#This Row],[1Y Return vs Nifty]]-AVERAGE(Table2[1Y Return vs Nifty]))/_xlfn.STDEV.P(Table2[1Y Return vs Nifty])</f>
        <v>-0.95052266748732928</v>
      </c>
      <c r="I624">
        <v>-6.7913161319336801</v>
      </c>
      <c r="J624">
        <f>(Table2[[#This Row],[1M Return vs Nifty]]-AVERAGE(Table2[1M Return vs Nifty]))/_xlfn.STDEV.P(Table2[1M Return vs Nifty])</f>
        <v>-0.69634856616862228</v>
      </c>
      <c r="K624">
        <v>-24.701232264105698</v>
      </c>
      <c r="L624">
        <f>(Table2[[#This Row],[6M Return vs Nifty]]-AVERAGE(Table2[6M Return vs Nifty]))/_xlfn.STDEV.P(Table2[6M Return vs Nifty])</f>
        <v>-1.0801672943277316</v>
      </c>
      <c r="M624">
        <v>0.56528844725730198</v>
      </c>
      <c r="N624">
        <f>(Table2[[#This Row],[1W Return vs Nifty]]-AVERAGE(Table2[1W Return vs Nifty]))/_xlfn.STDEV.P(Table2[1W Return vs Nifty])</f>
        <v>-5.1027340786280045E-2</v>
      </c>
      <c r="O624">
        <v>7016.81</v>
      </c>
      <c r="P624">
        <v>7119.6515222627704</v>
      </c>
      <c r="Q624">
        <v>7431.7404518915</v>
      </c>
      <c r="R624">
        <v>31.691798213073699</v>
      </c>
      <c r="S624" s="2">
        <f>(Table2[[#This Row],[Close Price]]-Table2[[#This Row],[20D EMA]])/Table2[[#This Row],[20D EMA]]</f>
        <v>-2.096536745330151E-2</v>
      </c>
      <c r="T624" s="2">
        <f>(Table2[[#This Row],[Close Price]]-Table2[[#This Row],[50D EMA]])/Table2[[#This Row],[50D EMA]]</f>
        <v>-3.5107269152315324E-2</v>
      </c>
      <c r="U624" s="2">
        <f>(Table2[[#This Row],[Close Price]]-Table2[[#This Row],[200D EMA]])/Table2[[#This Row],[200D EMA]]</f>
        <v>-7.5627029163599452E-2</v>
      </c>
      <c r="V624">
        <v>1.0975527634418301</v>
      </c>
      <c r="W624">
        <v>6871</v>
      </c>
      <c r="X624">
        <v>6974.95</v>
      </c>
      <c r="Y624">
        <v>6852</v>
      </c>
      <c r="Z624">
        <v>7069.15</v>
      </c>
      <c r="AA624">
        <v>6852</v>
      </c>
      <c r="AB624">
        <v>7175</v>
      </c>
      <c r="AC624" s="2">
        <f>(Table2[[#This Row],[Close Price]]/Table2[[#This Row],[Day Low]])-1</f>
        <v>-1.8920098966679344E-4</v>
      </c>
      <c r="AD624" s="2">
        <f>(Table2[[#This Row],[Day High]]/Table2[[#This Row],[Close Price]])-1</f>
        <v>1.5320901931670905E-2</v>
      </c>
      <c r="AE624" s="2">
        <f>(Table2[[#This Row],[Close Price]]/Table2[[#This Row],[Current Week Low]])-1</f>
        <v>2.5831873905428626E-3</v>
      </c>
      <c r="AF624" s="2">
        <f>(Table2[[#This Row],[Current Week High]]/Table2[[#This Row],[Close Price]])-1</f>
        <v>2.9033291118971682E-2</v>
      </c>
      <c r="AG624" s="2">
        <f>(Table2[[#This Row],[Close Price]]/Table2[[#This Row],[Current Month Low]])-1</f>
        <v>2.5831873905428626E-3</v>
      </c>
      <c r="AH624" s="2">
        <f>(Table2[[#This Row],[Current Month High]]/Table2[[#This Row],[Close Price]])-1</f>
        <v>4.4441533109160547E-2</v>
      </c>
      <c r="AI624">
        <v>33.921423060686699</v>
      </c>
      <c r="AJ624">
        <v>7.1515472922385896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</v>
      </c>
      <c r="AM624" t="s">
        <v>10197</v>
      </c>
      <c r="AN624">
        <v>-2.2400000000000002</v>
      </c>
      <c r="AO624" t="s">
        <v>10197</v>
      </c>
      <c r="AP624">
        <v>2.8703491922936999E-2</v>
      </c>
      <c r="AQ624">
        <f>(Table2[[#This Row],[Sharpe Ratio]]-AVERAGE(Table2[Sharpe Ratio]))/_xlfn.STDEV.P(Table2[Sharpe Ratio])</f>
        <v>-0.26613352530596907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662</v>
      </c>
      <c r="AT624">
        <f>_xlfn.RANK.AVG(Table2[[#This Row],[6M Return vs Nifty Z-Score]],Table2[6M Return vs Nifty Z-Score])</f>
        <v>651</v>
      </c>
      <c r="AU624">
        <f>_xlfn.RANK.AVG(Table2[[#This Row],[Sharpe Ratio Z-Score]],Table2[Sharpe Ratio Z-Score])</f>
        <v>406</v>
      </c>
      <c r="AV624">
        <f>(Table2[[#This Row],[Rank 1Y]]+Table2[[#This Row],[Rank 6M]]+Table2[[#This Row],[Rank Sharpe]])/3</f>
        <v>573</v>
      </c>
    </row>
    <row r="625" spans="1:48" x14ac:dyDescent="0.3">
      <c r="A625" t="s">
        <v>775</v>
      </c>
      <c r="B625" t="s">
        <v>776</v>
      </c>
      <c r="C625" t="s">
        <v>10153</v>
      </c>
      <c r="D625" t="s">
        <v>54</v>
      </c>
      <c r="E625">
        <v>20266.82909241</v>
      </c>
      <c r="F625">
        <v>1271.0999999999999</v>
      </c>
      <c r="G625">
        <v>-31.2062238148688</v>
      </c>
      <c r="H625">
        <f>(Table2[[#This Row],[1Y Return vs Nifty]]-AVERAGE(Table2[1Y Return vs Nifty]))/_xlfn.STDEV.P(Table2[1Y Return vs Nifty])</f>
        <v>-0.980724682539175</v>
      </c>
      <c r="I625">
        <v>-10.945724190118</v>
      </c>
      <c r="J625">
        <f>(Table2[[#This Row],[1M Return vs Nifty]]-AVERAGE(Table2[1M Return vs Nifty]))/_xlfn.STDEV.P(Table2[1M Return vs Nifty])</f>
        <v>-1.1198769802470032</v>
      </c>
      <c r="K625">
        <v>-34.4272984926493</v>
      </c>
      <c r="L625">
        <f>(Table2[[#This Row],[6M Return vs Nifty]]-AVERAGE(Table2[6M Return vs Nifty]))/_xlfn.STDEV.P(Table2[6M Return vs Nifty])</f>
        <v>-1.4143439863393557</v>
      </c>
      <c r="M625">
        <v>2.7240631605433698</v>
      </c>
      <c r="N625">
        <f>(Table2[[#This Row],[1W Return vs Nifty]]-AVERAGE(Table2[1W Return vs Nifty]))/_xlfn.STDEV.P(Table2[1W Return vs Nifty])</f>
        <v>0.40967641314525416</v>
      </c>
      <c r="O625">
        <v>1311.1</v>
      </c>
      <c r="P625">
        <v>1358.66630321603</v>
      </c>
      <c r="Q625">
        <v>1414.6137745691799</v>
      </c>
      <c r="R625">
        <v>39.157982104430303</v>
      </c>
      <c r="S625" s="2">
        <f>(Table2[[#This Row],[Close Price]]-Table2[[#This Row],[20D EMA]])/Table2[[#This Row],[20D EMA]]</f>
        <v>-3.0508733124856992E-2</v>
      </c>
      <c r="T625" s="2">
        <f>(Table2[[#This Row],[Close Price]]-Table2[[#This Row],[50D EMA]])/Table2[[#This Row],[50D EMA]]</f>
        <v>-6.4450191344818317E-2</v>
      </c>
      <c r="U625" s="2">
        <f>(Table2[[#This Row],[Close Price]]-Table2[[#This Row],[200D EMA]])/Table2[[#This Row],[200D EMA]]</f>
        <v>-0.10145085333478182</v>
      </c>
      <c r="V625">
        <v>1.5091512377413201</v>
      </c>
      <c r="W625">
        <v>1263.05</v>
      </c>
      <c r="X625">
        <v>1323.05</v>
      </c>
      <c r="Y625">
        <v>1215.1500000000001</v>
      </c>
      <c r="Z625">
        <v>1323.95</v>
      </c>
      <c r="AA625">
        <v>1215.1500000000001</v>
      </c>
      <c r="AB625">
        <v>1407.95</v>
      </c>
      <c r="AC625" s="2">
        <f>(Table2[[#This Row],[Close Price]]/Table2[[#This Row],[Day Low]])-1</f>
        <v>6.3734610664660796E-3</v>
      </c>
      <c r="AD625" s="2">
        <f>(Table2[[#This Row],[Day High]]/Table2[[#This Row],[Close Price]])-1</f>
        <v>4.087011250098338E-2</v>
      </c>
      <c r="AE625" s="2">
        <f>(Table2[[#This Row],[Close Price]]/Table2[[#This Row],[Current Week Low]])-1</f>
        <v>4.6043698308850578E-2</v>
      </c>
      <c r="AF625" s="2">
        <f>(Table2[[#This Row],[Current Week High]]/Table2[[#This Row],[Close Price]])-1</f>
        <v>4.1578160648257478E-2</v>
      </c>
      <c r="AG625" s="2">
        <f>(Table2[[#This Row],[Close Price]]/Table2[[#This Row],[Current Month Low]])-1</f>
        <v>4.6043698308850578E-2</v>
      </c>
      <c r="AH625" s="2">
        <f>(Table2[[#This Row],[Current Month High]]/Table2[[#This Row],[Close Price]])-1</f>
        <v>0.10766265439383216</v>
      </c>
      <c r="AI625">
        <v>41.294941389347798</v>
      </c>
      <c r="AJ625">
        <v>6.8061507436349897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-0.16</v>
      </c>
      <c r="AM625" t="s">
        <v>10197</v>
      </c>
      <c r="AN625">
        <v>-3</v>
      </c>
      <c r="AO625" t="s">
        <v>10197</v>
      </c>
      <c r="AP625">
        <v>5.0220792866085003E-2</v>
      </c>
      <c r="AQ625">
        <f>(Table2[[#This Row],[Sharpe Ratio]]-AVERAGE(Table2[Sharpe Ratio]))/_xlfn.STDEV.P(Table2[Sharpe Ratio])</f>
        <v>-1.8102586452358189E-2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672</v>
      </c>
      <c r="AT625">
        <f>_xlfn.RANK.AVG(Table2[[#This Row],[6M Return vs Nifty Z-Score]],Table2[6M Return vs Nifty Z-Score])</f>
        <v>705</v>
      </c>
      <c r="AU625">
        <f>_xlfn.RANK.AVG(Table2[[#This Row],[Sharpe Ratio Z-Score]],Table2[Sharpe Ratio Z-Score])</f>
        <v>344</v>
      </c>
      <c r="AV625">
        <f>(Table2[[#This Row],[Rank 1Y]]+Table2[[#This Row],[Rank 6M]]+Table2[[#This Row],[Rank Sharpe]])/3</f>
        <v>573.66666666666663</v>
      </c>
    </row>
    <row r="626" spans="1:48" x14ac:dyDescent="0.3">
      <c r="A626" t="s">
        <v>1336</v>
      </c>
      <c r="B626" t="s">
        <v>1337</v>
      </c>
      <c r="C626" t="s">
        <v>10155</v>
      </c>
      <c r="D626" t="s">
        <v>219</v>
      </c>
      <c r="E626">
        <v>8201.2848463999999</v>
      </c>
      <c r="F626">
        <v>614.20000000000005</v>
      </c>
      <c r="G626">
        <v>-23.3554321711438</v>
      </c>
      <c r="H626">
        <f>(Table2[[#This Row],[1Y Return vs Nifty]]-AVERAGE(Table2[1Y Return vs Nifty]))/_xlfn.STDEV.P(Table2[1Y Return vs Nifty])</f>
        <v>-0.87425335944709026</v>
      </c>
      <c r="I626">
        <v>-2.52015973501004</v>
      </c>
      <c r="J626">
        <f>(Table2[[#This Row],[1M Return vs Nifty]]-AVERAGE(Table2[1M Return vs Nifty]))/_xlfn.STDEV.P(Table2[1M Return vs Nifty])</f>
        <v>-0.26091803798396351</v>
      </c>
      <c r="K626">
        <v>-18.6156801435712</v>
      </c>
      <c r="L626">
        <f>(Table2[[#This Row],[6M Return vs Nifty]]-AVERAGE(Table2[6M Return vs Nifty]))/_xlfn.STDEV.P(Table2[6M Return vs Nifty])</f>
        <v>-0.87107457082392858</v>
      </c>
      <c r="M626">
        <v>2.4374337974293399</v>
      </c>
      <c r="N626">
        <f>(Table2[[#This Row],[1W Return vs Nifty]]-AVERAGE(Table2[1W Return vs Nifty]))/_xlfn.STDEV.P(Table2[1W Return vs Nifty])</f>
        <v>0.34850688824720161</v>
      </c>
      <c r="O626">
        <v>598.87</v>
      </c>
      <c r="P626">
        <v>594.77932633655701</v>
      </c>
      <c r="Q626">
        <v>602.49767068070105</v>
      </c>
      <c r="R626">
        <v>65.229049353317507</v>
      </c>
      <c r="S626" s="2">
        <f>(Table2[[#This Row],[Close Price]]-Table2[[#This Row],[20D EMA]])/Table2[[#This Row],[20D EMA]]</f>
        <v>2.5598209962095348E-2</v>
      </c>
      <c r="T626" s="2">
        <f>(Table2[[#This Row],[Close Price]]-Table2[[#This Row],[50D EMA]])/Table2[[#This Row],[50D EMA]]</f>
        <v>3.2651897608918935E-2</v>
      </c>
      <c r="U626" s="2">
        <f>(Table2[[#This Row],[Close Price]]-Table2[[#This Row],[200D EMA]])/Table2[[#This Row],[200D EMA]]</f>
        <v>1.9423028318230211E-2</v>
      </c>
      <c r="V626">
        <v>1.1126121324168401</v>
      </c>
      <c r="W626">
        <v>611.29999999999995</v>
      </c>
      <c r="X626">
        <v>622.4</v>
      </c>
      <c r="Y626">
        <v>583.29999999999995</v>
      </c>
      <c r="Z626">
        <v>627.9</v>
      </c>
      <c r="AA626">
        <v>583.29999999999995</v>
      </c>
      <c r="AB626">
        <v>627.9</v>
      </c>
      <c r="AC626" s="2">
        <f>(Table2[[#This Row],[Close Price]]/Table2[[#This Row],[Day Low]])-1</f>
        <v>4.7439882218225371E-3</v>
      </c>
      <c r="AD626" s="2">
        <f>(Table2[[#This Row],[Day High]]/Table2[[#This Row],[Close Price]])-1</f>
        <v>1.3350700097688017E-2</v>
      </c>
      <c r="AE626" s="2">
        <f>(Table2[[#This Row],[Close Price]]/Table2[[#This Row],[Current Week Low]])-1</f>
        <v>5.2974455683182153E-2</v>
      </c>
      <c r="AF626" s="2">
        <f>(Table2[[#This Row],[Current Week High]]/Table2[[#This Row],[Close Price]])-1</f>
        <v>2.2305437968088482E-2</v>
      </c>
      <c r="AG626" s="2">
        <f>(Table2[[#This Row],[Close Price]]/Table2[[#This Row],[Current Month Low]])-1</f>
        <v>5.2974455683182153E-2</v>
      </c>
      <c r="AH626" s="2">
        <f>(Table2[[#This Row],[Current Month High]]/Table2[[#This Row],[Close Price]])-1</f>
        <v>2.2305437968088482E-2</v>
      </c>
      <c r="AI626">
        <v>12.097036795831899</v>
      </c>
      <c r="AJ626">
        <v>11.348803480783101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10197</v>
      </c>
      <c r="AN626">
        <v>4.5199999999999996</v>
      </c>
      <c r="AO626" t="s">
        <v>10198</v>
      </c>
      <c r="AP626">
        <v>4.1220908498769996E-3</v>
      </c>
      <c r="AQ626">
        <f>(Table2[[#This Row],[Sharpe Ratio]]-AVERAGE(Table2[Sharpe Ratio]))/_xlfn.STDEV.P(Table2[Sharpe Ratio])</f>
        <v>-0.54948449030837787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638</v>
      </c>
      <c r="AT626">
        <f>_xlfn.RANK.AVG(Table2[[#This Row],[6M Return vs Nifty Z-Score]],Table2[6M Return vs Nifty Z-Score])</f>
        <v>600</v>
      </c>
      <c r="AU626">
        <f>_xlfn.RANK.AVG(Table2[[#This Row],[Sharpe Ratio Z-Score]],Table2[Sharpe Ratio Z-Score])</f>
        <v>487</v>
      </c>
      <c r="AV626">
        <f>(Table2[[#This Row],[Rank 1Y]]+Table2[[#This Row],[Rank 6M]]+Table2[[#This Row],[Rank Sharpe]])/3</f>
        <v>575</v>
      </c>
    </row>
    <row r="627" spans="1:48" x14ac:dyDescent="0.3">
      <c r="A627" t="s">
        <v>122</v>
      </c>
      <c r="B627" t="s">
        <v>123</v>
      </c>
      <c r="C627" t="s">
        <v>10155</v>
      </c>
      <c r="D627" t="s">
        <v>124</v>
      </c>
      <c r="E627">
        <v>239173.6458954</v>
      </c>
      <c r="F627">
        <v>2480.65</v>
      </c>
      <c r="G627">
        <v>-15.0810426425101</v>
      </c>
      <c r="H627">
        <f>(Table2[[#This Row],[1Y Return vs Nifty]]-AVERAGE(Table2[1Y Return vs Nifty]))/_xlfn.STDEV.P(Table2[1Y Return vs Nifty])</f>
        <v>-0.76203726190270082</v>
      </c>
      <c r="I627">
        <v>-2.6343914765440402</v>
      </c>
      <c r="J627">
        <f>(Table2[[#This Row],[1M Return vs Nifty]]-AVERAGE(Table2[1M Return vs Nifty]))/_xlfn.STDEV.P(Table2[1M Return vs Nifty])</f>
        <v>-0.27256359317539341</v>
      </c>
      <c r="K627">
        <v>-14.3607977125196</v>
      </c>
      <c r="L627">
        <f>(Table2[[#This Row],[6M Return vs Nifty]]-AVERAGE(Table2[6M Return vs Nifty]))/_xlfn.STDEV.P(Table2[6M Return vs Nifty])</f>
        <v>-0.72488159801295526</v>
      </c>
      <c r="M627">
        <v>-5.6927493702758097E-2</v>
      </c>
      <c r="N627">
        <f>(Table2[[#This Row],[1W Return vs Nifty]]-AVERAGE(Table2[1W Return vs Nifty]))/_xlfn.STDEV.P(Table2[1W Return vs Nifty])</f>
        <v>-0.18381434166790259</v>
      </c>
      <c r="O627">
        <v>2566.7600000000002</v>
      </c>
      <c r="P627">
        <v>2544.87208437456</v>
      </c>
      <c r="Q627">
        <v>2468.1817545488302</v>
      </c>
      <c r="R627">
        <v>22.202375462740498</v>
      </c>
      <c r="S627" s="2">
        <f>(Table2[[#This Row],[Close Price]]-Table2[[#This Row],[20D EMA]])/Table2[[#This Row],[20D EMA]]</f>
        <v>-3.3548130717324612E-2</v>
      </c>
      <c r="T627" s="2">
        <f>(Table2[[#This Row],[Close Price]]-Table2[[#This Row],[50D EMA]])/Table2[[#This Row],[50D EMA]]</f>
        <v>-2.5235879150422389E-2</v>
      </c>
      <c r="U627" s="2">
        <f>(Table2[[#This Row],[Close Price]]-Table2[[#This Row],[200D EMA]])/Table2[[#This Row],[200D EMA]]</f>
        <v>5.0515912890900542E-3</v>
      </c>
      <c r="V627">
        <v>1.19664089732473</v>
      </c>
      <c r="W627">
        <v>2451.5</v>
      </c>
      <c r="X627">
        <v>2492.6</v>
      </c>
      <c r="Y627">
        <v>2459.4499999999998</v>
      </c>
      <c r="Z627">
        <v>2630</v>
      </c>
      <c r="AA627">
        <v>2459.4499999999998</v>
      </c>
      <c r="AB627">
        <v>2649.95</v>
      </c>
      <c r="AC627" s="2">
        <f>(Table2[[#This Row],[Close Price]]/Table2[[#This Row],[Day Low]])-1</f>
        <v>1.1890679176014718E-2</v>
      </c>
      <c r="AD627" s="2">
        <f>(Table2[[#This Row],[Day High]]/Table2[[#This Row],[Close Price]])-1</f>
        <v>4.8172857920303347E-3</v>
      </c>
      <c r="AE627" s="2">
        <f>(Table2[[#This Row],[Close Price]]/Table2[[#This Row],[Current Week Low]])-1</f>
        <v>8.6198133729087356E-3</v>
      </c>
      <c r="AF627" s="2">
        <f>(Table2[[#This Row],[Current Week High]]/Table2[[#This Row],[Close Price]])-1</f>
        <v>6.0205994396629769E-2</v>
      </c>
      <c r="AG627" s="2">
        <f>(Table2[[#This Row],[Close Price]]/Table2[[#This Row],[Current Month Low]])-1</f>
        <v>8.6198133729087356E-3</v>
      </c>
      <c r="AH627" s="2">
        <f>(Table2[[#This Row],[Current Month High]]/Table2[[#This Row],[Close Price]])-1</f>
        <v>6.8248241388345621E-2</v>
      </c>
      <c r="AI627">
        <v>11.636063128615399</v>
      </c>
      <c r="AJ627">
        <v>15.648018648018599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-0.11</v>
      </c>
      <c r="AM627" t="s">
        <v>10197</v>
      </c>
      <c r="AN627">
        <v>-4.71</v>
      </c>
      <c r="AO627" t="s">
        <v>10197</v>
      </c>
      <c r="AP627">
        <v>-1.6559858257313001E-2</v>
      </c>
      <c r="AQ627">
        <f>(Table2[[#This Row],[Sharpe Ratio]]-AVERAGE(Table2[Sharpe Ratio]))/_xlfn.STDEV.P(Table2[Sharpe Ratio])</f>
        <v>-0.78788628930410487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-2.7311830840630571</v>
      </c>
      <c r="AS627">
        <f>_xlfn.RANK.AVG(Table2[[#This Row],[1Y Return vs Nifty Z-Score]],Table2[1Y Return vs Nifty Z-Score])</f>
        <v>596</v>
      </c>
      <c r="AT627">
        <f>_xlfn.RANK.AVG(Table2[[#This Row],[6M Return vs Nifty Z-Score]],Table2[6M Return vs Nifty Z-Score])</f>
        <v>561</v>
      </c>
      <c r="AU627">
        <f>_xlfn.RANK.AVG(Table2[[#This Row],[Sharpe Ratio Z-Score]],Table2[Sharpe Ratio Z-Score])</f>
        <v>573</v>
      </c>
      <c r="AV627">
        <f>(Table2[[#This Row],[Rank 1Y]]+Table2[[#This Row],[Rank 6M]]+Table2[[#This Row],[Rank Sharpe]])/3</f>
        <v>576.66666666666663</v>
      </c>
    </row>
    <row r="628" spans="1:48" x14ac:dyDescent="0.3">
      <c r="A628" t="s">
        <v>2199</v>
      </c>
      <c r="B628" t="s">
        <v>2200</v>
      </c>
      <c r="C628" t="s">
        <v>10162</v>
      </c>
      <c r="D628" t="s">
        <v>80</v>
      </c>
      <c r="E628">
        <v>2483.2878380000002</v>
      </c>
      <c r="F628">
        <v>96.13</v>
      </c>
      <c r="G628">
        <v>-22.927884498404801</v>
      </c>
      <c r="H628">
        <f>(Table2[[#This Row],[1Y Return vs Nifty]]-AVERAGE(Table2[1Y Return vs Nifty]))/_xlfn.STDEV.P(Table2[1Y Return vs Nifty])</f>
        <v>-0.86845501853227958</v>
      </c>
      <c r="I628">
        <v>-10.427526816238</v>
      </c>
      <c r="J628">
        <f>(Table2[[#This Row],[1M Return vs Nifty]]-AVERAGE(Table2[1M Return vs Nifty]))/_xlfn.STDEV.P(Table2[1M Return vs Nifty])</f>
        <v>-1.0670484403286356</v>
      </c>
      <c r="K628">
        <v>-34.425002708689199</v>
      </c>
      <c r="L628">
        <f>(Table2[[#This Row],[6M Return vs Nifty]]-AVERAGE(Table2[6M Return vs Nifty]))/_xlfn.STDEV.P(Table2[6M Return vs Nifty])</f>
        <v>-1.414265105785663</v>
      </c>
      <c r="M628">
        <v>-3.45008972432628</v>
      </c>
      <c r="N628">
        <f>(Table2[[#This Row],[1W Return vs Nifty]]-AVERAGE(Table2[1W Return vs Nifty]))/_xlfn.STDEV.P(Table2[1W Return vs Nifty])</f>
        <v>-0.90794853118108276</v>
      </c>
      <c r="O628">
        <v>97.56</v>
      </c>
      <c r="P628">
        <v>97.306387270854401</v>
      </c>
      <c r="Q628">
        <v>100.398404580197</v>
      </c>
      <c r="R628">
        <v>42.616383165677</v>
      </c>
      <c r="S628" s="2">
        <f>(Table2[[#This Row],[Close Price]]-Table2[[#This Row],[20D EMA]])/Table2[[#This Row],[20D EMA]]</f>
        <v>-1.4657646576465835E-2</v>
      </c>
      <c r="T628" s="2">
        <f>(Table2[[#This Row],[Close Price]]-Table2[[#This Row],[50D EMA]])/Table2[[#This Row],[50D EMA]]</f>
        <v>-1.2089517490562121E-2</v>
      </c>
      <c r="U628" s="2">
        <f>(Table2[[#This Row],[Close Price]]-Table2[[#This Row],[200D EMA]])/Table2[[#This Row],[200D EMA]]</f>
        <v>-4.2514665427650811E-2</v>
      </c>
      <c r="V628">
        <v>0.74678159196527005</v>
      </c>
      <c r="W628">
        <v>96.35</v>
      </c>
      <c r="X628">
        <v>100.49</v>
      </c>
      <c r="Y628">
        <v>94.4</v>
      </c>
      <c r="Z628">
        <v>99</v>
      </c>
      <c r="AA628">
        <v>94.4</v>
      </c>
      <c r="AB628">
        <v>103.09</v>
      </c>
      <c r="AC628" s="2">
        <f>(Table2[[#This Row],[Close Price]]/Table2[[#This Row],[Day Low]])-1</f>
        <v>-2.2833419823560241E-3</v>
      </c>
      <c r="AD628" s="2">
        <f>(Table2[[#This Row],[Day High]]/Table2[[#This Row],[Close Price]])-1</f>
        <v>4.5355248101529133E-2</v>
      </c>
      <c r="AE628" s="2">
        <f>(Table2[[#This Row],[Close Price]]/Table2[[#This Row],[Current Week Low]])-1</f>
        <v>1.8326271186440479E-2</v>
      </c>
      <c r="AF628" s="2">
        <f>(Table2[[#This Row],[Current Week High]]/Table2[[#This Row],[Close Price]])-1</f>
        <v>2.9855404140226804E-2</v>
      </c>
      <c r="AG628" s="2">
        <f>(Table2[[#This Row],[Close Price]]/Table2[[#This Row],[Current Month Low]])-1</f>
        <v>1.8326271186440479E-2</v>
      </c>
      <c r="AH628" s="2">
        <f>(Table2[[#This Row],[Current Month High]]/Table2[[#This Row],[Close Price]])-1</f>
        <v>7.2401955685009955E-2</v>
      </c>
      <c r="AI628">
        <v>62.280245500884199</v>
      </c>
      <c r="AJ628">
        <v>15.9589867310012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-0.04</v>
      </c>
      <c r="AM628" t="s">
        <v>10197</v>
      </c>
      <c r="AN628">
        <v>-0.98</v>
      </c>
      <c r="AO628" t="s">
        <v>10197</v>
      </c>
      <c r="AP628">
        <v>3.1062405876182999E-2</v>
      </c>
      <c r="AQ628">
        <f>(Table2[[#This Row],[Sharpe Ratio]]-AVERAGE(Table2[Sharpe Ratio]))/_xlfn.STDEV.P(Table2[Sharpe Ratio])</f>
        <v>-0.23894221334521856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635</v>
      </c>
      <c r="AT628">
        <f>_xlfn.RANK.AVG(Table2[[#This Row],[6M Return vs Nifty Z-Score]],Table2[6M Return vs Nifty Z-Score])</f>
        <v>704</v>
      </c>
      <c r="AU628">
        <f>_xlfn.RANK.AVG(Table2[[#This Row],[Sharpe Ratio Z-Score]],Table2[Sharpe Ratio Z-Score])</f>
        <v>399</v>
      </c>
      <c r="AV628">
        <f>(Table2[[#This Row],[Rank 1Y]]+Table2[[#This Row],[Rank 6M]]+Table2[[#This Row],[Rank Sharpe]])/3</f>
        <v>579.33333333333337</v>
      </c>
    </row>
    <row r="629" spans="1:48" x14ac:dyDescent="0.3">
      <c r="A629" t="s">
        <v>1388</v>
      </c>
      <c r="B629" t="s">
        <v>1389</v>
      </c>
      <c r="C629" t="s">
        <v>10167</v>
      </c>
      <c r="D629" t="s">
        <v>555</v>
      </c>
      <c r="E629">
        <v>7525.3065216300001</v>
      </c>
      <c r="F629">
        <v>272.10000000000002</v>
      </c>
      <c r="G629">
        <v>-17.2632107371434</v>
      </c>
      <c r="H629">
        <f>(Table2[[#This Row],[1Y Return vs Nifty]]-AVERAGE(Table2[1Y Return vs Nifty]))/_xlfn.STDEV.P(Table2[1Y Return vs Nifty])</f>
        <v>-0.79163151618795424</v>
      </c>
      <c r="I629">
        <v>-3.75478148808065</v>
      </c>
      <c r="J629">
        <f>(Table2[[#This Row],[1M Return vs Nifty]]-AVERAGE(Table2[1M Return vs Nifty]))/_xlfn.STDEV.P(Table2[1M Return vs Nifty])</f>
        <v>-0.38678371746013845</v>
      </c>
      <c r="K629">
        <v>-13.8944621727063</v>
      </c>
      <c r="L629">
        <f>(Table2[[#This Row],[6M Return vs Nifty]]-AVERAGE(Table2[6M Return vs Nifty]))/_xlfn.STDEV.P(Table2[6M Return vs Nifty])</f>
        <v>-0.70885883357763646</v>
      </c>
      <c r="M629">
        <v>0.35107781368334601</v>
      </c>
      <c r="N629">
        <f>(Table2[[#This Row],[1W Return vs Nifty]]-AVERAGE(Table2[1W Return vs Nifty]))/_xlfn.STDEV.P(Table2[1W Return vs Nifty])</f>
        <v>-9.674199661034813E-2</v>
      </c>
      <c r="O629">
        <v>261.66000000000003</v>
      </c>
      <c r="P629">
        <v>257.03942958004899</v>
      </c>
      <c r="Q629">
        <v>260.34865227611903</v>
      </c>
      <c r="R629">
        <v>65.132181842210898</v>
      </c>
      <c r="S629" s="2">
        <f>(Table2[[#This Row],[Close Price]]-Table2[[#This Row],[20D EMA]])/Table2[[#This Row],[20D EMA]]</f>
        <v>3.9899105709699595E-2</v>
      </c>
      <c r="T629" s="2">
        <f>(Table2[[#This Row],[Close Price]]-Table2[[#This Row],[50D EMA]])/Table2[[#This Row],[50D EMA]]</f>
        <v>5.8592451922870332E-2</v>
      </c>
      <c r="U629" s="2">
        <f>(Table2[[#This Row],[Close Price]]-Table2[[#This Row],[200D EMA]])/Table2[[#This Row],[200D EMA]]</f>
        <v>4.5136963917976509E-2</v>
      </c>
      <c r="V629">
        <v>0.87888916772487402</v>
      </c>
      <c r="W629">
        <v>269</v>
      </c>
      <c r="X629">
        <v>274.39999999999998</v>
      </c>
      <c r="Y629">
        <v>242.95</v>
      </c>
      <c r="Z629">
        <v>274.14999999999998</v>
      </c>
      <c r="AA629">
        <v>242.95</v>
      </c>
      <c r="AB629">
        <v>279.7</v>
      </c>
      <c r="AC629" s="2">
        <f>(Table2[[#This Row],[Close Price]]/Table2[[#This Row],[Day Low]])-1</f>
        <v>1.1524163568773282E-2</v>
      </c>
      <c r="AD629" s="2">
        <f>(Table2[[#This Row],[Day High]]/Table2[[#This Row],[Close Price]])-1</f>
        <v>8.4527747151781352E-3</v>
      </c>
      <c r="AE629" s="2">
        <f>(Table2[[#This Row],[Close Price]]/Table2[[#This Row],[Current Week Low]])-1</f>
        <v>0.11998353570693565</v>
      </c>
      <c r="AF629" s="2">
        <f>(Table2[[#This Row],[Current Week High]]/Table2[[#This Row],[Close Price]])-1</f>
        <v>7.5339948548325264E-3</v>
      </c>
      <c r="AG629" s="2">
        <f>(Table2[[#This Row],[Close Price]]/Table2[[#This Row],[Current Month Low]])-1</f>
        <v>0.11998353570693565</v>
      </c>
      <c r="AH629" s="2">
        <f>(Table2[[#This Row],[Current Month High]]/Table2[[#This Row],[Close Price]])-1</f>
        <v>2.7930907754501799E-2</v>
      </c>
      <c r="AI629">
        <v>17.9529584711503</v>
      </c>
      <c r="AJ629">
        <v>23.681818181818102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0.06</v>
      </c>
      <c r="AM629" t="s">
        <v>10198</v>
      </c>
      <c r="AN629">
        <v>-1.38</v>
      </c>
      <c r="AO629" t="s">
        <v>10197</v>
      </c>
      <c r="AP629">
        <v>-2.1440956372724002E-2</v>
      </c>
      <c r="AQ629">
        <f>(Table2[[#This Row],[Sharpe Ratio]]-AVERAGE(Table2[Sharpe Ratio]))/_xlfn.STDEV.P(Table2[Sharpe Ratio])</f>
        <v>-0.8441509365942429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606</v>
      </c>
      <c r="AT629">
        <f>_xlfn.RANK.AVG(Table2[[#This Row],[6M Return vs Nifty Z-Score]],Table2[6M Return vs Nifty Z-Score])</f>
        <v>553</v>
      </c>
      <c r="AU629">
        <f>_xlfn.RANK.AVG(Table2[[#This Row],[Sharpe Ratio Z-Score]],Table2[Sharpe Ratio Z-Score])</f>
        <v>581</v>
      </c>
      <c r="AV629">
        <f>(Table2[[#This Row],[Rank 1Y]]+Table2[[#This Row],[Rank 6M]]+Table2[[#This Row],[Rank Sharpe]])/3</f>
        <v>580</v>
      </c>
    </row>
    <row r="630" spans="1:48" x14ac:dyDescent="0.3">
      <c r="A630" t="s">
        <v>979</v>
      </c>
      <c r="B630" t="s">
        <v>980</v>
      </c>
      <c r="C630" t="s">
        <v>10153</v>
      </c>
      <c r="D630" t="s">
        <v>24</v>
      </c>
      <c r="E630">
        <v>13959.742866439999</v>
      </c>
      <c r="F630">
        <v>230.2</v>
      </c>
      <c r="G630">
        <v>-20.920941515719399</v>
      </c>
      <c r="H630">
        <f>(Table2[[#This Row],[1Y Return vs Nifty]]-AVERAGE(Table2[1Y Return vs Nifty]))/_xlfn.STDEV.P(Table2[1Y Return vs Nifty])</f>
        <v>-0.84123714236972968</v>
      </c>
      <c r="I630">
        <v>-11.4414859133162</v>
      </c>
      <c r="J630">
        <f>(Table2[[#This Row],[1M Return vs Nifty]]-AVERAGE(Table2[1M Return vs Nifty]))/_xlfn.STDEV.P(Table2[1M Return vs Nifty])</f>
        <v>-1.1704182784166071</v>
      </c>
      <c r="K630">
        <v>-24.078927862160398</v>
      </c>
      <c r="L630">
        <f>(Table2[[#This Row],[6M Return vs Nifty]]-AVERAGE(Table2[6M Return vs Nifty]))/_xlfn.STDEV.P(Table2[6M Return vs Nifty])</f>
        <v>-1.0587856152830175</v>
      </c>
      <c r="M630">
        <v>-1.2858717029654101</v>
      </c>
      <c r="N630">
        <f>(Table2[[#This Row],[1W Return vs Nifty]]-AVERAGE(Table2[1W Return vs Nifty]))/_xlfn.STDEV.P(Table2[1W Return vs Nifty])</f>
        <v>-0.44608312177506421</v>
      </c>
      <c r="O630">
        <v>246.05</v>
      </c>
      <c r="P630">
        <v>250.53668296947799</v>
      </c>
      <c r="Q630">
        <v>244.66100676380401</v>
      </c>
      <c r="R630">
        <v>23.663712170914899</v>
      </c>
      <c r="S630" s="2">
        <f>(Table2[[#This Row],[Close Price]]-Table2[[#This Row],[20D EMA]])/Table2[[#This Row],[20D EMA]]</f>
        <v>-6.4417801259906607E-2</v>
      </c>
      <c r="T630" s="2">
        <f>(Table2[[#This Row],[Close Price]]-Table2[[#This Row],[50D EMA]])/Table2[[#This Row],[50D EMA]]</f>
        <v>-8.1172476335353863E-2</v>
      </c>
      <c r="U630" s="2">
        <f>(Table2[[#This Row],[Close Price]]-Table2[[#This Row],[200D EMA]])/Table2[[#This Row],[200D EMA]]</f>
        <v>-5.9106299590129183E-2</v>
      </c>
      <c r="V630">
        <v>1.0112452662637199</v>
      </c>
      <c r="W630">
        <v>227.1</v>
      </c>
      <c r="X630">
        <v>237.3</v>
      </c>
      <c r="Y630">
        <v>228.05</v>
      </c>
      <c r="Z630">
        <v>247</v>
      </c>
      <c r="AA630">
        <v>228.05</v>
      </c>
      <c r="AB630">
        <v>270.3</v>
      </c>
      <c r="AC630" s="2">
        <f>(Table2[[#This Row],[Close Price]]/Table2[[#This Row],[Day Low]])-1</f>
        <v>1.3650374284456257E-2</v>
      </c>
      <c r="AD630" s="2">
        <f>(Table2[[#This Row],[Day High]]/Table2[[#This Row],[Close Price]])-1</f>
        <v>3.0842745438748986E-2</v>
      </c>
      <c r="AE630" s="2">
        <f>(Table2[[#This Row],[Close Price]]/Table2[[#This Row],[Current Week Low]])-1</f>
        <v>9.4277570708176661E-3</v>
      </c>
      <c r="AF630" s="2">
        <f>(Table2[[#This Row],[Current Week High]]/Table2[[#This Row],[Close Price]])-1</f>
        <v>7.298001737619475E-2</v>
      </c>
      <c r="AG630" s="2">
        <f>(Table2[[#This Row],[Close Price]]/Table2[[#This Row],[Current Month Low]])-1</f>
        <v>9.4277570708176661E-3</v>
      </c>
      <c r="AH630" s="2">
        <f>(Table2[[#This Row],[Current Month High]]/Table2[[#This Row],[Close Price]])-1</f>
        <v>0.17419635099913133</v>
      </c>
      <c r="AI630">
        <v>30.6255430060816</v>
      </c>
      <c r="AJ630">
        <v>10.117196842860499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-0.11</v>
      </c>
      <c r="AM630" t="s">
        <v>10197</v>
      </c>
      <c r="AN630">
        <v>-9.25</v>
      </c>
      <c r="AO630" t="s">
        <v>10197</v>
      </c>
      <c r="AP630">
        <v>9.7085021363389999E-3</v>
      </c>
      <c r="AQ630">
        <f>(Table2[[#This Row],[Sharpe Ratio]]-AVERAGE(Table2[Sharpe Ratio]))/_xlfn.STDEV.P(Table2[Sharpe Ratio])</f>
        <v>-0.48508966495995004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624</v>
      </c>
      <c r="AT630">
        <f>_xlfn.RANK.AVG(Table2[[#This Row],[6M Return vs Nifty Z-Score]],Table2[6M Return vs Nifty Z-Score])</f>
        <v>647</v>
      </c>
      <c r="AU630">
        <f>_xlfn.RANK.AVG(Table2[[#This Row],[Sharpe Ratio Z-Score]],Table2[Sharpe Ratio Z-Score])</f>
        <v>470</v>
      </c>
      <c r="AV630">
        <f>(Table2[[#This Row],[Rank 1Y]]+Table2[[#This Row],[Rank 6M]]+Table2[[#This Row],[Rank Sharpe]])/3</f>
        <v>580.33333333333337</v>
      </c>
    </row>
    <row r="631" spans="1:48" x14ac:dyDescent="0.3">
      <c r="A631" t="s">
        <v>1523</v>
      </c>
      <c r="B631" t="s">
        <v>1524</v>
      </c>
      <c r="C631" t="s">
        <v>10155</v>
      </c>
      <c r="D631" t="s">
        <v>915</v>
      </c>
      <c r="E631">
        <v>6386.0715991799998</v>
      </c>
      <c r="F631">
        <v>139.22999999999999</v>
      </c>
      <c r="G631">
        <v>-16.745931838079699</v>
      </c>
      <c r="H631">
        <f>(Table2[[#This Row],[1Y Return vs Nifty]]-AVERAGE(Table2[1Y Return vs Nifty]))/_xlfn.STDEV.P(Table2[1Y Return vs Nifty])</f>
        <v>-0.7846162531049059</v>
      </c>
      <c r="I631">
        <v>-5.5381578647561298</v>
      </c>
      <c r="J631">
        <f>(Table2[[#This Row],[1M Return vs Nifty]]-AVERAGE(Table2[1M Return vs Nifty]))/_xlfn.STDEV.P(Table2[1M Return vs Nifty])</f>
        <v>-0.56859314925878635</v>
      </c>
      <c r="K631">
        <v>-38.611320295351199</v>
      </c>
      <c r="L631">
        <f>(Table2[[#This Row],[6M Return vs Nifty]]-AVERAGE(Table2[6M Return vs Nifty]))/_xlfn.STDEV.P(Table2[6M Return vs Nifty])</f>
        <v>-1.558102267691384</v>
      </c>
      <c r="M631">
        <v>0.51401569218231302</v>
      </c>
      <c r="N631">
        <f>(Table2[[#This Row],[1W Return vs Nifty]]-AVERAGE(Table2[1W Return vs Nifty]))/_xlfn.STDEV.P(Table2[1W Return vs Nifty])</f>
        <v>-6.1969450952793444E-2</v>
      </c>
      <c r="O631">
        <v>137.68</v>
      </c>
      <c r="P631">
        <v>143.73096979647801</v>
      </c>
      <c r="Q631">
        <v>156.736823801962</v>
      </c>
      <c r="R631">
        <v>60.9993394707137</v>
      </c>
      <c r="S631" s="2">
        <f>(Table2[[#This Row],[Close Price]]-Table2[[#This Row],[20D EMA]])/Table2[[#This Row],[20D EMA]]</f>
        <v>1.1257989540964431E-2</v>
      </c>
      <c r="T631" s="2">
        <f>(Table2[[#This Row],[Close Price]]-Table2[[#This Row],[50D EMA]])/Table2[[#This Row],[50D EMA]]</f>
        <v>-3.1315239873851528E-2</v>
      </c>
      <c r="U631" s="2">
        <f>(Table2[[#This Row],[Close Price]]-Table2[[#This Row],[200D EMA]])/Table2[[#This Row],[200D EMA]]</f>
        <v>-0.11169566523870612</v>
      </c>
      <c r="V631">
        <v>1.05034398056873</v>
      </c>
      <c r="W631">
        <v>138.5</v>
      </c>
      <c r="X631">
        <v>143</v>
      </c>
      <c r="Y631">
        <v>131.1</v>
      </c>
      <c r="Z631">
        <v>140.87</v>
      </c>
      <c r="AA631">
        <v>131.1</v>
      </c>
      <c r="AB631">
        <v>141.79</v>
      </c>
      <c r="AC631" s="2">
        <f>(Table2[[#This Row],[Close Price]]/Table2[[#This Row],[Day Low]])-1</f>
        <v>5.2707581227435796E-3</v>
      </c>
      <c r="AD631" s="2">
        <f>(Table2[[#This Row],[Day High]]/Table2[[#This Row],[Close Price]])-1</f>
        <v>2.7077497665733086E-2</v>
      </c>
      <c r="AE631" s="2">
        <f>(Table2[[#This Row],[Close Price]]/Table2[[#This Row],[Current Week Low]])-1</f>
        <v>6.2013729977116627E-2</v>
      </c>
      <c r="AF631" s="2">
        <f>(Table2[[#This Row],[Current Week High]]/Table2[[#This Row],[Close Price]])-1</f>
        <v>1.1779070602600195E-2</v>
      </c>
      <c r="AG631" s="2">
        <f>(Table2[[#This Row],[Close Price]]/Table2[[#This Row],[Current Month Low]])-1</f>
        <v>6.2013729977116627E-2</v>
      </c>
      <c r="AH631" s="2">
        <f>(Table2[[#This Row],[Current Month High]]/Table2[[#This Row],[Close Price]])-1</f>
        <v>1.8386841916253616E-2</v>
      </c>
      <c r="AI631">
        <v>51.260504201680597</v>
      </c>
      <c r="AJ631">
        <v>17.4936708860759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</v>
      </c>
      <c r="AM631" t="s">
        <v>10197</v>
      </c>
      <c r="AN631">
        <v>0.93</v>
      </c>
      <c r="AO631" t="s">
        <v>10198</v>
      </c>
      <c r="AP631">
        <v>2.1404243157216001E-2</v>
      </c>
      <c r="AQ631">
        <f>(Table2[[#This Row],[Sharpe Ratio]]-AVERAGE(Table2[Sharpe Ratio]))/_xlfn.STDEV.P(Table2[Sharpe Ratio])</f>
        <v>-0.35027230874685211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601</v>
      </c>
      <c r="AT631">
        <f>_xlfn.RANK.AVG(Table2[[#This Row],[6M Return vs Nifty Z-Score]],Table2[6M Return vs Nifty Z-Score])</f>
        <v>715</v>
      </c>
      <c r="AU631">
        <f>_xlfn.RANK.AVG(Table2[[#This Row],[Sharpe Ratio Z-Score]],Table2[Sharpe Ratio Z-Score])</f>
        <v>429</v>
      </c>
      <c r="AV631">
        <f>(Table2[[#This Row],[Rank 1Y]]+Table2[[#This Row],[Rank 6M]]+Table2[[#This Row],[Rank Sharpe]])/3</f>
        <v>581.66666666666663</v>
      </c>
    </row>
    <row r="632" spans="1:48" x14ac:dyDescent="0.3">
      <c r="A632" t="s">
        <v>1304</v>
      </c>
      <c r="B632" t="s">
        <v>1305</v>
      </c>
      <c r="C632" t="s">
        <v>10153</v>
      </c>
      <c r="D632" t="s">
        <v>24</v>
      </c>
      <c r="E632">
        <v>8489.5348510200001</v>
      </c>
      <c r="F632">
        <v>43.9</v>
      </c>
      <c r="G632">
        <v>-22.897318586924001</v>
      </c>
      <c r="H632">
        <f>(Table2[[#This Row],[1Y Return vs Nifty]]-AVERAGE(Table2[1Y Return vs Nifty]))/_xlfn.STDEV.P(Table2[1Y Return vs Nifty])</f>
        <v>-0.86804048797478139</v>
      </c>
      <c r="I632">
        <v>-7.3327332484385499</v>
      </c>
      <c r="J632">
        <f>(Table2[[#This Row],[1M Return vs Nifty]]-AVERAGE(Table2[1M Return vs Nifty]))/_xlfn.STDEV.P(Table2[1M Return vs Nifty])</f>
        <v>-0.75154428346376334</v>
      </c>
      <c r="K632">
        <v>-33.9709975217744</v>
      </c>
      <c r="L632">
        <f>(Table2[[#This Row],[6M Return vs Nifty]]-AVERAGE(Table2[6M Return vs Nifty]))/_xlfn.STDEV.P(Table2[6M Return vs Nifty])</f>
        <v>-1.3986659984020373</v>
      </c>
      <c r="M632">
        <v>0.81112623983346799</v>
      </c>
      <c r="N632">
        <f>(Table2[[#This Row],[1W Return vs Nifty]]-AVERAGE(Table2[1W Return vs Nifty]))/_xlfn.STDEV.P(Table2[1W Return vs Nifty])</f>
        <v>1.4368618009739968E-3</v>
      </c>
      <c r="O632">
        <v>44.95</v>
      </c>
      <c r="P632">
        <v>47.150840920668898</v>
      </c>
      <c r="Q632">
        <v>49.257822827269599</v>
      </c>
      <c r="R632">
        <v>40.969912244586702</v>
      </c>
      <c r="S632" s="2">
        <f>(Table2[[#This Row],[Close Price]]-Table2[[#This Row],[20D EMA]])/Table2[[#This Row],[20D EMA]]</f>
        <v>-2.3359288097886635E-2</v>
      </c>
      <c r="T632" s="2">
        <f>(Table2[[#This Row],[Close Price]]-Table2[[#This Row],[50D EMA]])/Table2[[#This Row],[50D EMA]]</f>
        <v>-6.8945555523355906E-2</v>
      </c>
      <c r="U632" s="2">
        <f>(Table2[[#This Row],[Close Price]]-Table2[[#This Row],[200D EMA]])/Table2[[#This Row],[200D EMA]]</f>
        <v>-0.10877100366489319</v>
      </c>
      <c r="V632">
        <v>0.92533879489603899</v>
      </c>
      <c r="W632">
        <v>42.9</v>
      </c>
      <c r="X632">
        <v>43.94</v>
      </c>
      <c r="Y632">
        <v>43</v>
      </c>
      <c r="Z632">
        <v>44.79</v>
      </c>
      <c r="AA632">
        <v>43</v>
      </c>
      <c r="AB632">
        <v>45.9</v>
      </c>
      <c r="AC632" s="2">
        <f>(Table2[[#This Row],[Close Price]]/Table2[[#This Row],[Day Low]])-1</f>
        <v>2.3310023310023409E-2</v>
      </c>
      <c r="AD632" s="2">
        <f>(Table2[[#This Row],[Day High]]/Table2[[#This Row],[Close Price]])-1</f>
        <v>9.1116173120719957E-4</v>
      </c>
      <c r="AE632" s="2">
        <f>(Table2[[#This Row],[Close Price]]/Table2[[#This Row],[Current Week Low]])-1</f>
        <v>2.0930232558139528E-2</v>
      </c>
      <c r="AF632" s="2">
        <f>(Table2[[#This Row],[Current Week High]]/Table2[[#This Row],[Close Price]])-1</f>
        <v>2.0273348519362244E-2</v>
      </c>
      <c r="AG632" s="2">
        <f>(Table2[[#This Row],[Close Price]]/Table2[[#This Row],[Current Month Low]])-1</f>
        <v>2.0930232558139528E-2</v>
      </c>
      <c r="AH632" s="2">
        <f>(Table2[[#This Row],[Current Month High]]/Table2[[#This Row],[Close Price]])-1</f>
        <v>4.5558086560364419E-2</v>
      </c>
      <c r="AI632">
        <v>43.507972665148003</v>
      </c>
      <c r="AJ632">
        <v>9.7499999999999893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-0.22</v>
      </c>
      <c r="AM632" t="s">
        <v>10197</v>
      </c>
      <c r="AN632">
        <v>-2.25</v>
      </c>
      <c r="AO632" t="s">
        <v>10197</v>
      </c>
      <c r="AP632">
        <v>2.7187130308509E-2</v>
      </c>
      <c r="AQ632">
        <f>(Table2[[#This Row],[Sharpe Ratio]]-AVERAGE(Table2[Sharpe Ratio]))/_xlfn.STDEV.P(Table2[Sharpe Ratio])</f>
        <v>-0.28361269687408902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634</v>
      </c>
      <c r="AT632">
        <f>_xlfn.RANK.AVG(Table2[[#This Row],[6M Return vs Nifty Z-Score]],Table2[6M Return vs Nifty Z-Score])</f>
        <v>702</v>
      </c>
      <c r="AU632">
        <f>_xlfn.RANK.AVG(Table2[[#This Row],[Sharpe Ratio Z-Score]],Table2[Sharpe Ratio Z-Score])</f>
        <v>411</v>
      </c>
      <c r="AV632">
        <f>(Table2[[#This Row],[Rank 1Y]]+Table2[[#This Row],[Rank 6M]]+Table2[[#This Row],[Rank Sharpe]])/3</f>
        <v>582.33333333333337</v>
      </c>
    </row>
    <row r="633" spans="1:48" x14ac:dyDescent="0.3">
      <c r="A633" t="s">
        <v>1043</v>
      </c>
      <c r="B633" t="s">
        <v>1044</v>
      </c>
      <c r="C633" t="s">
        <v>10163</v>
      </c>
      <c r="D633" t="s">
        <v>80</v>
      </c>
      <c r="E633">
        <v>12190.81168391</v>
      </c>
      <c r="F633">
        <v>590.35</v>
      </c>
      <c r="G633">
        <v>-29.2745351479447</v>
      </c>
      <c r="H633">
        <f>(Table2[[#This Row],[1Y Return vs Nifty]]-AVERAGE(Table2[1Y Return vs Nifty]))/_xlfn.STDEV.P(Table2[1Y Return vs Nifty])</f>
        <v>-0.95452739473651338</v>
      </c>
      <c r="I633">
        <v>-12.349949363189101</v>
      </c>
      <c r="J633">
        <f>(Table2[[#This Row],[1M Return vs Nifty]]-AVERAGE(Table2[1M Return vs Nifty]))/_xlfn.STDEV.P(Table2[1M Return vs Nifty])</f>
        <v>-1.2630331777678767</v>
      </c>
      <c r="K633">
        <v>-32.460759937992101</v>
      </c>
      <c r="L633">
        <f>(Table2[[#This Row],[6M Return vs Nifty]]-AVERAGE(Table2[6M Return vs Nifty]))/_xlfn.STDEV.P(Table2[6M Return vs Nifty])</f>
        <v>-1.3467759343164292</v>
      </c>
      <c r="M633">
        <v>0.49250160306114799</v>
      </c>
      <c r="N633">
        <f>(Table2[[#This Row],[1W Return vs Nifty]]-AVERAGE(Table2[1W Return vs Nifty]))/_xlfn.STDEV.P(Table2[1W Return vs Nifty])</f>
        <v>-6.6560769148035284E-2</v>
      </c>
      <c r="O633">
        <v>608.37</v>
      </c>
      <c r="P633">
        <v>628.03071225398003</v>
      </c>
      <c r="Q633">
        <v>655.08437370918398</v>
      </c>
      <c r="R633">
        <v>40.039341954644897</v>
      </c>
      <c r="S633" s="2">
        <f>(Table2[[#This Row],[Close Price]]-Table2[[#This Row],[20D EMA]])/Table2[[#This Row],[20D EMA]]</f>
        <v>-2.9620132485165249E-2</v>
      </c>
      <c r="T633" s="2">
        <f>(Table2[[#This Row],[Close Price]]-Table2[[#This Row],[50D EMA]])/Table2[[#This Row],[50D EMA]]</f>
        <v>-5.9998199958637789E-2</v>
      </c>
      <c r="U633" s="2">
        <f>(Table2[[#This Row],[Close Price]]-Table2[[#This Row],[200D EMA]])/Table2[[#This Row],[200D EMA]]</f>
        <v>-9.8818375627933885E-2</v>
      </c>
      <c r="V633">
        <v>1.1398798802560499</v>
      </c>
      <c r="W633">
        <v>591.95000000000005</v>
      </c>
      <c r="X633">
        <v>619.6</v>
      </c>
      <c r="Y633">
        <v>574.1</v>
      </c>
      <c r="Z633">
        <v>612.54999999999995</v>
      </c>
      <c r="AA633">
        <v>568.1</v>
      </c>
      <c r="AB633">
        <v>657.25</v>
      </c>
      <c r="AC633" s="2">
        <f>(Table2[[#This Row],[Close Price]]/Table2[[#This Row],[Day Low]])-1</f>
        <v>-2.7029309907932175E-3</v>
      </c>
      <c r="AD633" s="2">
        <f>(Table2[[#This Row],[Day High]]/Table2[[#This Row],[Close Price]])-1</f>
        <v>4.954687897010257E-2</v>
      </c>
      <c r="AE633" s="2">
        <f>(Table2[[#This Row],[Close Price]]/Table2[[#This Row],[Current Week Low]])-1</f>
        <v>2.8305173314753462E-2</v>
      </c>
      <c r="AF633" s="2">
        <f>(Table2[[#This Row],[Current Week High]]/Table2[[#This Row],[Close Price]])-1</f>
        <v>3.7604810705513581E-2</v>
      </c>
      <c r="AG633" s="2">
        <f>(Table2[[#This Row],[Close Price]]/Table2[[#This Row],[Current Month Low]])-1</f>
        <v>3.9165639852138723E-2</v>
      </c>
      <c r="AH633" s="2">
        <f>(Table2[[#This Row],[Current Month High]]/Table2[[#This Row],[Close Price]])-1</f>
        <v>0.11332260523418314</v>
      </c>
      <c r="AI633">
        <v>39.578216312357</v>
      </c>
      <c r="AJ633">
        <v>17.0748636588993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-0.13</v>
      </c>
      <c r="AM633" t="s">
        <v>10197</v>
      </c>
      <c r="AN633">
        <v>-3.98</v>
      </c>
      <c r="AO633" t="s">
        <v>10197</v>
      </c>
      <c r="AP633">
        <v>3.4612852043933003E-2</v>
      </c>
      <c r="AQ633">
        <f>(Table2[[#This Row],[Sharpe Ratio]]-AVERAGE(Table2[Sharpe Ratio]))/_xlfn.STDEV.P(Table2[Sharpe Ratio])</f>
        <v>-0.1980160535697443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663</v>
      </c>
      <c r="AT633">
        <f>_xlfn.RANK.AVG(Table2[[#This Row],[6M Return vs Nifty Z-Score]],Table2[6M Return vs Nifty Z-Score])</f>
        <v>697</v>
      </c>
      <c r="AU633">
        <f>_xlfn.RANK.AVG(Table2[[#This Row],[Sharpe Ratio Z-Score]],Table2[Sharpe Ratio Z-Score])</f>
        <v>388</v>
      </c>
      <c r="AV633">
        <f>(Table2[[#This Row],[Rank 1Y]]+Table2[[#This Row],[Rank 6M]]+Table2[[#This Row],[Rank Sharpe]])/3</f>
        <v>582.66666666666663</v>
      </c>
    </row>
    <row r="634" spans="1:48" x14ac:dyDescent="0.3">
      <c r="A634" t="s">
        <v>1561</v>
      </c>
      <c r="B634" t="s">
        <v>1562</v>
      </c>
      <c r="C634" t="s">
        <v>10153</v>
      </c>
      <c r="D634" t="s">
        <v>24</v>
      </c>
      <c r="E634">
        <v>6024.4859013499999</v>
      </c>
      <c r="F634">
        <v>356.3</v>
      </c>
      <c r="G634">
        <v>-1.06409504717881</v>
      </c>
      <c r="H634">
        <f>(Table2[[#This Row],[1Y Return vs Nifty]]-AVERAGE(Table2[1Y Return vs Nifty]))/_xlfn.STDEV.P(Table2[1Y Return vs Nifty])</f>
        <v>-0.57194140610703847</v>
      </c>
      <c r="I634">
        <v>0.74426695952960198</v>
      </c>
      <c r="J634">
        <f>(Table2[[#This Row],[1M Return vs Nifty]]-AVERAGE(Table2[1M Return vs Nifty]))/_xlfn.STDEV.P(Table2[1M Return vs Nifty])</f>
        <v>7.1879665431275885E-2</v>
      </c>
      <c r="K634">
        <v>-19.083904446605299</v>
      </c>
      <c r="L634">
        <f>(Table2[[#This Row],[6M Return vs Nifty]]-AVERAGE(Table2[6M Return vs Nifty]))/_xlfn.STDEV.P(Table2[6M Return vs Nifty])</f>
        <v>-0.88716223103831038</v>
      </c>
      <c r="M634">
        <v>0.887551193737114</v>
      </c>
      <c r="N634">
        <f>(Table2[[#This Row],[1W Return vs Nifty]]-AVERAGE(Table2[1W Return vs Nifty]))/_xlfn.STDEV.P(Table2[1W Return vs Nifty])</f>
        <v>1.774669855270199E-2</v>
      </c>
      <c r="O634">
        <v>361.27</v>
      </c>
      <c r="P634">
        <v>359.62980515093801</v>
      </c>
      <c r="Q634">
        <v>353.55067222236102</v>
      </c>
      <c r="R634">
        <v>37.261186199917702</v>
      </c>
      <c r="S634" s="2">
        <f>(Table2[[#This Row],[Close Price]]-Table2[[#This Row],[20D EMA]])/Table2[[#This Row],[20D EMA]]</f>
        <v>-1.3757023832590502E-2</v>
      </c>
      <c r="T634" s="2">
        <f>(Table2[[#This Row],[Close Price]]-Table2[[#This Row],[50D EMA]])/Table2[[#This Row],[50D EMA]]</f>
        <v>-9.258979937829313E-3</v>
      </c>
      <c r="U634" s="2">
        <f>(Table2[[#This Row],[Close Price]]-Table2[[#This Row],[200D EMA]])/Table2[[#This Row],[200D EMA]]</f>
        <v>7.7763330510932892E-3</v>
      </c>
      <c r="V634">
        <v>0.81245592197148697</v>
      </c>
      <c r="W634">
        <v>354.5</v>
      </c>
      <c r="X634">
        <v>361.65</v>
      </c>
      <c r="Y634">
        <v>350.7</v>
      </c>
      <c r="Z634">
        <v>363.45</v>
      </c>
      <c r="AA634">
        <v>350.7</v>
      </c>
      <c r="AB634">
        <v>403.2</v>
      </c>
      <c r="AC634" s="2">
        <f>(Table2[[#This Row],[Close Price]]/Table2[[#This Row],[Day Low]])-1</f>
        <v>5.0775740479549469E-3</v>
      </c>
      <c r="AD634" s="2">
        <f>(Table2[[#This Row],[Day High]]/Table2[[#This Row],[Close Price]])-1</f>
        <v>1.5015436429974605E-2</v>
      </c>
      <c r="AE634" s="2">
        <f>(Table2[[#This Row],[Close Price]]/Table2[[#This Row],[Current Week Low]])-1</f>
        <v>1.5968063872255467E-2</v>
      </c>
      <c r="AF634" s="2">
        <f>(Table2[[#This Row],[Current Week High]]/Table2[[#This Row],[Close Price]])-1</f>
        <v>2.0067358967162496E-2</v>
      </c>
      <c r="AG634" s="2">
        <f>(Table2[[#This Row],[Close Price]]/Table2[[#This Row],[Current Month Low]])-1</f>
        <v>1.5968063872255467E-2</v>
      </c>
      <c r="AH634" s="2">
        <f>(Table2[[#This Row],[Current Month High]]/Table2[[#This Row],[Close Price]])-1</f>
        <v>0.13163064833005889</v>
      </c>
      <c r="AI634">
        <v>18.5096828515296</v>
      </c>
      <c r="AJ634">
        <v>25.701181866290302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-0.04</v>
      </c>
      <c r="AM634" t="s">
        <v>10197</v>
      </c>
      <c r="AN634">
        <v>-3.15</v>
      </c>
      <c r="AO634" t="s">
        <v>10197</v>
      </c>
      <c r="AP634">
        <v>-4.7093651790031998E-2</v>
      </c>
      <c r="AQ634">
        <f>(Table2[[#This Row],[Sharpe Ratio]]-AVERAGE(Table2[Sharpe Ratio]))/_xlfn.STDEV.P(Table2[Sharpe Ratio])</f>
        <v>-1.1398507618321643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-2.5093280349935352</v>
      </c>
      <c r="AS634">
        <f>_xlfn.RANK.AVG(Table2[[#This Row],[1Y Return vs Nifty Z-Score]],Table2[1Y Return vs Nifty Z-Score])</f>
        <v>514</v>
      </c>
      <c r="AT634">
        <f>_xlfn.RANK.AVG(Table2[[#This Row],[6M Return vs Nifty Z-Score]],Table2[6M Return vs Nifty Z-Score])</f>
        <v>604</v>
      </c>
      <c r="AU634">
        <f>_xlfn.RANK.AVG(Table2[[#This Row],[Sharpe Ratio Z-Score]],Table2[Sharpe Ratio Z-Score])</f>
        <v>632</v>
      </c>
      <c r="AV634">
        <f>(Table2[[#This Row],[Rank 1Y]]+Table2[[#This Row],[Rank 6M]]+Table2[[#This Row],[Rank Sharpe]])/3</f>
        <v>583.33333333333337</v>
      </c>
    </row>
    <row r="635" spans="1:48" x14ac:dyDescent="0.3">
      <c r="A635" t="s">
        <v>1651</v>
      </c>
      <c r="B635" t="s">
        <v>1652</v>
      </c>
      <c r="C635" t="s">
        <v>10164</v>
      </c>
      <c r="D635" t="s">
        <v>388</v>
      </c>
      <c r="E635">
        <v>4988.7656123249999</v>
      </c>
      <c r="F635">
        <v>570.35</v>
      </c>
      <c r="G635">
        <v>-47.582096698652997</v>
      </c>
      <c r="H635">
        <f>(Table2[[#This Row],[1Y Return vs Nifty]]-AVERAGE(Table2[1Y Return vs Nifty]))/_xlfn.STDEV.P(Table2[1Y Return vs Nifty])</f>
        <v>-1.2028119486199012</v>
      </c>
      <c r="I635">
        <v>-2.7114183632875299</v>
      </c>
      <c r="J635">
        <f>(Table2[[#This Row],[1M Return vs Nifty]]-AVERAGE(Table2[1M Return vs Nifty]))/_xlfn.STDEV.P(Table2[1M Return vs Nifty])</f>
        <v>-0.28041623420799416</v>
      </c>
      <c r="K635">
        <v>-34.985945427964403</v>
      </c>
      <c r="L635">
        <f>(Table2[[#This Row],[6M Return vs Nifty]]-AVERAGE(Table2[6M Return vs Nifty]))/_xlfn.STDEV.P(Table2[6M Return vs Nifty])</f>
        <v>-1.4335384664569344</v>
      </c>
      <c r="M635">
        <v>-0.88483648102010304</v>
      </c>
      <c r="N635">
        <f>(Table2[[#This Row],[1W Return vs Nifty]]-AVERAGE(Table2[1W Return vs Nifty]))/_xlfn.STDEV.P(Table2[1W Return vs Nifty])</f>
        <v>-0.36049826149673941</v>
      </c>
      <c r="O635">
        <v>574.26</v>
      </c>
      <c r="P635">
        <v>573.92856605907502</v>
      </c>
      <c r="Q635">
        <v>608.422893275913</v>
      </c>
      <c r="R635">
        <v>45.272946136410397</v>
      </c>
      <c r="S635" s="2">
        <f>(Table2[[#This Row],[Close Price]]-Table2[[#This Row],[20D EMA]])/Table2[[#This Row],[20D EMA]]</f>
        <v>-6.8087625814090627E-3</v>
      </c>
      <c r="T635" s="2">
        <f>(Table2[[#This Row],[Close Price]]-Table2[[#This Row],[50D EMA]])/Table2[[#This Row],[50D EMA]]</f>
        <v>-6.2352116111722795E-3</v>
      </c>
      <c r="U635" s="2">
        <f>(Table2[[#This Row],[Close Price]]-Table2[[#This Row],[200D EMA]])/Table2[[#This Row],[200D EMA]]</f>
        <v>-6.2576365381187826E-2</v>
      </c>
      <c r="V635">
        <v>0.73848827250834503</v>
      </c>
      <c r="W635">
        <v>565</v>
      </c>
      <c r="X635">
        <v>575</v>
      </c>
      <c r="Y635">
        <v>545.04999999999995</v>
      </c>
      <c r="Z635">
        <v>575.04999999999995</v>
      </c>
      <c r="AA635">
        <v>545.04999999999995</v>
      </c>
      <c r="AB635">
        <v>603</v>
      </c>
      <c r="AC635" s="2">
        <f>(Table2[[#This Row],[Close Price]]/Table2[[#This Row],[Day Low]])-1</f>
        <v>9.4690265486725433E-3</v>
      </c>
      <c r="AD635" s="2">
        <f>(Table2[[#This Row],[Day High]]/Table2[[#This Row],[Close Price]])-1</f>
        <v>8.1528885771893211E-3</v>
      </c>
      <c r="AE635" s="2">
        <f>(Table2[[#This Row],[Close Price]]/Table2[[#This Row],[Current Week Low]])-1</f>
        <v>4.6417759838547124E-2</v>
      </c>
      <c r="AF635" s="2">
        <f>(Table2[[#This Row],[Current Week High]]/Table2[[#This Row],[Close Price]])-1</f>
        <v>8.2405540457612947E-3</v>
      </c>
      <c r="AG635" s="2">
        <f>(Table2[[#This Row],[Close Price]]/Table2[[#This Row],[Current Month Low]])-1</f>
        <v>4.6417759838547124E-2</v>
      </c>
      <c r="AH635" s="2">
        <f>(Table2[[#This Row],[Current Month High]]/Table2[[#This Row],[Close Price]])-1</f>
        <v>5.7245550977469861E-2</v>
      </c>
      <c r="AI635">
        <v>40.089418777943301</v>
      </c>
      <c r="AJ635">
        <v>11.559902200488899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-7.0000000000000007E-2</v>
      </c>
      <c r="AM635" t="s">
        <v>10197</v>
      </c>
      <c r="AN635">
        <v>-1.98</v>
      </c>
      <c r="AO635" t="s">
        <v>10197</v>
      </c>
      <c r="AP635">
        <v>5.1623244630029E-2</v>
      </c>
      <c r="AQ635">
        <f>(Table2[[#This Row],[Sharpe Ratio]]-AVERAGE(Table2[Sharpe Ratio]))/_xlfn.STDEV.P(Table2[Sharpe Ratio])</f>
        <v>-1.9364590822475577E-3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715</v>
      </c>
      <c r="AT635">
        <f>_xlfn.RANK.AVG(Table2[[#This Row],[6M Return vs Nifty Z-Score]],Table2[6M Return vs Nifty Z-Score])</f>
        <v>706</v>
      </c>
      <c r="AU635">
        <f>_xlfn.RANK.AVG(Table2[[#This Row],[Sharpe Ratio Z-Score]],Table2[Sharpe Ratio Z-Score])</f>
        <v>337</v>
      </c>
      <c r="AV635">
        <f>(Table2[[#This Row],[Rank 1Y]]+Table2[[#This Row],[Rank 6M]]+Table2[[#This Row],[Rank Sharpe]])/3</f>
        <v>586</v>
      </c>
    </row>
    <row r="636" spans="1:48" x14ac:dyDescent="0.3">
      <c r="A636" t="s">
        <v>695</v>
      </c>
      <c r="B636" t="s">
        <v>696</v>
      </c>
      <c r="C636" t="s">
        <v>10153</v>
      </c>
      <c r="D636" t="s">
        <v>541</v>
      </c>
      <c r="E636">
        <v>24661.222047750001</v>
      </c>
      <c r="F636">
        <v>761.5</v>
      </c>
      <c r="G636">
        <v>-3.92895542363464</v>
      </c>
      <c r="H636">
        <f>(Table2[[#This Row],[1Y Return vs Nifty]]-AVERAGE(Table2[1Y Return vs Nifty]))/_xlfn.STDEV.P(Table2[1Y Return vs Nifty])</f>
        <v>-0.61079423631800733</v>
      </c>
      <c r="I636">
        <v>0.81462363245813296</v>
      </c>
      <c r="J636">
        <f>(Table2[[#This Row],[1M Return vs Nifty]]-AVERAGE(Table2[1M Return vs Nifty]))/_xlfn.STDEV.P(Table2[1M Return vs Nifty])</f>
        <v>7.9052299820560057E-2</v>
      </c>
      <c r="K636">
        <v>-16.187887973678201</v>
      </c>
      <c r="L636">
        <f>(Table2[[#This Row],[6M Return vs Nifty]]-AVERAGE(Table2[6M Return vs Nifty]))/_xlfn.STDEV.P(Table2[6M Return vs Nifty])</f>
        <v>-0.78765836357607277</v>
      </c>
      <c r="M636">
        <v>2.2259424719311398</v>
      </c>
      <c r="N636">
        <f>(Table2[[#This Row],[1W Return vs Nifty]]-AVERAGE(Table2[1W Return vs Nifty]))/_xlfn.STDEV.P(Table2[1W Return vs Nifty])</f>
        <v>0.30337255950908965</v>
      </c>
      <c r="O636">
        <v>768.89</v>
      </c>
      <c r="P636">
        <v>755.70678616211001</v>
      </c>
      <c r="Q636">
        <v>719.41079901288504</v>
      </c>
      <c r="R636">
        <v>36.630824048226202</v>
      </c>
      <c r="S636" s="2">
        <f>(Table2[[#This Row],[Close Price]]-Table2[[#This Row],[20D EMA]])/Table2[[#This Row],[20D EMA]]</f>
        <v>-9.6112577871997115E-3</v>
      </c>
      <c r="T636" s="2">
        <f>(Table2[[#This Row],[Close Price]]-Table2[[#This Row],[50D EMA]])/Table2[[#This Row],[50D EMA]]</f>
        <v>7.6659544997750833E-3</v>
      </c>
      <c r="U636" s="2">
        <f>(Table2[[#This Row],[Close Price]]-Table2[[#This Row],[200D EMA]])/Table2[[#This Row],[200D EMA]]</f>
        <v>5.8505100347209446E-2</v>
      </c>
      <c r="V636">
        <v>0.76242857391349705</v>
      </c>
      <c r="W636">
        <v>753.5</v>
      </c>
      <c r="X636">
        <v>775</v>
      </c>
      <c r="Y636">
        <v>757</v>
      </c>
      <c r="Z636">
        <v>789.5</v>
      </c>
      <c r="AA636">
        <v>749.1</v>
      </c>
      <c r="AB636">
        <v>790.85</v>
      </c>
      <c r="AC636" s="2">
        <f>(Table2[[#This Row],[Close Price]]/Table2[[#This Row],[Day Low]])-1</f>
        <v>1.0617120106171107E-2</v>
      </c>
      <c r="AD636" s="2">
        <f>(Table2[[#This Row],[Day High]]/Table2[[#This Row],[Close Price]])-1</f>
        <v>1.7728168089297336E-2</v>
      </c>
      <c r="AE636" s="2">
        <f>(Table2[[#This Row],[Close Price]]/Table2[[#This Row],[Current Week Low]])-1</f>
        <v>5.944517833553542E-3</v>
      </c>
      <c r="AF636" s="2">
        <f>(Table2[[#This Row],[Current Week High]]/Table2[[#This Row],[Close Price]])-1</f>
        <v>3.676953381483905E-2</v>
      </c>
      <c r="AG636" s="2">
        <f>(Table2[[#This Row],[Close Price]]/Table2[[#This Row],[Current Month Low]])-1</f>
        <v>1.6553197169937306E-2</v>
      </c>
      <c r="AH636" s="2">
        <f>(Table2[[#This Row],[Current Month High]]/Table2[[#This Row],[Close Price]])-1</f>
        <v>3.8542350623768984E-2</v>
      </c>
      <c r="AI636">
        <v>13.7820091923834</v>
      </c>
      <c r="AJ636">
        <v>25.277617833347001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-0.04</v>
      </c>
      <c r="AM636" t="s">
        <v>10197</v>
      </c>
      <c r="AN636">
        <v>-2.48</v>
      </c>
      <c r="AO636" t="s">
        <v>10197</v>
      </c>
      <c r="AP636">
        <v>-5.1272353004775999E-2</v>
      </c>
      <c r="AQ636">
        <f>(Table2[[#This Row],[Sharpe Ratio]]-AVERAGE(Table2[Sharpe Ratio]))/_xlfn.STDEV.P(Table2[Sharpe Ratio])</f>
        <v>-1.1880188470497355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-2.2040465876141657</v>
      </c>
      <c r="AS636">
        <f>_xlfn.RANK.AVG(Table2[[#This Row],[1Y Return vs Nifty Z-Score]],Table2[1Y Return vs Nifty Z-Score])</f>
        <v>539</v>
      </c>
      <c r="AT636">
        <f>_xlfn.RANK.AVG(Table2[[#This Row],[6M Return vs Nifty Z-Score]],Table2[6M Return vs Nifty Z-Score])</f>
        <v>583</v>
      </c>
      <c r="AU636">
        <f>_xlfn.RANK.AVG(Table2[[#This Row],[Sharpe Ratio Z-Score]],Table2[Sharpe Ratio Z-Score])</f>
        <v>638</v>
      </c>
      <c r="AV636">
        <f>(Table2[[#This Row],[Rank 1Y]]+Table2[[#This Row],[Rank 6M]]+Table2[[#This Row],[Rank Sharpe]])/3</f>
        <v>586.66666666666663</v>
      </c>
    </row>
    <row r="637" spans="1:48" x14ac:dyDescent="0.3">
      <c r="A637" t="s">
        <v>1167</v>
      </c>
      <c r="B637" t="s">
        <v>1168</v>
      </c>
      <c r="C637" t="s">
        <v>10163</v>
      </c>
      <c r="D637" t="s">
        <v>228</v>
      </c>
      <c r="E637">
        <v>10217.16668823</v>
      </c>
      <c r="F637">
        <v>522.95000000000005</v>
      </c>
      <c r="G637">
        <v>0.471311176552141</v>
      </c>
      <c r="H637">
        <f>(Table2[[#This Row],[1Y Return vs Nifty]]-AVERAGE(Table2[1Y Return vs Nifty]))/_xlfn.STDEV.P(Table2[1Y Return vs Nifty])</f>
        <v>-0.55111844460924864</v>
      </c>
      <c r="I637">
        <v>-13.492659007560301</v>
      </c>
      <c r="J637">
        <f>(Table2[[#This Row],[1M Return vs Nifty]]-AVERAGE(Table2[1M Return vs Nifty]))/_xlfn.STDEV.P(Table2[1M Return vs Nifty])</f>
        <v>-1.379528716158519</v>
      </c>
      <c r="K637">
        <v>-15.6770753312283</v>
      </c>
      <c r="L637">
        <f>(Table2[[#This Row],[6M Return vs Nifty]]-AVERAGE(Table2[6M Return vs Nifty]))/_xlfn.STDEV.P(Table2[6M Return vs Nifty])</f>
        <v>-0.77010741593902532</v>
      </c>
      <c r="M637">
        <v>-4.9221067091477702</v>
      </c>
      <c r="N637">
        <f>(Table2[[#This Row],[1W Return vs Nifty]]-AVERAGE(Table2[1W Return vs Nifty]))/_xlfn.STDEV.P(Table2[1W Return vs Nifty])</f>
        <v>-1.2220914320518939</v>
      </c>
      <c r="O637">
        <v>549.53</v>
      </c>
      <c r="P637">
        <v>569.13524625341097</v>
      </c>
      <c r="Q637">
        <v>552.64254708357703</v>
      </c>
      <c r="R637">
        <v>26.990549410614001</v>
      </c>
      <c r="S637" s="2">
        <f>(Table2[[#This Row],[Close Price]]-Table2[[#This Row],[20D EMA]])/Table2[[#This Row],[20D EMA]]</f>
        <v>-4.8368605899586789E-2</v>
      </c>
      <c r="T637" s="2">
        <f>(Table2[[#This Row],[Close Price]]-Table2[[#This Row],[50D EMA]])/Table2[[#This Row],[50D EMA]]</f>
        <v>-8.114986122797016E-2</v>
      </c>
      <c r="U637" s="2">
        <f>(Table2[[#This Row],[Close Price]]-Table2[[#This Row],[200D EMA]])/Table2[[#This Row],[200D EMA]]</f>
        <v>-5.372830456191157E-2</v>
      </c>
      <c r="V637">
        <v>0.874887958229706</v>
      </c>
      <c r="W637">
        <v>518.1</v>
      </c>
      <c r="X637">
        <v>529.9</v>
      </c>
      <c r="Y637">
        <v>496.95</v>
      </c>
      <c r="Z637">
        <v>535.9</v>
      </c>
      <c r="AA637">
        <v>496.95</v>
      </c>
      <c r="AB637">
        <v>587.15</v>
      </c>
      <c r="AC637" s="2">
        <f>(Table2[[#This Row],[Close Price]]/Table2[[#This Row],[Day Low]])-1</f>
        <v>9.3611271955220676E-3</v>
      </c>
      <c r="AD637" s="2">
        <f>(Table2[[#This Row],[Day High]]/Table2[[#This Row],[Close Price]])-1</f>
        <v>1.3289989482742071E-2</v>
      </c>
      <c r="AE637" s="2">
        <f>(Table2[[#This Row],[Close Price]]/Table2[[#This Row],[Current Week Low]])-1</f>
        <v>5.2319146795452465E-2</v>
      </c>
      <c r="AF637" s="2">
        <f>(Table2[[#This Row],[Current Week High]]/Table2[[#This Row],[Close Price]])-1</f>
        <v>2.4763361698058928E-2</v>
      </c>
      <c r="AG637" s="2">
        <f>(Table2[[#This Row],[Close Price]]/Table2[[#This Row],[Current Month Low]])-1</f>
        <v>5.2319146795452465E-2</v>
      </c>
      <c r="AH637" s="2">
        <f>(Table2[[#This Row],[Current Month High]]/Table2[[#This Row],[Close Price]])-1</f>
        <v>0.1227650827038913</v>
      </c>
      <c r="AI637">
        <v>35.653504159097402</v>
      </c>
      <c r="AJ637">
        <v>28.032806953115401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-0.23</v>
      </c>
      <c r="AM637" t="s">
        <v>10197</v>
      </c>
      <c r="AN637">
        <v>-6.93</v>
      </c>
      <c r="AO637" t="s">
        <v>10197</v>
      </c>
      <c r="AP637">
        <v>-7.5094895770804998E-2</v>
      </c>
      <c r="AQ637">
        <f>(Table2[[#This Row],[Sharpe Ratio]]-AVERAGE(Table2[Sharpe Ratio]))/_xlfn.STDEV.P(Table2[Sharpe Ratio])</f>
        <v>-1.4626224166958648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509</v>
      </c>
      <c r="AT637">
        <f>_xlfn.RANK.AVG(Table2[[#This Row],[6M Return vs Nifty Z-Score]],Table2[6M Return vs Nifty Z-Score])</f>
        <v>570</v>
      </c>
      <c r="AU637">
        <f>_xlfn.RANK.AVG(Table2[[#This Row],[Sharpe Ratio Z-Score]],Table2[Sharpe Ratio Z-Score])</f>
        <v>682</v>
      </c>
      <c r="AV637">
        <f>(Table2[[#This Row],[Rank 1Y]]+Table2[[#This Row],[Rank 6M]]+Table2[[#This Row],[Rank Sharpe]])/3</f>
        <v>587</v>
      </c>
    </row>
    <row r="638" spans="1:48" x14ac:dyDescent="0.3">
      <c r="A638" t="s">
        <v>1308</v>
      </c>
      <c r="B638" t="s">
        <v>1309</v>
      </c>
      <c r="C638" t="s">
        <v>10164</v>
      </c>
      <c r="D638" t="s">
        <v>388</v>
      </c>
      <c r="E638">
        <v>8465.7989594499995</v>
      </c>
      <c r="F638">
        <v>192.29</v>
      </c>
      <c r="G638">
        <v>-30.5432932590181</v>
      </c>
      <c r="H638">
        <f>(Table2[[#This Row],[1Y Return vs Nifty]]-AVERAGE(Table2[1Y Return vs Nifty]))/_xlfn.STDEV.P(Table2[1Y Return vs Nifty])</f>
        <v>-0.97173411233903328</v>
      </c>
      <c r="I638">
        <v>-0.113333983848786</v>
      </c>
      <c r="J638">
        <f>(Table2[[#This Row],[1M Return vs Nifty]]-AVERAGE(Table2[1M Return vs Nifty]))/_xlfn.STDEV.P(Table2[1M Return vs Nifty])</f>
        <v>-1.5549966510059283E-2</v>
      </c>
      <c r="K638">
        <v>-15.791144920271501</v>
      </c>
      <c r="L638">
        <f>(Table2[[#This Row],[6M Return vs Nifty]]-AVERAGE(Table2[6M Return vs Nifty]))/_xlfn.STDEV.P(Table2[6M Return vs Nifty])</f>
        <v>-0.7740267186694253</v>
      </c>
      <c r="M638">
        <v>-2.0647309389675002</v>
      </c>
      <c r="N638">
        <f>(Table2[[#This Row],[1W Return vs Nifty]]-AVERAGE(Table2[1W Return vs Nifty]))/_xlfn.STDEV.P(Table2[1W Return vs Nifty])</f>
        <v>-0.6122993423014812</v>
      </c>
      <c r="O638">
        <v>186.89</v>
      </c>
      <c r="P638">
        <v>181.942529120312</v>
      </c>
      <c r="Q638">
        <v>191.01043160086601</v>
      </c>
      <c r="R638">
        <v>60.344652896075097</v>
      </c>
      <c r="S638" s="2">
        <f>(Table2[[#This Row],[Close Price]]-Table2[[#This Row],[20D EMA]])/Table2[[#This Row],[20D EMA]]</f>
        <v>2.8894001819251999E-2</v>
      </c>
      <c r="T638" s="2">
        <f>(Table2[[#This Row],[Close Price]]-Table2[[#This Row],[50D EMA]])/Table2[[#This Row],[50D EMA]]</f>
        <v>5.6872194366637513E-2</v>
      </c>
      <c r="U638" s="2">
        <f>(Table2[[#This Row],[Close Price]]-Table2[[#This Row],[200D EMA]])/Table2[[#This Row],[200D EMA]]</f>
        <v>6.6989451225771546E-3</v>
      </c>
      <c r="V638">
        <v>1.1899633933864</v>
      </c>
      <c r="W638">
        <v>192.6</v>
      </c>
      <c r="X638">
        <v>195.5</v>
      </c>
      <c r="Y638">
        <v>180.6</v>
      </c>
      <c r="Z638">
        <v>195.25</v>
      </c>
      <c r="AA638">
        <v>180.6</v>
      </c>
      <c r="AB638">
        <v>198.3</v>
      </c>
      <c r="AC638" s="2">
        <f>(Table2[[#This Row],[Close Price]]/Table2[[#This Row],[Day Low]])-1</f>
        <v>-1.6095534787123889E-3</v>
      </c>
      <c r="AD638" s="2">
        <f>(Table2[[#This Row],[Day High]]/Table2[[#This Row],[Close Price]])-1</f>
        <v>1.6693535805294202E-2</v>
      </c>
      <c r="AE638" s="2">
        <f>(Table2[[#This Row],[Close Price]]/Table2[[#This Row],[Current Week Low]])-1</f>
        <v>6.4728682170542617E-2</v>
      </c>
      <c r="AF638" s="2">
        <f>(Table2[[#This Row],[Current Week High]]/Table2[[#This Row],[Close Price]])-1</f>
        <v>1.5393416194289911E-2</v>
      </c>
      <c r="AG638" s="2">
        <f>(Table2[[#This Row],[Close Price]]/Table2[[#This Row],[Current Month Low]])-1</f>
        <v>6.4728682170542617E-2</v>
      </c>
      <c r="AH638" s="2">
        <f>(Table2[[#This Row],[Current Month High]]/Table2[[#This Row],[Close Price]])-1</f>
        <v>3.125487544854133E-2</v>
      </c>
      <c r="AI638">
        <v>34.172343855634701</v>
      </c>
      <c r="AJ638">
        <v>32.613793103448202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0.05</v>
      </c>
      <c r="AM638" t="s">
        <v>10198</v>
      </c>
      <c r="AN638">
        <v>0.82</v>
      </c>
      <c r="AO638" t="s">
        <v>10198</v>
      </c>
      <c r="AQ638">
        <f>(Table2[[#This Row],[Sharpe Ratio]]-AVERAGE(Table2[Sharpe Ratio]))/_xlfn.STDEV.P(Table2[Sharpe Ratio])</f>
        <v>-0.59700002519057449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670</v>
      </c>
      <c r="AT638">
        <f>_xlfn.RANK.AVG(Table2[[#This Row],[6M Return vs Nifty Z-Score]],Table2[6M Return vs Nifty Z-Score])</f>
        <v>575</v>
      </c>
      <c r="AU638">
        <f>_xlfn.RANK.AVG(Table2[[#This Row],[Sharpe Ratio Z-Score]],Table2[Sharpe Ratio Z-Score])</f>
        <v>517.5</v>
      </c>
      <c r="AV638">
        <f>(Table2[[#This Row],[Rank 1Y]]+Table2[[#This Row],[Rank 6M]]+Table2[[#This Row],[Rank Sharpe]])/3</f>
        <v>587.5</v>
      </c>
    </row>
    <row r="639" spans="1:48" x14ac:dyDescent="0.3">
      <c r="A639" t="s">
        <v>1045</v>
      </c>
      <c r="B639" t="s">
        <v>1046</v>
      </c>
      <c r="C639" t="s">
        <v>10167</v>
      </c>
      <c r="D639" t="s">
        <v>555</v>
      </c>
      <c r="E639">
        <v>12052.133572524999</v>
      </c>
      <c r="F639">
        <v>909.25</v>
      </c>
      <c r="G639">
        <v>-39.433493437142403</v>
      </c>
      <c r="H639">
        <f>(Table2[[#This Row],[1Y Return vs Nifty]]-AVERAGE(Table2[1Y Return vs Nifty]))/_xlfn.STDEV.P(Table2[1Y Return vs Nifty])</f>
        <v>-1.0923017465947384</v>
      </c>
      <c r="I639">
        <v>1.19604694191442</v>
      </c>
      <c r="J639">
        <f>(Table2[[#This Row],[1M Return vs Nifty]]-AVERAGE(Table2[1M Return vs Nifty]))/_xlfn.STDEV.P(Table2[1M Return vs Nifty])</f>
        <v>0.11793716791345298</v>
      </c>
      <c r="K639">
        <v>-6.9825733724964296</v>
      </c>
      <c r="L639">
        <f>(Table2[[#This Row],[6M Return vs Nifty]]-AVERAGE(Table2[6M Return vs Nifty]))/_xlfn.STDEV.P(Table2[6M Return vs Nifty])</f>
        <v>-0.4713741115398965</v>
      </c>
      <c r="M639">
        <v>4.5032134719780199</v>
      </c>
      <c r="N639">
        <f>(Table2[[#This Row],[1W Return vs Nifty]]-AVERAGE(Table2[1W Return vs Nifty]))/_xlfn.STDEV.P(Table2[1W Return vs Nifty])</f>
        <v>0.78936458636770235</v>
      </c>
      <c r="O639">
        <v>893.51</v>
      </c>
      <c r="P639">
        <v>873.700070590623</v>
      </c>
      <c r="Q639">
        <v>872.19524583241105</v>
      </c>
      <c r="R639">
        <v>59.879109082065</v>
      </c>
      <c r="S639" s="2">
        <f>(Table2[[#This Row],[Close Price]]-Table2[[#This Row],[20D EMA]])/Table2[[#This Row],[20D EMA]]</f>
        <v>1.761591923985183E-2</v>
      </c>
      <c r="T639" s="2">
        <f>(Table2[[#This Row],[Close Price]]-Table2[[#This Row],[50D EMA]])/Table2[[#This Row],[50D EMA]]</f>
        <v>4.068893960984251E-2</v>
      </c>
      <c r="U639" s="2">
        <f>(Table2[[#This Row],[Close Price]]-Table2[[#This Row],[200D EMA]])/Table2[[#This Row],[200D EMA]]</f>
        <v>4.2484471618765139E-2</v>
      </c>
      <c r="V639">
        <v>0.82720473166028896</v>
      </c>
      <c r="W639">
        <v>895.55</v>
      </c>
      <c r="X639">
        <v>922.85</v>
      </c>
      <c r="Y639">
        <v>869.6</v>
      </c>
      <c r="Z639">
        <v>930</v>
      </c>
      <c r="AA639">
        <v>859</v>
      </c>
      <c r="AB639">
        <v>938.4</v>
      </c>
      <c r="AC639" s="2">
        <f>(Table2[[#This Row],[Close Price]]/Table2[[#This Row],[Day Low]])-1</f>
        <v>1.5297861649265831E-2</v>
      </c>
      <c r="AD639" s="2">
        <f>(Table2[[#This Row],[Day High]]/Table2[[#This Row],[Close Price]])-1</f>
        <v>1.4957382458069768E-2</v>
      </c>
      <c r="AE639" s="2">
        <f>(Table2[[#This Row],[Close Price]]/Table2[[#This Row],[Current Week Low]])-1</f>
        <v>4.5595676172953015E-2</v>
      </c>
      <c r="AF639" s="2">
        <f>(Table2[[#This Row],[Current Week High]]/Table2[[#This Row],[Close Price]])-1</f>
        <v>2.2821006323893389E-2</v>
      </c>
      <c r="AG639" s="2">
        <f>(Table2[[#This Row],[Close Price]]/Table2[[#This Row],[Current Month Low]])-1</f>
        <v>5.8498253783469067E-2</v>
      </c>
      <c r="AH639" s="2">
        <f>(Table2[[#This Row],[Current Month High]]/Table2[[#This Row],[Close Price]])-1</f>
        <v>3.2059389606818867E-2</v>
      </c>
      <c r="AI639">
        <v>21.941160296947999</v>
      </c>
      <c r="AJ639">
        <v>19.3946556365307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0.01</v>
      </c>
      <c r="AM639" t="s">
        <v>10198</v>
      </c>
      <c r="AN639">
        <v>0.06</v>
      </c>
      <c r="AO639" t="s">
        <v>10198</v>
      </c>
      <c r="AP639">
        <v>-2.1785650435279E-2</v>
      </c>
      <c r="AQ639">
        <f>(Table2[[#This Row],[Sharpe Ratio]]-AVERAGE(Table2[Sharpe Ratio]))/_xlfn.STDEV.P(Table2[Sharpe Ratio])</f>
        <v>-0.8481242412470279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-1.5044983451005076</v>
      </c>
      <c r="AS639">
        <f>_xlfn.RANK.AVG(Table2[[#This Row],[1Y Return vs Nifty Z-Score]],Table2[1Y Return vs Nifty Z-Score])</f>
        <v>700</v>
      </c>
      <c r="AT639">
        <f>_xlfn.RANK.AVG(Table2[[#This Row],[6M Return vs Nifty Z-Score]],Table2[6M Return vs Nifty Z-Score])</f>
        <v>481</v>
      </c>
      <c r="AU639">
        <f>_xlfn.RANK.AVG(Table2[[#This Row],[Sharpe Ratio Z-Score]],Table2[Sharpe Ratio Z-Score])</f>
        <v>584</v>
      </c>
      <c r="AV639">
        <f>(Table2[[#This Row],[Rank 1Y]]+Table2[[#This Row],[Rank 6M]]+Table2[[#This Row],[Rank Sharpe]])/3</f>
        <v>588.33333333333337</v>
      </c>
    </row>
    <row r="640" spans="1:48" x14ac:dyDescent="0.3">
      <c r="A640" t="s">
        <v>245</v>
      </c>
      <c r="B640" t="s">
        <v>246</v>
      </c>
      <c r="C640" t="s">
        <v>10153</v>
      </c>
      <c r="D640" t="s">
        <v>24</v>
      </c>
      <c r="E640">
        <v>107393.96543955</v>
      </c>
      <c r="F640">
        <v>1379.1</v>
      </c>
      <c r="G640">
        <v>-26.579042837804799</v>
      </c>
      <c r="H640">
        <f>(Table2[[#This Row],[1Y Return vs Nifty]]-AVERAGE(Table2[1Y Return vs Nifty]))/_xlfn.STDEV.P(Table2[1Y Return vs Nifty])</f>
        <v>-0.91797151022587009</v>
      </c>
      <c r="I640">
        <v>-9.4498273561661108</v>
      </c>
      <c r="J640">
        <f>(Table2[[#This Row],[1M Return vs Nifty]]-AVERAGE(Table2[1M Return vs Nifty]))/_xlfn.STDEV.P(Table2[1M Return vs Nifty])</f>
        <v>-0.96737515451508183</v>
      </c>
      <c r="K640">
        <v>-23.090048771429501</v>
      </c>
      <c r="L640">
        <f>(Table2[[#This Row],[6M Return vs Nifty]]-AVERAGE(Table2[6M Return vs Nifty]))/_xlfn.STDEV.P(Table2[6M Return vs Nifty])</f>
        <v>-1.024808842395116</v>
      </c>
      <c r="M640">
        <v>-1.63379185772354</v>
      </c>
      <c r="N640">
        <f>(Table2[[#This Row],[1W Return vs Nifty]]-AVERAGE(Table2[1W Return vs Nifty]))/_xlfn.STDEV.P(Table2[1W Return vs Nifty])</f>
        <v>-0.52033270436421808</v>
      </c>
      <c r="O640">
        <v>1435.35</v>
      </c>
      <c r="P640">
        <v>1455.48246588538</v>
      </c>
      <c r="Q640">
        <v>1456.8216055995399</v>
      </c>
      <c r="R640">
        <v>20.700137704434201</v>
      </c>
      <c r="S640" s="2">
        <f>(Table2[[#This Row],[Close Price]]-Table2[[#This Row],[20D EMA]])/Table2[[#This Row],[20D EMA]]</f>
        <v>-3.9189047967394718E-2</v>
      </c>
      <c r="T640" s="2">
        <f>(Table2[[#This Row],[Close Price]]-Table2[[#This Row],[50D EMA]])/Table2[[#This Row],[50D EMA]]</f>
        <v>-5.247913848204009E-2</v>
      </c>
      <c r="U640" s="2">
        <f>(Table2[[#This Row],[Close Price]]-Table2[[#This Row],[200D EMA]])/Table2[[#This Row],[200D EMA]]</f>
        <v>-5.3350118711037703E-2</v>
      </c>
      <c r="V640">
        <v>0.84202666904977697</v>
      </c>
      <c r="W640">
        <v>1359.05</v>
      </c>
      <c r="X640">
        <v>1409</v>
      </c>
      <c r="Y640">
        <v>1374</v>
      </c>
      <c r="Z640">
        <v>1429.95</v>
      </c>
      <c r="AA640">
        <v>1374</v>
      </c>
      <c r="AB640">
        <v>1469</v>
      </c>
      <c r="AC640" s="2">
        <f>(Table2[[#This Row],[Close Price]]/Table2[[#This Row],[Day Low]])-1</f>
        <v>1.4752952430006294E-2</v>
      </c>
      <c r="AD640" s="2">
        <f>(Table2[[#This Row],[Day High]]/Table2[[#This Row],[Close Price]])-1</f>
        <v>2.1680806322964319E-2</v>
      </c>
      <c r="AE640" s="2">
        <f>(Table2[[#This Row],[Close Price]]/Table2[[#This Row],[Current Week Low]])-1</f>
        <v>3.7117903930130591E-3</v>
      </c>
      <c r="AF640" s="2">
        <f>(Table2[[#This Row],[Current Week High]]/Table2[[#This Row],[Close Price]])-1</f>
        <v>3.6871872960626551E-2</v>
      </c>
      <c r="AG640" s="2">
        <f>(Table2[[#This Row],[Close Price]]/Table2[[#This Row],[Current Month Low]])-1</f>
        <v>3.7117903930130591E-3</v>
      </c>
      <c r="AH640" s="2">
        <f>(Table2[[#This Row],[Current Month High]]/Table2[[#This Row],[Close Price]])-1</f>
        <v>6.5187441084765485E-2</v>
      </c>
      <c r="AI640">
        <v>22.8699876731201</v>
      </c>
      <c r="AJ640">
        <v>1.85000553893872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</v>
      </c>
      <c r="AM640" t="s">
        <v>10197</v>
      </c>
      <c r="AN640">
        <v>-4.0999999999999996</v>
      </c>
      <c r="AO640" t="s">
        <v>10197</v>
      </c>
      <c r="AP640">
        <v>5.4007532442820003E-3</v>
      </c>
      <c r="AQ640">
        <f>(Table2[[#This Row],[Sharpe Ratio]]-AVERAGE(Table2[Sharpe Ratio]))/_xlfn.STDEV.P(Table2[Sharpe Ratio])</f>
        <v>-0.53474528881656291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649</v>
      </c>
      <c r="AT640">
        <f>_xlfn.RANK.AVG(Table2[[#This Row],[6M Return vs Nifty Z-Score]],Table2[6M Return vs Nifty Z-Score])</f>
        <v>632</v>
      </c>
      <c r="AU640">
        <f>_xlfn.RANK.AVG(Table2[[#This Row],[Sharpe Ratio Z-Score]],Table2[Sharpe Ratio Z-Score])</f>
        <v>485</v>
      </c>
      <c r="AV640">
        <f>(Table2[[#This Row],[Rank 1Y]]+Table2[[#This Row],[Rank 6M]]+Table2[[#This Row],[Rank Sharpe]])/3</f>
        <v>588.66666666666663</v>
      </c>
    </row>
    <row r="641" spans="1:48" x14ac:dyDescent="0.3">
      <c r="A641" t="s">
        <v>421</v>
      </c>
      <c r="B641" t="s">
        <v>422</v>
      </c>
      <c r="C641" t="s">
        <v>10153</v>
      </c>
      <c r="D641" t="s">
        <v>24</v>
      </c>
      <c r="E641">
        <v>55836.858025080001</v>
      </c>
      <c r="F641">
        <v>74.66</v>
      </c>
      <c r="G641">
        <v>-34.113302933703103</v>
      </c>
      <c r="H641">
        <f>(Table2[[#This Row],[1Y Return vs Nifty]]-AVERAGE(Table2[1Y Return vs Nifty]))/_xlfn.STDEV.P(Table2[1Y Return vs Nifty])</f>
        <v>-1.0201500773479972</v>
      </c>
      <c r="I641">
        <v>-11.993055902594699</v>
      </c>
      <c r="J641">
        <f>(Table2[[#This Row],[1M Return vs Nifty]]-AVERAGE(Table2[1M Return vs Nifty]))/_xlfn.STDEV.P(Table2[1M Return vs Nifty])</f>
        <v>-1.2266490481293082</v>
      </c>
      <c r="K641">
        <v>-21.033657924439002</v>
      </c>
      <c r="L641">
        <f>(Table2[[#This Row],[6M Return vs Nifty]]-AVERAGE(Table2[6M Return vs Nifty]))/_xlfn.STDEV.P(Table2[6M Return vs Nifty])</f>
        <v>-0.95415356670785911</v>
      </c>
      <c r="M641">
        <v>-1.6935053943046701</v>
      </c>
      <c r="N641">
        <f>(Table2[[#This Row],[1W Return vs Nifty]]-AVERAGE(Table2[1W Return vs Nifty]))/_xlfn.STDEV.P(Table2[1W Return vs Nifty])</f>
        <v>-0.53307616031362504</v>
      </c>
      <c r="O641">
        <v>78.040000000000006</v>
      </c>
      <c r="P641">
        <v>78.923303021559903</v>
      </c>
      <c r="Q641">
        <v>79.987121130398094</v>
      </c>
      <c r="R641">
        <v>24.2623369054451</v>
      </c>
      <c r="S641" s="2">
        <f>(Table2[[#This Row],[Close Price]]-Table2[[#This Row],[20D EMA]])/Table2[[#This Row],[20D EMA]]</f>
        <v>-4.3311122501281517E-2</v>
      </c>
      <c r="T641" s="2">
        <f>(Table2[[#This Row],[Close Price]]-Table2[[#This Row],[50D EMA]])/Table2[[#This Row],[50D EMA]]</f>
        <v>-5.4018304586102753E-2</v>
      </c>
      <c r="U641" s="2">
        <f>(Table2[[#This Row],[Close Price]]-Table2[[#This Row],[200D EMA]])/Table2[[#This Row],[200D EMA]]</f>
        <v>-6.6599735746378702E-2</v>
      </c>
      <c r="V641">
        <v>0.60957307999616495</v>
      </c>
      <c r="W641">
        <v>72.400000000000006</v>
      </c>
      <c r="X641">
        <v>74.94</v>
      </c>
      <c r="Y641">
        <v>74.599999999999994</v>
      </c>
      <c r="Z641">
        <v>78.040000000000006</v>
      </c>
      <c r="AA641">
        <v>74.599999999999994</v>
      </c>
      <c r="AB641">
        <v>82.2</v>
      </c>
      <c r="AC641" s="2">
        <f>(Table2[[#This Row],[Close Price]]/Table2[[#This Row],[Day Low]])-1</f>
        <v>3.1215469613259605E-2</v>
      </c>
      <c r="AD641" s="2">
        <f>(Table2[[#This Row],[Day High]]/Table2[[#This Row],[Close Price]])-1</f>
        <v>3.7503348513259205E-3</v>
      </c>
      <c r="AE641" s="2">
        <f>(Table2[[#This Row],[Close Price]]/Table2[[#This Row],[Current Week Low]])-1</f>
        <v>8.0428954423594767E-4</v>
      </c>
      <c r="AF641" s="2">
        <f>(Table2[[#This Row],[Current Week High]]/Table2[[#This Row],[Close Price]])-1</f>
        <v>4.5271899276721372E-2</v>
      </c>
      <c r="AG641" s="2">
        <f>(Table2[[#This Row],[Close Price]]/Table2[[#This Row],[Current Month Low]])-1</f>
        <v>8.0428954423594767E-4</v>
      </c>
      <c r="AH641" s="2">
        <f>(Table2[[#This Row],[Current Month High]]/Table2[[#This Row],[Close Price]])-1</f>
        <v>0.1009911599249933</v>
      </c>
      <c r="AI641">
        <v>34.878114117331897</v>
      </c>
      <c r="AJ641">
        <v>5.4519774011299402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-0.09</v>
      </c>
      <c r="AM641" t="s">
        <v>10197</v>
      </c>
      <c r="AN641">
        <v>-6.39</v>
      </c>
      <c r="AO641" t="s">
        <v>10197</v>
      </c>
      <c r="AP641">
        <v>9.8261719329139994E-3</v>
      </c>
      <c r="AQ641">
        <f>(Table2[[#This Row],[Sharpe Ratio]]-AVERAGE(Table2[Sharpe Ratio]))/_xlfn.STDEV.P(Table2[Sharpe Ratio])</f>
        <v>-0.48373327968670765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681</v>
      </c>
      <c r="AT641">
        <f>_xlfn.RANK.AVG(Table2[[#This Row],[6M Return vs Nifty Z-Score]],Table2[6M Return vs Nifty Z-Score])</f>
        <v>622</v>
      </c>
      <c r="AU641">
        <f>_xlfn.RANK.AVG(Table2[[#This Row],[Sharpe Ratio Z-Score]],Table2[Sharpe Ratio Z-Score])</f>
        <v>468</v>
      </c>
      <c r="AV641">
        <f>(Table2[[#This Row],[Rank 1Y]]+Table2[[#This Row],[Rank 6M]]+Table2[[#This Row],[Rank Sharpe]])/3</f>
        <v>590.33333333333337</v>
      </c>
    </row>
    <row r="642" spans="1:48" x14ac:dyDescent="0.3">
      <c r="A642" t="s">
        <v>22</v>
      </c>
      <c r="B642" t="s">
        <v>23</v>
      </c>
      <c r="C642" t="s">
        <v>10153</v>
      </c>
      <c r="D642" t="s">
        <v>24</v>
      </c>
      <c r="E642">
        <v>1230896.8056522801</v>
      </c>
      <c r="F642">
        <v>1616.6</v>
      </c>
      <c r="G642">
        <v>-28.7262679294594</v>
      </c>
      <c r="H642">
        <f>(Table2[[#This Row],[1Y Return vs Nifty]]-AVERAGE(Table2[1Y Return vs Nifty]))/_xlfn.STDEV.P(Table2[1Y Return vs Nifty])</f>
        <v>-0.94709187245936755</v>
      </c>
      <c r="I642">
        <v>-7.1141011906053997</v>
      </c>
      <c r="J642">
        <f>(Table2[[#This Row],[1M Return vs Nifty]]-AVERAGE(Table2[1M Return vs Nifty]))/_xlfn.STDEV.P(Table2[1M Return vs Nifty])</f>
        <v>-0.7292554549654775</v>
      </c>
      <c r="K642">
        <v>-1.63746289353524</v>
      </c>
      <c r="L642">
        <f>(Table2[[#This Row],[6M Return vs Nifty]]-AVERAGE(Table2[6M Return vs Nifty]))/_xlfn.STDEV.P(Table2[6M Return vs Nifty])</f>
        <v>-0.28772212970845168</v>
      </c>
      <c r="M642">
        <v>1.8824133427022101</v>
      </c>
      <c r="N642">
        <f>(Table2[[#This Row],[1W Return vs Nifty]]-AVERAGE(Table2[1W Return vs Nifty]))/_xlfn.STDEV.P(Table2[1W Return vs Nifty])</f>
        <v>0.23006006495068834</v>
      </c>
      <c r="O642">
        <v>1630.65</v>
      </c>
      <c r="P642">
        <v>1603.4062484024801</v>
      </c>
      <c r="Q642">
        <v>1556.2681381186101</v>
      </c>
      <c r="R642">
        <v>43.953618139291599</v>
      </c>
      <c r="S642" s="2">
        <f>(Table2[[#This Row],[Close Price]]-Table2[[#This Row],[20D EMA]])/Table2[[#This Row],[20D EMA]]</f>
        <v>-8.6161959954620428E-3</v>
      </c>
      <c r="T642" s="2">
        <f>(Table2[[#This Row],[Close Price]]-Table2[[#This Row],[50D EMA]])/Table2[[#This Row],[50D EMA]]</f>
        <v>8.2285768879004715E-3</v>
      </c>
      <c r="U642" s="2">
        <f>(Table2[[#This Row],[Close Price]]-Table2[[#This Row],[200D EMA]])/Table2[[#This Row],[200D EMA]]</f>
        <v>3.8767009619772662E-2</v>
      </c>
      <c r="V642">
        <v>0.97884512234697696</v>
      </c>
      <c r="W642">
        <v>1596.45</v>
      </c>
      <c r="X642">
        <v>1621.75</v>
      </c>
      <c r="Y642">
        <v>1588.05</v>
      </c>
      <c r="Z642">
        <v>1651</v>
      </c>
      <c r="AA642">
        <v>1588.05</v>
      </c>
      <c r="AB642">
        <v>1794</v>
      </c>
      <c r="AC642" s="2">
        <f>(Table2[[#This Row],[Close Price]]/Table2[[#This Row],[Day Low]])-1</f>
        <v>1.2621754517836425E-2</v>
      </c>
      <c r="AD642" s="2">
        <f>(Table2[[#This Row],[Day High]]/Table2[[#This Row],[Close Price]])-1</f>
        <v>3.1856983793145943E-3</v>
      </c>
      <c r="AE642" s="2">
        <f>(Table2[[#This Row],[Close Price]]/Table2[[#This Row],[Current Week Low]])-1</f>
        <v>1.7978023361984841E-2</v>
      </c>
      <c r="AF642" s="2">
        <f>(Table2[[#This Row],[Current Week High]]/Table2[[#This Row],[Close Price]])-1</f>
        <v>2.1279228009402518E-2</v>
      </c>
      <c r="AG642" s="2">
        <f>(Table2[[#This Row],[Close Price]]/Table2[[#This Row],[Current Month Low]])-1</f>
        <v>1.7978023361984841E-2</v>
      </c>
      <c r="AH642" s="2">
        <f>(Table2[[#This Row],[Current Month High]]/Table2[[#This Row],[Close Price]])-1</f>
        <v>0.10973648397872093</v>
      </c>
      <c r="AI642">
        <v>10.973648397871999</v>
      </c>
      <c r="AJ642">
        <v>18.558175351105501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0.02</v>
      </c>
      <c r="AM642" t="s">
        <v>10198</v>
      </c>
      <c r="AN642">
        <v>-1.1499999999999999</v>
      </c>
      <c r="AO642" t="s">
        <v>10197</v>
      </c>
      <c r="AP642">
        <v>-8.4869150577254998E-2</v>
      </c>
      <c r="AQ642">
        <f>(Table2[[#This Row],[Sharpe Ratio]]-AVERAGE(Table2[Sharpe Ratio]))/_xlfn.STDEV.P(Table2[Sharpe Ratio])</f>
        <v>-1.5752907110439165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-3.309300103226525</v>
      </c>
      <c r="AS642">
        <f>_xlfn.RANK.AVG(Table2[[#This Row],[1Y Return vs Nifty Z-Score]],Table2[1Y Return vs Nifty Z-Score])</f>
        <v>660</v>
      </c>
      <c r="AT642">
        <f>_xlfn.RANK.AVG(Table2[[#This Row],[6M Return vs Nifty Z-Score]],Table2[6M Return vs Nifty Z-Score])</f>
        <v>415</v>
      </c>
      <c r="AU642">
        <f>_xlfn.RANK.AVG(Table2[[#This Row],[Sharpe Ratio Z-Score]],Table2[Sharpe Ratio Z-Score])</f>
        <v>697</v>
      </c>
      <c r="AV642">
        <f>(Table2[[#This Row],[Rank 1Y]]+Table2[[#This Row],[Rank 6M]]+Table2[[#This Row],[Rank Sharpe]])/3</f>
        <v>590.66666666666663</v>
      </c>
    </row>
    <row r="643" spans="1:48" x14ac:dyDescent="0.3">
      <c r="A643" t="s">
        <v>2131</v>
      </c>
      <c r="B643" t="s">
        <v>2132</v>
      </c>
      <c r="C643" t="s">
        <v>10156</v>
      </c>
      <c r="D643" t="s">
        <v>46</v>
      </c>
      <c r="E643">
        <v>2677.6047730949999</v>
      </c>
      <c r="F643">
        <v>675.45</v>
      </c>
      <c r="G643">
        <v>-32.887852083781297</v>
      </c>
      <c r="H643">
        <f>(Table2[[#This Row],[1Y Return vs Nifty]]-AVERAGE(Table2[1Y Return vs Nifty]))/_xlfn.STDEV.P(Table2[1Y Return vs Nifty])</f>
        <v>-1.0035306866805882</v>
      </c>
      <c r="I643">
        <v>0.48461057564058801</v>
      </c>
      <c r="J643">
        <f>(Table2[[#This Row],[1M Return vs Nifty]]-AVERAGE(Table2[1M Return vs Nifty]))/_xlfn.STDEV.P(Table2[1M Return vs Nifty])</f>
        <v>4.5408540078725794E-2</v>
      </c>
      <c r="K643">
        <v>-23.4469127379006</v>
      </c>
      <c r="L643">
        <f>(Table2[[#This Row],[6M Return vs Nifty]]-AVERAGE(Table2[6M Return vs Nifty]))/_xlfn.STDEV.P(Table2[6M Return vs Nifty])</f>
        <v>-1.0370702867459136</v>
      </c>
      <c r="M643">
        <v>1.4087837142530399</v>
      </c>
      <c r="N643">
        <f>(Table2[[#This Row],[1W Return vs Nifty]]-AVERAGE(Table2[1W Return vs Nifty]))/_xlfn.STDEV.P(Table2[1W Return vs Nifty])</f>
        <v>0.12898284440664012</v>
      </c>
      <c r="O643">
        <v>680.09</v>
      </c>
      <c r="P643">
        <v>675.90862852645</v>
      </c>
      <c r="Q643">
        <v>697.86830141896996</v>
      </c>
      <c r="R643">
        <v>44.341219514925797</v>
      </c>
      <c r="S643" s="2">
        <f>(Table2[[#This Row],[Close Price]]-Table2[[#This Row],[20D EMA]])/Table2[[#This Row],[20D EMA]]</f>
        <v>-6.8226264170918351E-3</v>
      </c>
      <c r="T643" s="2">
        <f>(Table2[[#This Row],[Close Price]]-Table2[[#This Row],[50D EMA]])/Table2[[#This Row],[50D EMA]]</f>
        <v>-6.7853628004396641E-4</v>
      </c>
      <c r="U643" s="2">
        <f>(Table2[[#This Row],[Close Price]]-Table2[[#This Row],[200D EMA]])/Table2[[#This Row],[200D EMA]]</f>
        <v>-3.212397149059066E-2</v>
      </c>
      <c r="V643">
        <v>0.69581813160191897</v>
      </c>
      <c r="W643">
        <v>680.65</v>
      </c>
      <c r="X643">
        <v>695</v>
      </c>
      <c r="Y643">
        <v>652.54999999999995</v>
      </c>
      <c r="Z643">
        <v>699</v>
      </c>
      <c r="AA643">
        <v>652.54999999999995</v>
      </c>
      <c r="AB643">
        <v>709.65</v>
      </c>
      <c r="AC643" s="2">
        <f>(Table2[[#This Row],[Close Price]]/Table2[[#This Row],[Day Low]])-1</f>
        <v>-7.639756115477736E-3</v>
      </c>
      <c r="AD643" s="2">
        <f>(Table2[[#This Row],[Day High]]/Table2[[#This Row],[Close Price]])-1</f>
        <v>2.8943667184839761E-2</v>
      </c>
      <c r="AE643" s="2">
        <f>(Table2[[#This Row],[Close Price]]/Table2[[#This Row],[Current Week Low]])-1</f>
        <v>3.5093096314458894E-2</v>
      </c>
      <c r="AF643" s="2">
        <f>(Table2[[#This Row],[Current Week High]]/Table2[[#This Row],[Close Price]])-1</f>
        <v>3.4865645125471856E-2</v>
      </c>
      <c r="AG643" s="2">
        <f>(Table2[[#This Row],[Close Price]]/Table2[[#This Row],[Current Month Low]])-1</f>
        <v>3.5093096314458894E-2</v>
      </c>
      <c r="AH643" s="2">
        <f>(Table2[[#This Row],[Current Month High]]/Table2[[#This Row],[Close Price]])-1</f>
        <v>5.0632911392404889E-2</v>
      </c>
      <c r="AI643">
        <v>25.249833444370399</v>
      </c>
      <c r="AJ643">
        <v>12.593765627604601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-0.08</v>
      </c>
      <c r="AM643" t="s">
        <v>10197</v>
      </c>
      <c r="AN643">
        <v>-3.43</v>
      </c>
      <c r="AO643" t="s">
        <v>10197</v>
      </c>
      <c r="AP643">
        <v>1.0097712905957E-2</v>
      </c>
      <c r="AQ643">
        <f>(Table2[[#This Row],[Sharpe Ratio]]-AVERAGE(Table2[Sharpe Ratio]))/_xlfn.STDEV.P(Table2[Sharpe Ratio])</f>
        <v>-0.48060321413345686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677</v>
      </c>
      <c r="AT643">
        <f>_xlfn.RANK.AVG(Table2[[#This Row],[6M Return vs Nifty Z-Score]],Table2[6M Return vs Nifty Z-Score])</f>
        <v>638</v>
      </c>
      <c r="AU643">
        <f>_xlfn.RANK.AVG(Table2[[#This Row],[Sharpe Ratio Z-Score]],Table2[Sharpe Ratio Z-Score])</f>
        <v>465</v>
      </c>
      <c r="AV643">
        <f>(Table2[[#This Row],[Rank 1Y]]+Table2[[#This Row],[Rank 6M]]+Table2[[#This Row],[Rank Sharpe]])/3</f>
        <v>593.33333333333337</v>
      </c>
    </row>
    <row r="644" spans="1:48" x14ac:dyDescent="0.3">
      <c r="A644" t="s">
        <v>1422</v>
      </c>
      <c r="B644" t="s">
        <v>1423</v>
      </c>
      <c r="C644" t="s">
        <v>10153</v>
      </c>
      <c r="D644" t="s">
        <v>24</v>
      </c>
      <c r="E644">
        <v>7234.2861759899997</v>
      </c>
      <c r="F644">
        <v>456.85</v>
      </c>
      <c r="G644">
        <v>-21.9443776493987</v>
      </c>
      <c r="H644">
        <f>(Table2[[#This Row],[1Y Return vs Nifty]]-AVERAGE(Table2[1Y Return vs Nifty]))/_xlfn.STDEV.P(Table2[1Y Return vs Nifty])</f>
        <v>-0.85511683809954542</v>
      </c>
      <c r="I644">
        <v>-7.83878500692028</v>
      </c>
      <c r="J644">
        <f>(Table2[[#This Row],[1M Return vs Nifty]]-AVERAGE(Table2[1M Return vs Nifty]))/_xlfn.STDEV.P(Table2[1M Return vs Nifty])</f>
        <v>-0.8031346173235081</v>
      </c>
      <c r="K644">
        <v>-23.339689278038598</v>
      </c>
      <c r="L644">
        <f>(Table2[[#This Row],[6M Return vs Nifty]]-AVERAGE(Table2[6M Return vs Nifty]))/_xlfn.STDEV.P(Table2[6M Return vs Nifty])</f>
        <v>-1.0333862093110338</v>
      </c>
      <c r="M644">
        <v>-0.599810044259381</v>
      </c>
      <c r="N644">
        <f>(Table2[[#This Row],[1W Return vs Nifty]]-AVERAGE(Table2[1W Return vs Nifty]))/_xlfn.STDEV.P(Table2[1W Return vs Nifty])</f>
        <v>-0.29967081684619939</v>
      </c>
      <c r="O644">
        <v>468.79</v>
      </c>
      <c r="P644">
        <v>472.68039550502698</v>
      </c>
      <c r="Q644">
        <v>484.22848575129098</v>
      </c>
      <c r="R644">
        <v>26.633636370399401</v>
      </c>
      <c r="S644" s="2">
        <f>(Table2[[#This Row],[Close Price]]-Table2[[#This Row],[20D EMA]])/Table2[[#This Row],[20D EMA]]</f>
        <v>-2.5469826574798946E-2</v>
      </c>
      <c r="T644" s="2">
        <f>(Table2[[#This Row],[Close Price]]-Table2[[#This Row],[50D EMA]])/Table2[[#This Row],[50D EMA]]</f>
        <v>-3.349069615657161E-2</v>
      </c>
      <c r="U644" s="2">
        <f>(Table2[[#This Row],[Close Price]]-Table2[[#This Row],[200D EMA]])/Table2[[#This Row],[200D EMA]]</f>
        <v>-5.6540427828843318E-2</v>
      </c>
      <c r="V644">
        <v>1.17488160736268</v>
      </c>
      <c r="W644">
        <v>456.9</v>
      </c>
      <c r="X644">
        <v>461</v>
      </c>
      <c r="Y644">
        <v>454.75</v>
      </c>
      <c r="Z644">
        <v>469</v>
      </c>
      <c r="AA644">
        <v>454.75</v>
      </c>
      <c r="AB644">
        <v>489</v>
      </c>
      <c r="AC644" s="2">
        <f>(Table2[[#This Row],[Close Price]]/Table2[[#This Row],[Day Low]])-1</f>
        <v>-1.094331363535872E-4</v>
      </c>
      <c r="AD644" s="2">
        <f>(Table2[[#This Row],[Day High]]/Table2[[#This Row],[Close Price]])-1</f>
        <v>9.0839444018824267E-3</v>
      </c>
      <c r="AE644" s="2">
        <f>(Table2[[#This Row],[Close Price]]/Table2[[#This Row],[Current Week Low]])-1</f>
        <v>4.6179219351292211E-3</v>
      </c>
      <c r="AF644" s="2">
        <f>(Table2[[#This Row],[Current Week High]]/Table2[[#This Row],[Close Price]])-1</f>
        <v>2.6595162525993254E-2</v>
      </c>
      <c r="AG644" s="2">
        <f>(Table2[[#This Row],[Close Price]]/Table2[[#This Row],[Current Month Low]])-1</f>
        <v>4.6179219351292211E-3</v>
      </c>
      <c r="AH644" s="2">
        <f>(Table2[[#This Row],[Current Month High]]/Table2[[#This Row],[Close Price]])-1</f>
        <v>7.0373207836269991E-2</v>
      </c>
      <c r="AI644">
        <v>33.818540002188797</v>
      </c>
      <c r="AJ644">
        <v>4.8903684995981997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</v>
      </c>
      <c r="AM644" t="s">
        <v>10197</v>
      </c>
      <c r="AN644">
        <v>-5.63</v>
      </c>
      <c r="AO644" t="s">
        <v>10197</v>
      </c>
      <c r="AQ644">
        <f>(Table2[[#This Row],[Sharpe Ratio]]-AVERAGE(Table2[Sharpe Ratio]))/_xlfn.STDEV.P(Table2[Sharpe Ratio])</f>
        <v>-0.59700002519057449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629</v>
      </c>
      <c r="AT644">
        <f>_xlfn.RANK.AVG(Table2[[#This Row],[6M Return vs Nifty Z-Score]],Table2[6M Return vs Nifty Z-Score])</f>
        <v>634</v>
      </c>
      <c r="AU644">
        <f>_xlfn.RANK.AVG(Table2[[#This Row],[Sharpe Ratio Z-Score]],Table2[Sharpe Ratio Z-Score])</f>
        <v>517.5</v>
      </c>
      <c r="AV644">
        <f>(Table2[[#This Row],[Rank 1Y]]+Table2[[#This Row],[Rank 6M]]+Table2[[#This Row],[Rank Sharpe]])/3</f>
        <v>593.5</v>
      </c>
    </row>
    <row r="645" spans="1:48" x14ac:dyDescent="0.3">
      <c r="A645" t="s">
        <v>1547</v>
      </c>
      <c r="B645" t="s">
        <v>1548</v>
      </c>
      <c r="C645" t="s">
        <v>10164</v>
      </c>
      <c r="D645" t="s">
        <v>388</v>
      </c>
      <c r="E645">
        <v>6168.9232165920002</v>
      </c>
      <c r="F645">
        <v>62.77</v>
      </c>
      <c r="G645">
        <v>-40.247819003938197</v>
      </c>
      <c r="H645">
        <f>(Table2[[#This Row],[1Y Return vs Nifty]]-AVERAGE(Table2[1Y Return vs Nifty]))/_xlfn.STDEV.P(Table2[1Y Return vs Nifty])</f>
        <v>-1.1033455144667033</v>
      </c>
      <c r="I645">
        <v>1.11182660118882</v>
      </c>
      <c r="J645">
        <f>(Table2[[#This Row],[1M Return vs Nifty]]-AVERAGE(Table2[1M Return vs Nifty]))/_xlfn.STDEV.P(Table2[1M Return vs Nifty])</f>
        <v>0.10935117760121493</v>
      </c>
      <c r="K645">
        <v>-35.690472681339898</v>
      </c>
      <c r="L645">
        <f>(Table2[[#This Row],[6M Return vs Nifty]]-AVERAGE(Table2[6M Return vs Nifty]))/_xlfn.STDEV.P(Table2[6M Return vs Nifty])</f>
        <v>-1.4577452301610627</v>
      </c>
      <c r="M645">
        <v>0.63571630224136999</v>
      </c>
      <c r="N645">
        <f>(Table2[[#This Row],[1W Return vs Nifty]]-AVERAGE(Table2[1W Return vs Nifty]))/_xlfn.STDEV.P(Table2[1W Return vs Nifty])</f>
        <v>-3.5997343921476931E-2</v>
      </c>
      <c r="O645">
        <v>63.61</v>
      </c>
      <c r="P645">
        <v>65.312460099113494</v>
      </c>
      <c r="Q645">
        <v>69.991626175871005</v>
      </c>
      <c r="R645">
        <v>40.135430751334098</v>
      </c>
      <c r="S645" s="2">
        <f>(Table2[[#This Row],[Close Price]]-Table2[[#This Row],[20D EMA]])/Table2[[#This Row],[20D EMA]]</f>
        <v>-1.3205470837918508E-2</v>
      </c>
      <c r="T645" s="2">
        <f>(Table2[[#This Row],[Close Price]]-Table2[[#This Row],[50D EMA]])/Table2[[#This Row],[50D EMA]]</f>
        <v>-3.8927642524186595E-2</v>
      </c>
      <c r="U645" s="2">
        <f>(Table2[[#This Row],[Close Price]]-Table2[[#This Row],[200D EMA]])/Table2[[#This Row],[200D EMA]]</f>
        <v>-0.10317843105580812</v>
      </c>
      <c r="V645">
        <v>1.0449121111970601</v>
      </c>
      <c r="W645">
        <v>62.8</v>
      </c>
      <c r="X645">
        <v>64.37</v>
      </c>
      <c r="Y645">
        <v>61.38</v>
      </c>
      <c r="Z645">
        <v>64.12</v>
      </c>
      <c r="AA645">
        <v>60.55</v>
      </c>
      <c r="AB645">
        <v>66.36</v>
      </c>
      <c r="AC645" s="2">
        <f>(Table2[[#This Row],[Close Price]]/Table2[[#This Row],[Day Low]])-1</f>
        <v>-4.7770700636928787E-4</v>
      </c>
      <c r="AD645" s="2">
        <f>(Table2[[#This Row],[Day High]]/Table2[[#This Row],[Close Price]])-1</f>
        <v>2.5489883702405569E-2</v>
      </c>
      <c r="AE645" s="2">
        <f>(Table2[[#This Row],[Close Price]]/Table2[[#This Row],[Current Week Low]])-1</f>
        <v>2.2645812968393519E-2</v>
      </c>
      <c r="AF645" s="2">
        <f>(Table2[[#This Row],[Current Week High]]/Table2[[#This Row],[Close Price]])-1</f>
        <v>2.1507089373904664E-2</v>
      </c>
      <c r="AG645" s="2">
        <f>(Table2[[#This Row],[Close Price]]/Table2[[#This Row],[Current Month Low]])-1</f>
        <v>3.666391412056158E-2</v>
      </c>
      <c r="AH645" s="2">
        <f>(Table2[[#This Row],[Current Month High]]/Table2[[#This Row],[Close Price]])-1</f>
        <v>5.7192926557272594E-2</v>
      </c>
      <c r="AI645">
        <v>56.125537677234298</v>
      </c>
      <c r="AJ645">
        <v>5.8516020236087698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-0.19</v>
      </c>
      <c r="AM645" t="s">
        <v>10197</v>
      </c>
      <c r="AN645">
        <v>-2.06</v>
      </c>
      <c r="AO645" t="s">
        <v>10197</v>
      </c>
      <c r="AP645">
        <v>3.9535395721758002E-2</v>
      </c>
      <c r="AQ645">
        <f>(Table2[[#This Row],[Sharpe Ratio]]-AVERAGE(Table2[Sharpe Ratio]))/_xlfn.STDEV.P(Table2[Sharpe Ratio])</f>
        <v>-0.14127366133454902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702</v>
      </c>
      <c r="AT645">
        <f>_xlfn.RANK.AVG(Table2[[#This Row],[6M Return vs Nifty Z-Score]],Table2[6M Return vs Nifty Z-Score])</f>
        <v>708</v>
      </c>
      <c r="AU645">
        <f>_xlfn.RANK.AVG(Table2[[#This Row],[Sharpe Ratio Z-Score]],Table2[Sharpe Ratio Z-Score])</f>
        <v>375</v>
      </c>
      <c r="AV645">
        <f>(Table2[[#This Row],[Rank 1Y]]+Table2[[#This Row],[Rank 6M]]+Table2[[#This Row],[Rank Sharpe]])/3</f>
        <v>595</v>
      </c>
    </row>
    <row r="646" spans="1:48" x14ac:dyDescent="0.3">
      <c r="A646" t="s">
        <v>1943</v>
      </c>
      <c r="B646" t="s">
        <v>1944</v>
      </c>
      <c r="C646" t="s">
        <v>10163</v>
      </c>
      <c r="D646" t="s">
        <v>127</v>
      </c>
      <c r="E646">
        <v>3413.9648905499998</v>
      </c>
      <c r="F646">
        <v>518.5</v>
      </c>
      <c r="G646">
        <v>-38.647109050000601</v>
      </c>
      <c r="H646">
        <f>(Table2[[#This Row],[1Y Return vs Nifty]]-AVERAGE(Table2[1Y Return vs Nifty]))/_xlfn.STDEV.P(Table2[1Y Return vs Nifty])</f>
        <v>-1.0816369130394028</v>
      </c>
      <c r="I646">
        <v>-9.7428371437844206</v>
      </c>
      <c r="J646">
        <f>(Table2[[#This Row],[1M Return vs Nifty]]-AVERAGE(Table2[1M Return vs Nifty]))/_xlfn.STDEV.P(Table2[1M Return vs Nifty])</f>
        <v>-0.99724655109466165</v>
      </c>
      <c r="K646">
        <v>-15.679348637833399</v>
      </c>
      <c r="L646">
        <f>(Table2[[#This Row],[6M Return vs Nifty]]-AVERAGE(Table2[6M Return vs Nifty]))/_xlfn.STDEV.P(Table2[6M Return vs Nifty])</f>
        <v>-0.77018552419609143</v>
      </c>
      <c r="M646">
        <v>0.177821639540135</v>
      </c>
      <c r="N646">
        <f>(Table2[[#This Row],[1W Return vs Nifty]]-AVERAGE(Table2[1W Return vs Nifty]))/_xlfn.STDEV.P(Table2[1W Return vs Nifty])</f>
        <v>-0.13371656803197277</v>
      </c>
      <c r="O646">
        <v>527.05999999999995</v>
      </c>
      <c r="P646">
        <v>521.33778244695702</v>
      </c>
      <c r="Q646">
        <v>513.73682395221397</v>
      </c>
      <c r="R646">
        <v>39.249866735869098</v>
      </c>
      <c r="S646" s="2">
        <f>(Table2[[#This Row],[Close Price]]-Table2[[#This Row],[20D EMA]])/Table2[[#This Row],[20D EMA]]</f>
        <v>-1.6241035176260667E-2</v>
      </c>
      <c r="T646" s="2">
        <f>(Table2[[#This Row],[Close Price]]-Table2[[#This Row],[50D EMA]])/Table2[[#This Row],[50D EMA]]</f>
        <v>-5.4432702606697202E-3</v>
      </c>
      <c r="U646" s="2">
        <f>(Table2[[#This Row],[Close Price]]-Table2[[#This Row],[200D EMA]])/Table2[[#This Row],[200D EMA]]</f>
        <v>9.2716266884327655E-3</v>
      </c>
      <c r="V646">
        <v>0.57967261269085901</v>
      </c>
      <c r="W646">
        <v>517.6</v>
      </c>
      <c r="X646">
        <v>527.4</v>
      </c>
      <c r="Y646">
        <v>484</v>
      </c>
      <c r="Z646">
        <v>536</v>
      </c>
      <c r="AA646">
        <v>484</v>
      </c>
      <c r="AB646">
        <v>560</v>
      </c>
      <c r="AC646" s="2">
        <f>(Table2[[#This Row],[Close Price]]/Table2[[#This Row],[Day Low]])-1</f>
        <v>1.7387944358577823E-3</v>
      </c>
      <c r="AD646" s="2">
        <f>(Table2[[#This Row],[Day High]]/Table2[[#This Row],[Close Price]])-1</f>
        <v>1.7164898746383717E-2</v>
      </c>
      <c r="AE646" s="2">
        <f>(Table2[[#This Row],[Close Price]]/Table2[[#This Row],[Current Week Low]])-1</f>
        <v>7.1280991735537258E-2</v>
      </c>
      <c r="AF646" s="2">
        <f>(Table2[[#This Row],[Current Week High]]/Table2[[#This Row],[Close Price]])-1</f>
        <v>3.3751205400192941E-2</v>
      </c>
      <c r="AG646" s="2">
        <f>(Table2[[#This Row],[Close Price]]/Table2[[#This Row],[Current Month Low]])-1</f>
        <v>7.1280991735537258E-2</v>
      </c>
      <c r="AH646" s="2">
        <f>(Table2[[#This Row],[Current Month High]]/Table2[[#This Row],[Close Price]])-1</f>
        <v>8.0038572806171659E-2</v>
      </c>
      <c r="AI646">
        <v>20.327868852459002</v>
      </c>
      <c r="AJ646">
        <v>15.4145798553144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-0.09</v>
      </c>
      <c r="AM646" t="s">
        <v>10197</v>
      </c>
      <c r="AN646">
        <v>-3.27</v>
      </c>
      <c r="AO646" t="s">
        <v>10197</v>
      </c>
      <c r="AQ646">
        <f>(Table2[[#This Row],[Sharpe Ratio]]-AVERAGE(Table2[Sharpe Ratio]))/_xlfn.STDEV.P(Table2[Sharpe Ratio])</f>
        <v>-0.59700002519057449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-3.5797855815527031</v>
      </c>
      <c r="AS646">
        <f>_xlfn.RANK.AVG(Table2[[#This Row],[1Y Return vs Nifty Z-Score]],Table2[1Y Return vs Nifty Z-Score])</f>
        <v>697</v>
      </c>
      <c r="AT646">
        <f>_xlfn.RANK.AVG(Table2[[#This Row],[6M Return vs Nifty Z-Score]],Table2[6M Return vs Nifty Z-Score])</f>
        <v>571</v>
      </c>
      <c r="AU646">
        <f>_xlfn.RANK.AVG(Table2[[#This Row],[Sharpe Ratio Z-Score]],Table2[Sharpe Ratio Z-Score])</f>
        <v>517.5</v>
      </c>
      <c r="AV646">
        <f>(Table2[[#This Row],[Rank 1Y]]+Table2[[#This Row],[Rank 6M]]+Table2[[#This Row],[Rank Sharpe]])/3</f>
        <v>595.16666666666663</v>
      </c>
    </row>
    <row r="647" spans="1:48" x14ac:dyDescent="0.3">
      <c r="A647" t="s">
        <v>966</v>
      </c>
      <c r="B647" t="s">
        <v>967</v>
      </c>
      <c r="C647" t="s">
        <v>10169</v>
      </c>
      <c r="D647" t="s">
        <v>968</v>
      </c>
      <c r="E647">
        <v>14690.913691199999</v>
      </c>
      <c r="F647">
        <v>1497</v>
      </c>
      <c r="G647">
        <v>-23.1247467758797</v>
      </c>
      <c r="H647">
        <f>(Table2[[#This Row],[1Y Return vs Nifty]]-AVERAGE(Table2[1Y Return vs Nifty]))/_xlfn.STDEV.P(Table2[1Y Return vs Nifty])</f>
        <v>-0.8711248368258816</v>
      </c>
      <c r="I647">
        <v>1.26363781276572</v>
      </c>
      <c r="J647">
        <f>(Table2[[#This Row],[1M Return vs Nifty]]-AVERAGE(Table2[1M Return vs Nifty]))/_xlfn.STDEV.P(Table2[1M Return vs Nifty])</f>
        <v>0.12482783776025157</v>
      </c>
      <c r="K647">
        <v>-11.6782582625952</v>
      </c>
      <c r="L647">
        <f>(Table2[[#This Row],[6M Return vs Nifty]]-AVERAGE(Table2[6M Return vs Nifty]))/_xlfn.STDEV.P(Table2[6M Return vs Nifty])</f>
        <v>-0.63271256086044436</v>
      </c>
      <c r="M647">
        <v>5.89535267248705</v>
      </c>
      <c r="N647">
        <f>(Table2[[#This Row],[1W Return vs Nifty]]-AVERAGE(Table2[1W Return vs Nifty]))/_xlfn.STDEV.P(Table2[1W Return vs Nifty])</f>
        <v>1.0864607825212493</v>
      </c>
      <c r="O647">
        <v>1445.18</v>
      </c>
      <c r="P647">
        <v>1417.15951368221</v>
      </c>
      <c r="Q647">
        <v>1461.17043483731</v>
      </c>
      <c r="R647">
        <v>67.963743297122605</v>
      </c>
      <c r="S647" s="2">
        <f>(Table2[[#This Row],[Close Price]]-Table2[[#This Row],[20D EMA]])/Table2[[#This Row],[20D EMA]]</f>
        <v>3.5857125064005825E-2</v>
      </c>
      <c r="T647" s="2">
        <f>(Table2[[#This Row],[Close Price]]-Table2[[#This Row],[50D EMA]])/Table2[[#This Row],[50D EMA]]</f>
        <v>5.6338390665945731E-2</v>
      </c>
      <c r="U647" s="2">
        <f>(Table2[[#This Row],[Close Price]]-Table2[[#This Row],[200D EMA]])/Table2[[#This Row],[200D EMA]]</f>
        <v>2.4521140250609644E-2</v>
      </c>
      <c r="V647">
        <v>1.13627320973799</v>
      </c>
      <c r="W647">
        <v>1478.7</v>
      </c>
      <c r="X647">
        <v>1507.6</v>
      </c>
      <c r="Y647">
        <v>1345</v>
      </c>
      <c r="Z647">
        <v>1510</v>
      </c>
      <c r="AA647">
        <v>1345</v>
      </c>
      <c r="AB647">
        <v>1513</v>
      </c>
      <c r="AC647" s="2">
        <f>(Table2[[#This Row],[Close Price]]/Table2[[#This Row],[Day Low]])-1</f>
        <v>1.2375735443294733E-2</v>
      </c>
      <c r="AD647" s="2">
        <f>(Table2[[#This Row],[Day High]]/Table2[[#This Row],[Close Price]])-1</f>
        <v>7.0808283233132485E-3</v>
      </c>
      <c r="AE647" s="2">
        <f>(Table2[[#This Row],[Close Price]]/Table2[[#This Row],[Current Week Low]])-1</f>
        <v>0.11301115241635684</v>
      </c>
      <c r="AF647" s="2">
        <f>(Table2[[#This Row],[Current Week High]]/Table2[[#This Row],[Close Price]])-1</f>
        <v>8.6840347361389902E-3</v>
      </c>
      <c r="AG647" s="2">
        <f>(Table2[[#This Row],[Close Price]]/Table2[[#This Row],[Current Month Low]])-1</f>
        <v>0.11301115241635684</v>
      </c>
      <c r="AH647" s="2">
        <f>(Table2[[#This Row],[Current Month High]]/Table2[[#This Row],[Close Price]])-1</f>
        <v>1.0688042752170945E-2</v>
      </c>
      <c r="AI647">
        <v>25.2805611222444</v>
      </c>
      <c r="AJ647">
        <v>24.3148978574987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</v>
      </c>
      <c r="AM647" t="s">
        <v>10199</v>
      </c>
      <c r="AN647">
        <v>2.66</v>
      </c>
      <c r="AO647" t="s">
        <v>10198</v>
      </c>
      <c r="AP647">
        <v>-3.6526413541607003E-2</v>
      </c>
      <c r="AQ647">
        <f>(Table2[[#This Row],[Sharpe Ratio]]-AVERAGE(Table2[Sharpe Ratio]))/_xlfn.STDEV.P(Table2[Sharpe Ratio])</f>
        <v>-1.0180417100941361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636</v>
      </c>
      <c r="AT647">
        <f>_xlfn.RANK.AVG(Table2[[#This Row],[6M Return vs Nifty Z-Score]],Table2[6M Return vs Nifty Z-Score])</f>
        <v>535</v>
      </c>
      <c r="AU647">
        <f>_xlfn.RANK.AVG(Table2[[#This Row],[Sharpe Ratio Z-Score]],Table2[Sharpe Ratio Z-Score])</f>
        <v>617</v>
      </c>
      <c r="AV647">
        <f>(Table2[[#This Row],[Rank 1Y]]+Table2[[#This Row],[Rank 6M]]+Table2[[#This Row],[Rank Sharpe]])/3</f>
        <v>596</v>
      </c>
    </row>
    <row r="648" spans="1:48" x14ac:dyDescent="0.3">
      <c r="A648" t="s">
        <v>544</v>
      </c>
      <c r="B648" t="s">
        <v>545</v>
      </c>
      <c r="C648" t="s">
        <v>10153</v>
      </c>
      <c r="D648" t="s">
        <v>37</v>
      </c>
      <c r="E648">
        <v>35898.383315209998</v>
      </c>
      <c r="F648">
        <v>613.15</v>
      </c>
      <c r="G648">
        <v>-28.571621150264701</v>
      </c>
      <c r="H648">
        <f>(Table2[[#This Row],[1Y Return vs Nifty]]-AVERAGE(Table2[1Y Return vs Nifty]))/_xlfn.STDEV.P(Table2[1Y Return vs Nifty])</f>
        <v>-0.94499457476761839</v>
      </c>
      <c r="I648">
        <v>13.525103173111599</v>
      </c>
      <c r="J648">
        <f>(Table2[[#This Row],[1M Return vs Nifty]]-AVERAGE(Table2[1M Return vs Nifty]))/_xlfn.STDEV.P(Table2[1M Return vs Nifty])</f>
        <v>1.3748444239051199</v>
      </c>
      <c r="K648">
        <v>-3.9719811665197802</v>
      </c>
      <c r="L648">
        <f>(Table2[[#This Row],[6M Return vs Nifty]]-AVERAGE(Table2[6M Return vs Nifty]))/_xlfn.STDEV.P(Table2[6M Return vs Nifty])</f>
        <v>-0.36793355080870499</v>
      </c>
      <c r="M648">
        <v>5.6296840680365801</v>
      </c>
      <c r="N648">
        <f>(Table2[[#This Row],[1W Return vs Nifty]]-AVERAGE(Table2[1W Return vs Nifty]))/_xlfn.STDEV.P(Table2[1W Return vs Nifty])</f>
        <v>1.0297644896571481</v>
      </c>
      <c r="O648">
        <v>579.94000000000005</v>
      </c>
      <c r="P648">
        <v>561.20239333238396</v>
      </c>
      <c r="Q648">
        <v>561.64869362530396</v>
      </c>
      <c r="R648">
        <v>81.429483993022203</v>
      </c>
      <c r="S648" s="2">
        <f>(Table2[[#This Row],[Close Price]]-Table2[[#This Row],[20D EMA]])/Table2[[#This Row],[20D EMA]]</f>
        <v>5.7264544608062767E-2</v>
      </c>
      <c r="T648" s="2">
        <f>(Table2[[#This Row],[Close Price]]-Table2[[#This Row],[50D EMA]])/Table2[[#This Row],[50D EMA]]</f>
        <v>9.2564834513898714E-2</v>
      </c>
      <c r="U648" s="2">
        <f>(Table2[[#This Row],[Close Price]]-Table2[[#This Row],[200D EMA]])/Table2[[#This Row],[200D EMA]]</f>
        <v>9.1696654793707019E-2</v>
      </c>
      <c r="V648">
        <v>1.0672841923860199</v>
      </c>
      <c r="W648">
        <v>611.29999999999995</v>
      </c>
      <c r="X648">
        <v>633.9</v>
      </c>
      <c r="Y648">
        <v>562.65</v>
      </c>
      <c r="Z648">
        <v>619.9</v>
      </c>
      <c r="AA648">
        <v>555.54999999999995</v>
      </c>
      <c r="AB648">
        <v>619.9</v>
      </c>
      <c r="AC648" s="2">
        <f>(Table2[[#This Row],[Close Price]]/Table2[[#This Row],[Day Low]])-1</f>
        <v>3.0263373139212124E-3</v>
      </c>
      <c r="AD648" s="2">
        <f>(Table2[[#This Row],[Day High]]/Table2[[#This Row],[Close Price]])-1</f>
        <v>3.3841637445975792E-2</v>
      </c>
      <c r="AE648" s="2">
        <f>(Table2[[#This Row],[Close Price]]/Table2[[#This Row],[Current Week Low]])-1</f>
        <v>8.9753843419532631E-2</v>
      </c>
      <c r="AF648" s="2">
        <f>(Table2[[#This Row],[Current Week High]]/Table2[[#This Row],[Close Price]])-1</f>
        <v>1.1008725434233035E-2</v>
      </c>
      <c r="AG648" s="2">
        <f>(Table2[[#This Row],[Close Price]]/Table2[[#This Row],[Current Month Low]])-1</f>
        <v>0.10368103681036822</v>
      </c>
      <c r="AH648" s="2">
        <f>(Table2[[#This Row],[Current Month High]]/Table2[[#This Row],[Close Price]])-1</f>
        <v>1.1008725434233035E-2</v>
      </c>
      <c r="AI648">
        <v>10.087254342330599</v>
      </c>
      <c r="AJ648">
        <v>34.817502198768601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0.06</v>
      </c>
      <c r="AM648" t="s">
        <v>10198</v>
      </c>
      <c r="AN648">
        <v>5.83</v>
      </c>
      <c r="AO648" t="s">
        <v>10198</v>
      </c>
      <c r="AP648">
        <v>-8.3897269378127998E-2</v>
      </c>
      <c r="AQ648">
        <f>(Table2[[#This Row],[Sharpe Ratio]]-AVERAGE(Table2[Sharpe Ratio]))/_xlfn.STDEV.P(Table2[Sharpe Ratio])</f>
        <v>-1.5640877908026396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658</v>
      </c>
      <c r="AT648">
        <f>_xlfn.RANK.AVG(Table2[[#This Row],[6M Return vs Nifty Z-Score]],Table2[6M Return vs Nifty Z-Score])</f>
        <v>436</v>
      </c>
      <c r="AU648">
        <f>_xlfn.RANK.AVG(Table2[[#This Row],[Sharpe Ratio Z-Score]],Table2[Sharpe Ratio Z-Score])</f>
        <v>695</v>
      </c>
      <c r="AV648">
        <f>(Table2[[#This Row],[Rank 1Y]]+Table2[[#This Row],[Rank 6M]]+Table2[[#This Row],[Rank Sharpe]])/3</f>
        <v>596.33333333333337</v>
      </c>
    </row>
    <row r="649" spans="1:48" x14ac:dyDescent="0.3">
      <c r="A649" t="s">
        <v>1820</v>
      </c>
      <c r="B649" t="s">
        <v>1821</v>
      </c>
      <c r="C649" t="s">
        <v>10153</v>
      </c>
      <c r="D649" t="s">
        <v>24</v>
      </c>
      <c r="E649">
        <v>3982.8472993250002</v>
      </c>
      <c r="F649">
        <v>127.15</v>
      </c>
      <c r="G649">
        <v>-22.290954950560401</v>
      </c>
      <c r="H649">
        <f>(Table2[[#This Row],[1Y Return vs Nifty]]-AVERAGE(Table2[1Y Return vs Nifty]))/_xlfn.STDEV.P(Table2[1Y Return vs Nifty])</f>
        <v>-0.85981707031598242</v>
      </c>
      <c r="I649">
        <v>-8.1623635363873692</v>
      </c>
      <c r="J649">
        <f>(Table2[[#This Row],[1M Return vs Nifty]]-AVERAGE(Table2[1M Return vs Nifty]))/_xlfn.STDEV.P(Table2[1M Return vs Nifty])</f>
        <v>-0.83612239789191622</v>
      </c>
      <c r="K649">
        <v>-20.289275658733999</v>
      </c>
      <c r="L649">
        <f>(Table2[[#This Row],[6M Return vs Nifty]]-AVERAGE(Table2[6M Return vs Nifty]))/_xlfn.STDEV.P(Table2[6M Return vs Nifty])</f>
        <v>-0.92857742962425804</v>
      </c>
      <c r="M649">
        <v>8.3584396174159997E-2</v>
      </c>
      <c r="N649">
        <f>(Table2[[#This Row],[1W Return vs Nifty]]-AVERAGE(Table2[1W Return vs Nifty]))/_xlfn.STDEV.P(Table2[1W Return vs Nifty])</f>
        <v>-0.15382772252700461</v>
      </c>
      <c r="O649">
        <v>133.94999999999999</v>
      </c>
      <c r="P649">
        <v>133.78445031641701</v>
      </c>
      <c r="Q649">
        <v>129.20425243181</v>
      </c>
      <c r="R649">
        <v>33.8751093133165</v>
      </c>
      <c r="S649" s="2">
        <f>(Table2[[#This Row],[Close Price]]-Table2[[#This Row],[20D EMA]])/Table2[[#This Row],[20D EMA]]</f>
        <v>-5.0765210899589276E-2</v>
      </c>
      <c r="T649" s="2">
        <f>(Table2[[#This Row],[Close Price]]-Table2[[#This Row],[50D EMA]])/Table2[[#This Row],[50D EMA]]</f>
        <v>-4.9590593680548786E-2</v>
      </c>
      <c r="U649" s="2">
        <f>(Table2[[#This Row],[Close Price]]-Table2[[#This Row],[200D EMA]])/Table2[[#This Row],[200D EMA]]</f>
        <v>-1.5899263322576553E-2</v>
      </c>
      <c r="V649">
        <v>0.75759610760461904</v>
      </c>
      <c r="W649">
        <v>124.9</v>
      </c>
      <c r="X649">
        <v>128.4</v>
      </c>
      <c r="Y649">
        <v>126.53</v>
      </c>
      <c r="Z649">
        <v>135</v>
      </c>
      <c r="AA649">
        <v>126.53</v>
      </c>
      <c r="AB649">
        <v>142.88</v>
      </c>
      <c r="AC649" s="2">
        <f>(Table2[[#This Row],[Close Price]]/Table2[[#This Row],[Day Low]])-1</f>
        <v>1.801441152922334E-2</v>
      </c>
      <c r="AD649" s="2">
        <f>(Table2[[#This Row],[Day High]]/Table2[[#This Row],[Close Price]])-1</f>
        <v>9.8309083759340332E-3</v>
      </c>
      <c r="AE649" s="2">
        <f>(Table2[[#This Row],[Close Price]]/Table2[[#This Row],[Current Week Low]])-1</f>
        <v>4.9000237097922561E-3</v>
      </c>
      <c r="AF649" s="2">
        <f>(Table2[[#This Row],[Current Week High]]/Table2[[#This Row],[Close Price]])-1</f>
        <v>6.1738104600865151E-2</v>
      </c>
      <c r="AG649" s="2">
        <f>(Table2[[#This Row],[Close Price]]/Table2[[#This Row],[Current Month Low]])-1</f>
        <v>4.9000237097922561E-3</v>
      </c>
      <c r="AH649" s="2">
        <f>(Table2[[#This Row],[Current Month High]]/Table2[[#This Row],[Close Price]])-1</f>
        <v>0.12371215100275257</v>
      </c>
      <c r="AI649">
        <v>28.548957923712099</v>
      </c>
      <c r="AJ649">
        <v>15.696087352138299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-0.1</v>
      </c>
      <c r="AM649" t="s">
        <v>10197</v>
      </c>
      <c r="AN649">
        <v>-4.6500000000000004</v>
      </c>
      <c r="AO649" t="s">
        <v>10197</v>
      </c>
      <c r="AP649">
        <v>-3.9431411664630003E-3</v>
      </c>
      <c r="AQ649">
        <f>(Table2[[#This Row],[Sharpe Ratio]]-AVERAGE(Table2[Sharpe Ratio]))/_xlfn.STDEV.P(Table2[Sharpe Ratio])</f>
        <v>-0.64245279866500893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-3.4207974190241703</v>
      </c>
      <c r="AS649">
        <f>_xlfn.RANK.AVG(Table2[[#This Row],[1Y Return vs Nifty Z-Score]],Table2[1Y Return vs Nifty Z-Score])</f>
        <v>631</v>
      </c>
      <c r="AT649">
        <f>_xlfn.RANK.AVG(Table2[[#This Row],[6M Return vs Nifty Z-Score]],Table2[6M Return vs Nifty Z-Score])</f>
        <v>616</v>
      </c>
      <c r="AU649">
        <f>_xlfn.RANK.AVG(Table2[[#This Row],[Sharpe Ratio Z-Score]],Table2[Sharpe Ratio Z-Score])</f>
        <v>547</v>
      </c>
      <c r="AV649">
        <f>(Table2[[#This Row],[Rank 1Y]]+Table2[[#This Row],[Rank 6M]]+Table2[[#This Row],[Rank Sharpe]])/3</f>
        <v>598</v>
      </c>
    </row>
    <row r="650" spans="1:48" x14ac:dyDescent="0.3">
      <c r="A650" t="s">
        <v>1968</v>
      </c>
      <c r="B650" t="s">
        <v>1969</v>
      </c>
      <c r="C650" t="s">
        <v>10165</v>
      </c>
      <c r="D650" t="s">
        <v>1100</v>
      </c>
      <c r="E650">
        <v>3312.982300875</v>
      </c>
      <c r="F650">
        <v>458.25</v>
      </c>
      <c r="G650">
        <v>-47.026494639766597</v>
      </c>
      <c r="H650">
        <f>(Table2[[#This Row],[1Y Return vs Nifty]]-AVERAGE(Table2[1Y Return vs Nifty]))/_xlfn.STDEV.P(Table2[1Y Return vs Nifty])</f>
        <v>-1.1952769522772582</v>
      </c>
      <c r="I650">
        <v>-1.66278351537208</v>
      </c>
      <c r="J650">
        <f>(Table2[[#This Row],[1M Return vs Nifty]]-AVERAGE(Table2[1M Return vs Nifty]))/_xlfn.STDEV.P(Table2[1M Return vs Nifty])</f>
        <v>-0.17351131589839028</v>
      </c>
      <c r="K650">
        <v>-16.488199742952901</v>
      </c>
      <c r="L650">
        <f>(Table2[[#This Row],[6M Return vs Nifty]]-AVERAGE(Table2[6M Return vs Nifty]))/_xlfn.STDEV.P(Table2[6M Return vs Nifty])</f>
        <v>-0.79797673806275415</v>
      </c>
      <c r="M650">
        <v>1.1568967087470901</v>
      </c>
      <c r="N650">
        <f>(Table2[[#This Row],[1W Return vs Nifty]]-AVERAGE(Table2[1W Return vs Nifty]))/_xlfn.STDEV.P(Table2[1W Return vs Nifty])</f>
        <v>7.5227680290176555E-2</v>
      </c>
      <c r="O650">
        <v>438.62</v>
      </c>
      <c r="P650">
        <v>421.282302087863</v>
      </c>
      <c r="Q650">
        <v>431.82341363526399</v>
      </c>
      <c r="R650">
        <v>62.690692365731998</v>
      </c>
      <c r="S650" s="2">
        <f>(Table2[[#This Row],[Close Price]]-Table2[[#This Row],[20D EMA]])/Table2[[#This Row],[20D EMA]]</f>
        <v>4.4754001185536442E-2</v>
      </c>
      <c r="T650" s="2">
        <f>(Table2[[#This Row],[Close Price]]-Table2[[#This Row],[50D EMA]])/Table2[[#This Row],[50D EMA]]</f>
        <v>8.7750417544069967E-2</v>
      </c>
      <c r="U650" s="2">
        <f>(Table2[[#This Row],[Close Price]]-Table2[[#This Row],[200D EMA]])/Table2[[#This Row],[200D EMA]]</f>
        <v>6.1197669070943442E-2</v>
      </c>
      <c r="V650">
        <v>1.01753439109288</v>
      </c>
      <c r="W650">
        <v>455</v>
      </c>
      <c r="X650">
        <v>464</v>
      </c>
      <c r="Y650">
        <v>408</v>
      </c>
      <c r="Z650">
        <v>460</v>
      </c>
      <c r="AA650">
        <v>408</v>
      </c>
      <c r="AB650">
        <v>477</v>
      </c>
      <c r="AC650" s="2">
        <f>(Table2[[#This Row],[Close Price]]/Table2[[#This Row],[Day Low]])-1</f>
        <v>7.1428571428571175E-3</v>
      </c>
      <c r="AD650" s="2">
        <f>(Table2[[#This Row],[Day High]]/Table2[[#This Row],[Close Price]])-1</f>
        <v>1.2547735951991212E-2</v>
      </c>
      <c r="AE650" s="2">
        <f>(Table2[[#This Row],[Close Price]]/Table2[[#This Row],[Current Week Low]])-1</f>
        <v>0.12316176470588225</v>
      </c>
      <c r="AF650" s="2">
        <f>(Table2[[#This Row],[Current Week High]]/Table2[[#This Row],[Close Price]])-1</f>
        <v>3.818876159301654E-3</v>
      </c>
      <c r="AG650" s="2">
        <f>(Table2[[#This Row],[Close Price]]/Table2[[#This Row],[Current Month Low]])-1</f>
        <v>0.12316176470588225</v>
      </c>
      <c r="AH650" s="2">
        <f>(Table2[[#This Row],[Current Month High]]/Table2[[#This Row],[Close Price]])-1</f>
        <v>4.0916530278232388E-2</v>
      </c>
      <c r="AI650">
        <v>44.920894708128699</v>
      </c>
      <c r="AJ650">
        <v>45.476190476190403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0.2</v>
      </c>
      <c r="AM650" t="s">
        <v>10198</v>
      </c>
      <c r="AN650">
        <v>0.02</v>
      </c>
      <c r="AO650" t="s">
        <v>10198</v>
      </c>
      <c r="AP650">
        <v>5.5672040792099995E-4</v>
      </c>
      <c r="AQ650">
        <f>(Table2[[#This Row],[Sharpe Ratio]]-AVERAGE(Table2[Sharpe Ratio]))/_xlfn.STDEV.P(Table2[Sharpe Ratio])</f>
        <v>-0.59058268289376648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714</v>
      </c>
      <c r="AT650">
        <f>_xlfn.RANK.AVG(Table2[[#This Row],[6M Return vs Nifty Z-Score]],Table2[6M Return vs Nifty Z-Score])</f>
        <v>587</v>
      </c>
      <c r="AU650">
        <f>_xlfn.RANK.AVG(Table2[[#This Row],[Sharpe Ratio Z-Score]],Table2[Sharpe Ratio Z-Score])</f>
        <v>495</v>
      </c>
      <c r="AV650">
        <f>(Table2[[#This Row],[Rank 1Y]]+Table2[[#This Row],[Rank 6M]]+Table2[[#This Row],[Rank Sharpe]])/3</f>
        <v>598.66666666666663</v>
      </c>
    </row>
    <row r="651" spans="1:48" x14ac:dyDescent="0.3">
      <c r="A651" t="s">
        <v>1171</v>
      </c>
      <c r="B651" t="s">
        <v>1172</v>
      </c>
      <c r="C651" t="s">
        <v>10167</v>
      </c>
      <c r="D651" t="s">
        <v>555</v>
      </c>
      <c r="E651">
        <v>10153.000056479999</v>
      </c>
      <c r="F651">
        <v>2863.65</v>
      </c>
      <c r="G651">
        <v>-16.790272009119601</v>
      </c>
      <c r="H651">
        <f>(Table2[[#This Row],[1Y Return vs Nifty]]-AVERAGE(Table2[1Y Return vs Nifty]))/_xlfn.STDEV.P(Table2[1Y Return vs Nifty])</f>
        <v>-0.78521758821746379</v>
      </c>
      <c r="I651">
        <v>2.15820153230103</v>
      </c>
      <c r="J651">
        <f>(Table2[[#This Row],[1M Return vs Nifty]]-AVERAGE(Table2[1M Return vs Nifty]))/_xlfn.STDEV.P(Table2[1M Return vs Nifty])</f>
        <v>0.21602570472963964</v>
      </c>
      <c r="K651">
        <v>-8.6384224637593405</v>
      </c>
      <c r="L651">
        <f>(Table2[[#This Row],[6M Return vs Nifty]]-AVERAGE(Table2[6M Return vs Nifty]))/_xlfn.STDEV.P(Table2[6M Return vs Nifty])</f>
        <v>-0.52826722318299413</v>
      </c>
      <c r="M651">
        <v>2.0000995764433802E-2</v>
      </c>
      <c r="N651">
        <f>(Table2[[#This Row],[1W Return vs Nifty]]-AVERAGE(Table2[1W Return vs Nifty]))/_xlfn.STDEV.P(Table2[1W Return vs Nifty])</f>
        <v>-0.16739704547497589</v>
      </c>
      <c r="O651">
        <v>2835.61</v>
      </c>
      <c r="P651">
        <v>2742.7978174814202</v>
      </c>
      <c r="Q651">
        <v>2650.2029973693702</v>
      </c>
      <c r="R651">
        <v>52.764647260023402</v>
      </c>
      <c r="S651" s="2">
        <f>(Table2[[#This Row],[Close Price]]-Table2[[#This Row],[20D EMA]])/Table2[[#This Row],[20D EMA]]</f>
        <v>9.8885248676651456E-3</v>
      </c>
      <c r="T651" s="2">
        <f>(Table2[[#This Row],[Close Price]]-Table2[[#This Row],[50D EMA]])/Table2[[#This Row],[50D EMA]]</f>
        <v>4.4061644554447194E-2</v>
      </c>
      <c r="U651" s="2">
        <f>(Table2[[#This Row],[Close Price]]-Table2[[#This Row],[200D EMA]])/Table2[[#This Row],[200D EMA]]</f>
        <v>8.0539869150589763E-2</v>
      </c>
      <c r="V651">
        <v>0.44189911257700598</v>
      </c>
      <c r="W651">
        <v>2845.9</v>
      </c>
      <c r="X651">
        <v>2945</v>
      </c>
      <c r="Y651">
        <v>2655</v>
      </c>
      <c r="Z651">
        <v>2879</v>
      </c>
      <c r="AA651">
        <v>2655</v>
      </c>
      <c r="AB651">
        <v>3208.05</v>
      </c>
      <c r="AC651" s="2">
        <f>(Table2[[#This Row],[Close Price]]/Table2[[#This Row],[Day Low]])-1</f>
        <v>6.2370427632734149E-3</v>
      </c>
      <c r="AD651" s="2">
        <f>(Table2[[#This Row],[Day High]]/Table2[[#This Row],[Close Price]])-1</f>
        <v>2.8407801232692487E-2</v>
      </c>
      <c r="AE651" s="2">
        <f>(Table2[[#This Row],[Close Price]]/Table2[[#This Row],[Current Week Low]])-1</f>
        <v>7.8587570621468927E-2</v>
      </c>
      <c r="AF651" s="2">
        <f>(Table2[[#This Row],[Current Week High]]/Table2[[#This Row],[Close Price]])-1</f>
        <v>5.360291935117667E-3</v>
      </c>
      <c r="AG651" s="2">
        <f>(Table2[[#This Row],[Close Price]]/Table2[[#This Row],[Current Month Low]])-1</f>
        <v>7.8587570621468927E-2</v>
      </c>
      <c r="AH651" s="2">
        <f>(Table2[[#This Row],[Current Month High]]/Table2[[#This Row],[Close Price]])-1</f>
        <v>0.1202660939709812</v>
      </c>
      <c r="AI651">
        <v>12.026609397098101</v>
      </c>
      <c r="AJ651">
        <v>27.443257676902501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0.01</v>
      </c>
      <c r="AM651" t="s">
        <v>10198</v>
      </c>
      <c r="AN651">
        <v>-5.23</v>
      </c>
      <c r="AO651" t="s">
        <v>10197</v>
      </c>
      <c r="AP651">
        <v>-8.3580599209660003E-2</v>
      </c>
      <c r="AQ651">
        <f>(Table2[[#This Row],[Sharpe Ratio]]-AVERAGE(Table2[Sharpe Ratio]))/_xlfn.STDEV.P(Table2[Sharpe Ratio])</f>
        <v>-1.5604375188935571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-2.8252936710393515</v>
      </c>
      <c r="AS651">
        <f>_xlfn.RANK.AVG(Table2[[#This Row],[1Y Return vs Nifty Z-Score]],Table2[1Y Return vs Nifty Z-Score])</f>
        <v>603</v>
      </c>
      <c r="AT651">
        <f>_xlfn.RANK.AVG(Table2[[#This Row],[6M Return vs Nifty Z-Score]],Table2[6M Return vs Nifty Z-Score])</f>
        <v>501</v>
      </c>
      <c r="AU651">
        <f>_xlfn.RANK.AVG(Table2[[#This Row],[Sharpe Ratio Z-Score]],Table2[Sharpe Ratio Z-Score])</f>
        <v>693</v>
      </c>
      <c r="AV651">
        <f>(Table2[[#This Row],[Rank 1Y]]+Table2[[#This Row],[Rank 6M]]+Table2[[#This Row],[Rank Sharpe]])/3</f>
        <v>599</v>
      </c>
    </row>
    <row r="652" spans="1:48" x14ac:dyDescent="0.3">
      <c r="A652" t="s">
        <v>771</v>
      </c>
      <c r="B652" t="s">
        <v>772</v>
      </c>
      <c r="C652" t="s">
        <v>10165</v>
      </c>
      <c r="D652" t="s">
        <v>550</v>
      </c>
      <c r="E652">
        <v>20532.9171527</v>
      </c>
      <c r="F652">
        <v>1597.55</v>
      </c>
      <c r="G652">
        <v>-30.092671587832601</v>
      </c>
      <c r="H652">
        <f>(Table2[[#This Row],[1Y Return vs Nifty]]-AVERAGE(Table2[1Y Return vs Nifty]))/_xlfn.STDEV.P(Table2[1Y Return vs Nifty])</f>
        <v>-0.96562284512900165</v>
      </c>
      <c r="I652">
        <v>6.7601052733903604</v>
      </c>
      <c r="J652">
        <f>(Table2[[#This Row],[1M Return vs Nifty]]-AVERAGE(Table2[1M Return vs Nifty]))/_xlfn.STDEV.P(Table2[1M Return vs Nifty])</f>
        <v>0.68517485086738261</v>
      </c>
      <c r="K652">
        <v>-4.0712901260407497</v>
      </c>
      <c r="L652">
        <f>(Table2[[#This Row],[6M Return vs Nifty]]-AVERAGE(Table2[6M Return vs Nifty]))/_xlfn.STDEV.P(Table2[6M Return vs Nifty])</f>
        <v>-0.3713456949171256</v>
      </c>
      <c r="M652">
        <v>6.3059790332126102</v>
      </c>
      <c r="N652">
        <f>(Table2[[#This Row],[1W Return vs Nifty]]-AVERAGE(Table2[1W Return vs Nifty]))/_xlfn.STDEV.P(Table2[1W Return vs Nifty])</f>
        <v>1.1740924861377635</v>
      </c>
      <c r="O652">
        <v>1527.4</v>
      </c>
      <c r="P652">
        <v>1476.2217846577601</v>
      </c>
      <c r="Q652">
        <v>1483.5143304010101</v>
      </c>
      <c r="R652">
        <v>78.122268525487598</v>
      </c>
      <c r="S652" s="2">
        <f>(Table2[[#This Row],[Close Price]]-Table2[[#This Row],[20D EMA]])/Table2[[#This Row],[20D EMA]]</f>
        <v>4.5927720309021772E-2</v>
      </c>
      <c r="T652" s="2">
        <f>(Table2[[#This Row],[Close Price]]-Table2[[#This Row],[50D EMA]])/Table2[[#This Row],[50D EMA]]</f>
        <v>8.2188338231553762E-2</v>
      </c>
      <c r="U652" s="2">
        <f>(Table2[[#This Row],[Close Price]]-Table2[[#This Row],[200D EMA]])/Table2[[#This Row],[200D EMA]]</f>
        <v>7.6868599960315059E-2</v>
      </c>
      <c r="V652">
        <v>0.87220857283841802</v>
      </c>
      <c r="W652">
        <v>1587.55</v>
      </c>
      <c r="X652">
        <v>1612.5</v>
      </c>
      <c r="Y652">
        <v>1502</v>
      </c>
      <c r="Z652">
        <v>1619.8</v>
      </c>
      <c r="AA652">
        <v>1482.75</v>
      </c>
      <c r="AB652">
        <v>1619.8</v>
      </c>
      <c r="AC652" s="2">
        <f>(Table2[[#This Row],[Close Price]]/Table2[[#This Row],[Day Low]])-1</f>
        <v>6.2990142042769204E-3</v>
      </c>
      <c r="AD652" s="2">
        <f>(Table2[[#This Row],[Day High]]/Table2[[#This Row],[Close Price]])-1</f>
        <v>9.3580795593253274E-3</v>
      </c>
      <c r="AE652" s="2">
        <f>(Table2[[#This Row],[Close Price]]/Table2[[#This Row],[Current Week Low]])-1</f>
        <v>6.3615179760319496E-2</v>
      </c>
      <c r="AF652" s="2">
        <f>(Table2[[#This Row],[Current Week High]]/Table2[[#This Row],[Close Price]])-1</f>
        <v>1.3927576601671321E-2</v>
      </c>
      <c r="AG652" s="2">
        <f>(Table2[[#This Row],[Close Price]]/Table2[[#This Row],[Current Month Low]])-1</f>
        <v>7.7423705951778832E-2</v>
      </c>
      <c r="AH652" s="2">
        <f>(Table2[[#This Row],[Current Month High]]/Table2[[#This Row],[Close Price]])-1</f>
        <v>1.3927576601671321E-2</v>
      </c>
      <c r="AI652">
        <v>10.8854182967669</v>
      </c>
      <c r="AJ652">
        <v>25.890464933018102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0.09</v>
      </c>
      <c r="AM652" t="s">
        <v>10198</v>
      </c>
      <c r="AN652">
        <v>4.29</v>
      </c>
      <c r="AO652" t="s">
        <v>10198</v>
      </c>
      <c r="AP652">
        <v>-8.3506365601575996E-2</v>
      </c>
      <c r="AQ652">
        <f>(Table2[[#This Row],[Sharpe Ratio]]-AVERAGE(Table2[Sharpe Ratio]))/_xlfn.STDEV.P(Table2[Sharpe Ratio])</f>
        <v>-1.559581824605681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667</v>
      </c>
      <c r="AT652">
        <f>_xlfn.RANK.AVG(Table2[[#This Row],[6M Return vs Nifty Z-Score]],Table2[6M Return vs Nifty Z-Score])</f>
        <v>439</v>
      </c>
      <c r="AU652">
        <f>_xlfn.RANK.AVG(Table2[[#This Row],[Sharpe Ratio Z-Score]],Table2[Sharpe Ratio Z-Score])</f>
        <v>692</v>
      </c>
      <c r="AV652">
        <f>(Table2[[#This Row],[Rank 1Y]]+Table2[[#This Row],[Rank 6M]]+Table2[[#This Row],[Rank Sharpe]])/3</f>
        <v>599.33333333333337</v>
      </c>
    </row>
    <row r="653" spans="1:48" x14ac:dyDescent="0.3">
      <c r="A653" t="s">
        <v>1569</v>
      </c>
      <c r="B653" t="s">
        <v>1570</v>
      </c>
      <c r="C653" t="s">
        <v>10163</v>
      </c>
      <c r="D653" t="s">
        <v>271</v>
      </c>
      <c r="E653">
        <v>5856.7799243549998</v>
      </c>
      <c r="F653">
        <v>1904.05</v>
      </c>
      <c r="G653">
        <v>-33.822910236653598</v>
      </c>
      <c r="H653">
        <f>(Table2[[#This Row],[1Y Return vs Nifty]]-AVERAGE(Table2[1Y Return vs Nifty]))/_xlfn.STDEV.P(Table2[1Y Return vs Nifty])</f>
        <v>-1.0162118127659976</v>
      </c>
      <c r="I653">
        <v>-4.11054117030507</v>
      </c>
      <c r="J653">
        <f>(Table2[[#This Row],[1M Return vs Nifty]]-AVERAGE(Table2[1M Return vs Nifty]))/_xlfn.STDEV.P(Table2[1M Return vs Nifty])</f>
        <v>-0.42305226207474461</v>
      </c>
      <c r="K653">
        <v>-24.067444401545298</v>
      </c>
      <c r="L653">
        <f>(Table2[[#This Row],[6M Return vs Nifty]]-AVERAGE(Table2[6M Return vs Nifty]))/_xlfn.STDEV.P(Table2[6M Return vs Nifty])</f>
        <v>-1.0583910564972734</v>
      </c>
      <c r="M653">
        <v>-4.0186410567462501</v>
      </c>
      <c r="N653">
        <f>(Table2[[#This Row],[1W Return vs Nifty]]-AVERAGE(Table2[1W Return vs Nifty]))/_xlfn.STDEV.P(Table2[1W Return vs Nifty])</f>
        <v>-1.0292829768444482</v>
      </c>
      <c r="O653">
        <v>1914.01</v>
      </c>
      <c r="P653">
        <v>1898.9776263690201</v>
      </c>
      <c r="Q653">
        <v>1967.11197843837</v>
      </c>
      <c r="R653">
        <v>46.072645238278703</v>
      </c>
      <c r="S653" s="2">
        <f>(Table2[[#This Row],[Close Price]]-Table2[[#This Row],[20D EMA]])/Table2[[#This Row],[20D EMA]]</f>
        <v>-5.2037345677399998E-3</v>
      </c>
      <c r="T653" s="2">
        <f>(Table2[[#This Row],[Close Price]]-Table2[[#This Row],[50D EMA]])/Table2[[#This Row],[50D EMA]]</f>
        <v>2.671107632099184E-3</v>
      </c>
      <c r="U653" s="2">
        <f>(Table2[[#This Row],[Close Price]]-Table2[[#This Row],[200D EMA]])/Table2[[#This Row],[200D EMA]]</f>
        <v>-3.2058153846652393E-2</v>
      </c>
      <c r="V653">
        <v>0.67835710634346003</v>
      </c>
      <c r="W653">
        <v>1901.05</v>
      </c>
      <c r="X653">
        <v>1940</v>
      </c>
      <c r="Y653">
        <v>1821.25</v>
      </c>
      <c r="Z653">
        <v>1955</v>
      </c>
      <c r="AA653">
        <v>1821.25</v>
      </c>
      <c r="AB653">
        <v>2075.65</v>
      </c>
      <c r="AC653" s="2">
        <f>(Table2[[#This Row],[Close Price]]/Table2[[#This Row],[Day Low]])-1</f>
        <v>1.5780752741905157E-3</v>
      </c>
      <c r="AD653" s="2">
        <f>(Table2[[#This Row],[Day High]]/Table2[[#This Row],[Close Price]])-1</f>
        <v>1.8880806701504715E-2</v>
      </c>
      <c r="AE653" s="2">
        <f>(Table2[[#This Row],[Close Price]]/Table2[[#This Row],[Current Week Low]])-1</f>
        <v>4.5463280713795351E-2</v>
      </c>
      <c r="AF653" s="2">
        <f>(Table2[[#This Row],[Current Week High]]/Table2[[#This Row],[Close Price]])-1</f>
        <v>2.6758751083217458E-2</v>
      </c>
      <c r="AG653" s="2">
        <f>(Table2[[#This Row],[Close Price]]/Table2[[#This Row],[Current Month Low]])-1</f>
        <v>4.5463280713795351E-2</v>
      </c>
      <c r="AH653" s="2">
        <f>(Table2[[#This Row],[Current Month High]]/Table2[[#This Row],[Close Price]])-1</f>
        <v>9.0123683726792914E-2</v>
      </c>
      <c r="AI653">
        <v>53.375699167563802</v>
      </c>
      <c r="AJ653">
        <v>19.003124999999901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10197</v>
      </c>
      <c r="AN653">
        <v>-3.67</v>
      </c>
      <c r="AO653" t="s">
        <v>10197</v>
      </c>
      <c r="AP653">
        <v>7.9466633891580006E-3</v>
      </c>
      <c r="AQ653">
        <f>(Table2[[#This Row],[Sharpe Ratio]]-AVERAGE(Table2[Sharpe Ratio]))/_xlfn.STDEV.P(Table2[Sharpe Ratio])</f>
        <v>-0.50539846296981983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680</v>
      </c>
      <c r="AT653">
        <f>_xlfn.RANK.AVG(Table2[[#This Row],[6M Return vs Nifty Z-Score]],Table2[6M Return vs Nifty Z-Score])</f>
        <v>646</v>
      </c>
      <c r="AU653">
        <f>_xlfn.RANK.AVG(Table2[[#This Row],[Sharpe Ratio Z-Score]],Table2[Sharpe Ratio Z-Score])</f>
        <v>476</v>
      </c>
      <c r="AV653">
        <f>(Table2[[#This Row],[Rank 1Y]]+Table2[[#This Row],[Rank 6M]]+Table2[[#This Row],[Rank Sharpe]])/3</f>
        <v>600.66666666666663</v>
      </c>
    </row>
    <row r="654" spans="1:48" x14ac:dyDescent="0.3">
      <c r="A654" t="s">
        <v>1628</v>
      </c>
      <c r="B654" t="s">
        <v>1629</v>
      </c>
      <c r="C654" t="s">
        <v>10153</v>
      </c>
      <c r="D654" t="s">
        <v>418</v>
      </c>
      <c r="E654">
        <v>5268.4988011949999</v>
      </c>
      <c r="F654">
        <v>290.35000000000002</v>
      </c>
      <c r="G654">
        <v>-9.3840303552189397</v>
      </c>
      <c r="H654">
        <f>(Table2[[#This Row],[1Y Return vs Nifty]]-AVERAGE(Table2[1Y Return vs Nifty]))/_xlfn.STDEV.P(Table2[1Y Return vs Nifty])</f>
        <v>-0.68477518905370682</v>
      </c>
      <c r="I654">
        <v>-12.153929939931899</v>
      </c>
      <c r="J654">
        <f>(Table2[[#This Row],[1M Return vs Nifty]]-AVERAGE(Table2[1M Return vs Nifty]))/_xlfn.STDEV.P(Table2[1M Return vs Nifty])</f>
        <v>-1.2430496339517776</v>
      </c>
      <c r="K654">
        <v>-25.7925168185477</v>
      </c>
      <c r="L654">
        <f>(Table2[[#This Row],[6M Return vs Nifty]]-AVERAGE(Table2[6M Return vs Nifty]))/_xlfn.STDEV.P(Table2[6M Return vs Nifty])</f>
        <v>-1.1176626037238937</v>
      </c>
      <c r="M654">
        <v>0.72092637224895995</v>
      </c>
      <c r="N654">
        <f>(Table2[[#This Row],[1W Return vs Nifty]]-AVERAGE(Table2[1W Return vs Nifty]))/_xlfn.STDEV.P(Table2[1W Return vs Nifty])</f>
        <v>-1.7812676997382072E-2</v>
      </c>
      <c r="O654">
        <v>292.77999999999997</v>
      </c>
      <c r="P654">
        <v>295.33721433602801</v>
      </c>
      <c r="Q654">
        <v>294.59458634193697</v>
      </c>
      <c r="R654">
        <v>47.424646009825999</v>
      </c>
      <c r="S654" s="2">
        <f>(Table2[[#This Row],[Close Price]]-Table2[[#This Row],[20D EMA]])/Table2[[#This Row],[20D EMA]]</f>
        <v>-8.2997472504950827E-3</v>
      </c>
      <c r="T654" s="2">
        <f>(Table2[[#This Row],[Close Price]]-Table2[[#This Row],[50D EMA]])/Table2[[#This Row],[50D EMA]]</f>
        <v>-1.6886508350260423E-2</v>
      </c>
      <c r="U654" s="2">
        <f>(Table2[[#This Row],[Close Price]]-Table2[[#This Row],[200D EMA]])/Table2[[#This Row],[200D EMA]]</f>
        <v>-1.4408229270751926E-2</v>
      </c>
      <c r="V654">
        <v>0.75641675424149601</v>
      </c>
      <c r="W654">
        <v>288.39999999999998</v>
      </c>
      <c r="X654">
        <v>295.05</v>
      </c>
      <c r="Y654">
        <v>279.39999999999998</v>
      </c>
      <c r="Z654">
        <v>296</v>
      </c>
      <c r="AA654">
        <v>279.39999999999998</v>
      </c>
      <c r="AB654">
        <v>304.7</v>
      </c>
      <c r="AC654" s="2">
        <f>(Table2[[#This Row],[Close Price]]/Table2[[#This Row],[Day Low]])-1</f>
        <v>6.7614424410542551E-3</v>
      </c>
      <c r="AD654" s="2">
        <f>(Table2[[#This Row],[Day High]]/Table2[[#This Row],[Close Price]])-1</f>
        <v>1.6187360082658753E-2</v>
      </c>
      <c r="AE654" s="2">
        <f>(Table2[[#This Row],[Close Price]]/Table2[[#This Row],[Current Week Low]])-1</f>
        <v>3.919112383679324E-2</v>
      </c>
      <c r="AF654" s="2">
        <f>(Table2[[#This Row],[Current Week High]]/Table2[[#This Row],[Close Price]])-1</f>
        <v>1.9459273290855839E-2</v>
      </c>
      <c r="AG654" s="2">
        <f>(Table2[[#This Row],[Close Price]]/Table2[[#This Row],[Current Month Low]])-1</f>
        <v>3.919112383679324E-2</v>
      </c>
      <c r="AH654" s="2">
        <f>(Table2[[#This Row],[Current Month High]]/Table2[[#This Row],[Close Price]])-1</f>
        <v>4.9423110039607199E-2</v>
      </c>
      <c r="AI654">
        <v>33.614603065266003</v>
      </c>
      <c r="AJ654">
        <v>17.709459459459399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-0.06</v>
      </c>
      <c r="AM654" t="s">
        <v>10197</v>
      </c>
      <c r="AN654">
        <v>-2.97</v>
      </c>
      <c r="AO654" t="s">
        <v>10197</v>
      </c>
      <c r="AP654">
        <v>-1.9851993159455E-2</v>
      </c>
      <c r="AQ654">
        <f>(Table2[[#This Row],[Sharpe Ratio]]-AVERAGE(Table2[Sharpe Ratio]))/_xlfn.STDEV.P(Table2[Sharpe Ratio])</f>
        <v>-0.82583488298546248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560</v>
      </c>
      <c r="AT654">
        <f>_xlfn.RANK.AVG(Table2[[#This Row],[6M Return vs Nifty Z-Score]],Table2[6M Return vs Nifty Z-Score])</f>
        <v>663</v>
      </c>
      <c r="AU654">
        <f>_xlfn.RANK.AVG(Table2[[#This Row],[Sharpe Ratio Z-Score]],Table2[Sharpe Ratio Z-Score])</f>
        <v>579</v>
      </c>
      <c r="AV654">
        <f>(Table2[[#This Row],[Rank 1Y]]+Table2[[#This Row],[Rank 6M]]+Table2[[#This Row],[Rank Sharpe]])/3</f>
        <v>600.66666666666663</v>
      </c>
    </row>
    <row r="655" spans="1:48" x14ac:dyDescent="0.3">
      <c r="A655" t="s">
        <v>272</v>
      </c>
      <c r="B655" t="s">
        <v>273</v>
      </c>
      <c r="C655" t="s">
        <v>10162</v>
      </c>
      <c r="D655" t="s">
        <v>80</v>
      </c>
      <c r="E655">
        <v>99165.590629380007</v>
      </c>
      <c r="F655">
        <v>27484.35</v>
      </c>
      <c r="G655">
        <v>-7.9541096094124004</v>
      </c>
      <c r="H655">
        <f>(Table2[[#This Row],[1Y Return vs Nifty]]-AVERAGE(Table2[1Y Return vs Nifty]))/_xlfn.STDEV.P(Table2[1Y Return vs Nifty])</f>
        <v>-0.66538280665052207</v>
      </c>
      <c r="I655">
        <v>-2.3319289398371201</v>
      </c>
      <c r="J655">
        <f>(Table2[[#This Row],[1M Return vs Nifty]]-AVERAGE(Table2[1M Return vs Nifty]))/_xlfn.STDEV.P(Table2[1M Return vs Nifty])</f>
        <v>-0.24172851951496138</v>
      </c>
      <c r="K655">
        <v>-15.9621549310828</v>
      </c>
      <c r="L655">
        <f>(Table2[[#This Row],[6M Return vs Nifty]]-AVERAGE(Table2[6M Return vs Nifty]))/_xlfn.STDEV.P(Table2[6M Return vs Nifty])</f>
        <v>-0.77990243022340167</v>
      </c>
      <c r="M655">
        <v>0.69977123847138101</v>
      </c>
      <c r="N655">
        <f>(Table2[[#This Row],[1W Return vs Nifty]]-AVERAGE(Table2[1W Return vs Nifty]))/_xlfn.STDEV.P(Table2[1W Return vs Nifty])</f>
        <v>-2.2327390592215113E-2</v>
      </c>
      <c r="O655">
        <v>27597.360000000001</v>
      </c>
      <c r="P655">
        <v>27056.2203926775</v>
      </c>
      <c r="Q655">
        <v>26282.991411761599</v>
      </c>
      <c r="R655">
        <v>45.363835884060997</v>
      </c>
      <c r="S655" s="2">
        <f>(Table2[[#This Row],[Close Price]]-Table2[[#This Row],[20D EMA]])/Table2[[#This Row],[20D EMA]]</f>
        <v>-4.0949569089217966E-3</v>
      </c>
      <c r="T655" s="2">
        <f>(Table2[[#This Row],[Close Price]]-Table2[[#This Row],[50D EMA]])/Table2[[#This Row],[50D EMA]]</f>
        <v>1.5823703426010218E-2</v>
      </c>
      <c r="U655" s="2">
        <f>(Table2[[#This Row],[Close Price]]-Table2[[#This Row],[200D EMA]])/Table2[[#This Row],[200D EMA]]</f>
        <v>4.5708594178545191E-2</v>
      </c>
      <c r="V655">
        <v>0.91169794690259798</v>
      </c>
      <c r="W655">
        <v>27320.45</v>
      </c>
      <c r="X655">
        <v>27870</v>
      </c>
      <c r="Y655">
        <v>27001</v>
      </c>
      <c r="Z655">
        <v>28395</v>
      </c>
      <c r="AA655">
        <v>26811.05</v>
      </c>
      <c r="AB655">
        <v>28683.200000000001</v>
      </c>
      <c r="AC655" s="2">
        <f>(Table2[[#This Row],[Close Price]]/Table2[[#This Row],[Day Low]])-1</f>
        <v>5.9991691205671938E-3</v>
      </c>
      <c r="AD655" s="2">
        <f>(Table2[[#This Row],[Day High]]/Table2[[#This Row],[Close Price]])-1</f>
        <v>1.4031621631946933E-2</v>
      </c>
      <c r="AE655" s="2">
        <f>(Table2[[#This Row],[Close Price]]/Table2[[#This Row],[Current Week Low]])-1</f>
        <v>1.7901188844857474E-2</v>
      </c>
      <c r="AF655" s="2">
        <f>(Table2[[#This Row],[Current Week High]]/Table2[[#This Row],[Close Price]])-1</f>
        <v>3.3133401372053672E-2</v>
      </c>
      <c r="AG655" s="2">
        <f>(Table2[[#This Row],[Close Price]]/Table2[[#This Row],[Current Month Low]])-1</f>
        <v>2.5112779991831591E-2</v>
      </c>
      <c r="AH655" s="2">
        <f>(Table2[[#This Row],[Current Month High]]/Table2[[#This Row],[Close Price]])-1</f>
        <v>4.3619368840813078E-2</v>
      </c>
      <c r="AI655">
        <v>11.837281944088099</v>
      </c>
      <c r="AJ655">
        <v>18.467025862068901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-0.02</v>
      </c>
      <c r="AM655" t="s">
        <v>10197</v>
      </c>
      <c r="AN655">
        <v>1.07</v>
      </c>
      <c r="AO655" t="s">
        <v>10198</v>
      </c>
      <c r="AP655">
        <v>-6.8825922254239003E-2</v>
      </c>
      <c r="AQ655">
        <f>(Table2[[#This Row],[Sharpe Ratio]]-AVERAGE(Table2[Sharpe Ratio]))/_xlfn.STDEV.P(Table2[Sharpe Ratio])</f>
        <v>-1.3903596644542817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-3.0997008114353819</v>
      </c>
      <c r="AS655">
        <f>_xlfn.RANK.AVG(Table2[[#This Row],[1Y Return vs Nifty Z-Score]],Table2[1Y Return vs Nifty Z-Score])</f>
        <v>554</v>
      </c>
      <c r="AT655">
        <f>_xlfn.RANK.AVG(Table2[[#This Row],[6M Return vs Nifty Z-Score]],Table2[6M Return vs Nifty Z-Score])</f>
        <v>580</v>
      </c>
      <c r="AU655">
        <f>_xlfn.RANK.AVG(Table2[[#This Row],[Sharpe Ratio Z-Score]],Table2[Sharpe Ratio Z-Score])</f>
        <v>673</v>
      </c>
      <c r="AV655">
        <f>(Table2[[#This Row],[Rank 1Y]]+Table2[[#This Row],[Rank 6M]]+Table2[[#This Row],[Rank Sharpe]])/3</f>
        <v>602.33333333333337</v>
      </c>
    </row>
    <row r="656" spans="1:48" x14ac:dyDescent="0.3">
      <c r="A656" t="s">
        <v>815</v>
      </c>
      <c r="B656" t="s">
        <v>816</v>
      </c>
      <c r="C656" t="s">
        <v>10153</v>
      </c>
      <c r="D656" t="s">
        <v>541</v>
      </c>
      <c r="E656">
        <v>19215.8509863</v>
      </c>
      <c r="F656">
        <v>453</v>
      </c>
      <c r="G656">
        <v>-43.114807408765799</v>
      </c>
      <c r="H656">
        <f>(Table2[[#This Row],[1Y Return vs Nifty]]-AVERAGE(Table2[1Y Return vs Nifty]))/_xlfn.STDEV.P(Table2[1Y Return vs Nifty])</f>
        <v>-1.1422272046967124</v>
      </c>
      <c r="I656">
        <v>-4.6635067059716597</v>
      </c>
      <c r="J656">
        <f>(Table2[[#This Row],[1M Return vs Nifty]]-AVERAGE(Table2[1M Return vs Nifty]))/_xlfn.STDEV.P(Table2[1M Return vs Nifty])</f>
        <v>-0.4794253032110139</v>
      </c>
      <c r="K656">
        <v>-37.0003498852045</v>
      </c>
      <c r="L656">
        <f>(Table2[[#This Row],[6M Return vs Nifty]]-AVERAGE(Table2[6M Return vs Nifty]))/_xlfn.STDEV.P(Table2[6M Return vs Nifty])</f>
        <v>-1.5027511370347253</v>
      </c>
      <c r="M656">
        <v>-2.5668182576269101</v>
      </c>
      <c r="N656">
        <f>(Table2[[#This Row],[1W Return vs Nifty]]-AVERAGE(Table2[1W Return vs Nifty]))/_xlfn.STDEV.P(Table2[1W Return vs Nifty])</f>
        <v>-0.71944971379888734</v>
      </c>
      <c r="O656">
        <v>476.3</v>
      </c>
      <c r="P656">
        <v>464.507471458483</v>
      </c>
      <c r="Q656">
        <v>483.12692684975798</v>
      </c>
      <c r="R656">
        <v>33.205099740147404</v>
      </c>
      <c r="S656" s="2">
        <f>(Table2[[#This Row],[Close Price]]-Table2[[#This Row],[20D EMA]])/Table2[[#This Row],[20D EMA]]</f>
        <v>-4.8918748687801827E-2</v>
      </c>
      <c r="T656" s="2">
        <f>(Table2[[#This Row],[Close Price]]-Table2[[#This Row],[50D EMA]])/Table2[[#This Row],[50D EMA]]</f>
        <v>-2.4773490558400023E-2</v>
      </c>
      <c r="U656" s="2">
        <f>(Table2[[#This Row],[Close Price]]-Table2[[#This Row],[200D EMA]])/Table2[[#This Row],[200D EMA]]</f>
        <v>-6.2358202731943362E-2</v>
      </c>
      <c r="V656">
        <v>0.54720800846413997</v>
      </c>
      <c r="W656">
        <v>449</v>
      </c>
      <c r="X656">
        <v>458.95</v>
      </c>
      <c r="Y656">
        <v>406.05</v>
      </c>
      <c r="Z656">
        <v>474.95</v>
      </c>
      <c r="AA656">
        <v>406.05</v>
      </c>
      <c r="AB656">
        <v>535.6</v>
      </c>
      <c r="AC656" s="2">
        <f>(Table2[[#This Row],[Close Price]]/Table2[[#This Row],[Day Low]])-1</f>
        <v>8.9086859688196629E-3</v>
      </c>
      <c r="AD656" s="2">
        <f>(Table2[[#This Row],[Day High]]/Table2[[#This Row],[Close Price]])-1</f>
        <v>1.313465783664447E-2</v>
      </c>
      <c r="AE656" s="2">
        <f>(Table2[[#This Row],[Close Price]]/Table2[[#This Row],[Current Week Low]])-1</f>
        <v>0.11562615441448099</v>
      </c>
      <c r="AF656" s="2">
        <f>(Table2[[#This Row],[Current Week High]]/Table2[[#This Row],[Close Price]])-1</f>
        <v>4.8454746136865401E-2</v>
      </c>
      <c r="AG656" s="2">
        <f>(Table2[[#This Row],[Close Price]]/Table2[[#This Row],[Current Month Low]])-1</f>
        <v>0.11562615441448099</v>
      </c>
      <c r="AH656" s="2">
        <f>(Table2[[#This Row],[Current Month High]]/Table2[[#This Row],[Close Price]])-1</f>
        <v>0.18233995584988971</v>
      </c>
      <c r="AI656">
        <v>51.219110550854403</v>
      </c>
      <c r="AJ656">
        <v>48.876035230708503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0.09</v>
      </c>
      <c r="AM656" t="s">
        <v>10198</v>
      </c>
      <c r="AN656">
        <v>-11.45</v>
      </c>
      <c r="AO656" t="s">
        <v>10197</v>
      </c>
      <c r="AP656">
        <v>3.2229596789521003E-2</v>
      </c>
      <c r="AQ656">
        <f>(Table2[[#This Row],[Sharpe Ratio]]-AVERAGE(Table2[Sharpe Ratio]))/_xlfn.STDEV.P(Table2[Sharpe Ratio])</f>
        <v>-0.22548794885258863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707</v>
      </c>
      <c r="AT656">
        <f>_xlfn.RANK.AVG(Table2[[#This Row],[6M Return vs Nifty Z-Score]],Table2[6M Return vs Nifty Z-Score])</f>
        <v>710</v>
      </c>
      <c r="AU656">
        <f>_xlfn.RANK.AVG(Table2[[#This Row],[Sharpe Ratio Z-Score]],Table2[Sharpe Ratio Z-Score])</f>
        <v>396</v>
      </c>
      <c r="AV656">
        <f>(Table2[[#This Row],[Rank 1Y]]+Table2[[#This Row],[Rank 6M]]+Table2[[#This Row],[Rank Sharpe]])/3</f>
        <v>604.33333333333337</v>
      </c>
    </row>
    <row r="657" spans="1:48" x14ac:dyDescent="0.3">
      <c r="A657" t="s">
        <v>1990</v>
      </c>
      <c r="B657" t="s">
        <v>1991</v>
      </c>
      <c r="C657" t="s">
        <v>10155</v>
      </c>
      <c r="D657" t="s">
        <v>989</v>
      </c>
      <c r="E657">
        <v>3217.33729425</v>
      </c>
      <c r="F657">
        <v>397.5</v>
      </c>
      <c r="G657">
        <v>-20.021419306348498</v>
      </c>
      <c r="H657">
        <f>(Table2[[#This Row],[1Y Return vs Nifty]]-AVERAGE(Table2[1Y Return vs Nifty]))/_xlfn.STDEV.P(Table2[1Y Return vs Nifty])</f>
        <v>-0.82903794971137079</v>
      </c>
      <c r="I657">
        <v>-9.5217073846419904</v>
      </c>
      <c r="J657">
        <f>(Table2[[#This Row],[1M Return vs Nifty]]-AVERAGE(Table2[1M Return vs Nifty]))/_xlfn.STDEV.P(Table2[1M Return vs Nifty])</f>
        <v>-0.97470309005678291</v>
      </c>
      <c r="K657">
        <v>-14.287786032979801</v>
      </c>
      <c r="L657">
        <f>(Table2[[#This Row],[6M Return vs Nifty]]-AVERAGE(Table2[6M Return vs Nifty]))/_xlfn.STDEV.P(Table2[6M Return vs Nifty])</f>
        <v>-0.72237299885544404</v>
      </c>
      <c r="M657">
        <v>-1.25473541123942</v>
      </c>
      <c r="N657">
        <f>(Table2[[#This Row],[1W Return vs Nifty]]-AVERAGE(Table2[1W Return vs Nifty]))/_xlfn.STDEV.P(Table2[1W Return vs Nifty])</f>
        <v>-0.43943833091597739</v>
      </c>
      <c r="O657">
        <v>406.1</v>
      </c>
      <c r="P657">
        <v>402.19796337274698</v>
      </c>
      <c r="Q657">
        <v>396.20311425801202</v>
      </c>
      <c r="R657">
        <v>40.635690304984003</v>
      </c>
      <c r="S657" s="2">
        <f>(Table2[[#This Row],[Close Price]]-Table2[[#This Row],[20D EMA]])/Table2[[#This Row],[20D EMA]]</f>
        <v>-2.1177049987687817E-2</v>
      </c>
      <c r="T657" s="2">
        <f>(Table2[[#This Row],[Close Price]]-Table2[[#This Row],[50D EMA]])/Table2[[#This Row],[50D EMA]]</f>
        <v>-1.1680723923489957E-2</v>
      </c>
      <c r="U657" s="2">
        <f>(Table2[[#This Row],[Close Price]]-Table2[[#This Row],[200D EMA]])/Table2[[#This Row],[200D EMA]]</f>
        <v>3.273285078580759E-3</v>
      </c>
      <c r="V657">
        <v>0.86652877664391403</v>
      </c>
      <c r="W657">
        <v>395.1</v>
      </c>
      <c r="X657">
        <v>409.9</v>
      </c>
      <c r="Y657">
        <v>380</v>
      </c>
      <c r="Z657">
        <v>411.85</v>
      </c>
      <c r="AA657">
        <v>380</v>
      </c>
      <c r="AB657">
        <v>436.9</v>
      </c>
      <c r="AC657" s="2">
        <f>(Table2[[#This Row],[Close Price]]/Table2[[#This Row],[Day Low]])-1</f>
        <v>6.0744115413817745E-3</v>
      </c>
      <c r="AD657" s="2">
        <f>(Table2[[#This Row],[Day High]]/Table2[[#This Row],[Close Price]])-1</f>
        <v>3.1194968553459157E-2</v>
      </c>
      <c r="AE657" s="2">
        <f>(Table2[[#This Row],[Close Price]]/Table2[[#This Row],[Current Week Low]])-1</f>
        <v>4.6052631578947345E-2</v>
      </c>
      <c r="AF657" s="2">
        <f>(Table2[[#This Row],[Current Week High]]/Table2[[#This Row],[Close Price]])-1</f>
        <v>3.6100628930817669E-2</v>
      </c>
      <c r="AG657" s="2">
        <f>(Table2[[#This Row],[Close Price]]/Table2[[#This Row],[Current Month Low]])-1</f>
        <v>4.6052631578947345E-2</v>
      </c>
      <c r="AH657" s="2">
        <f>(Table2[[#This Row],[Current Month High]]/Table2[[#This Row],[Close Price]])-1</f>
        <v>9.9119496855345934E-2</v>
      </c>
      <c r="AI657">
        <v>23.2704402515723</v>
      </c>
      <c r="AJ657">
        <v>17.5861558940985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-7.0000000000000007E-2</v>
      </c>
      <c r="AM657" t="s">
        <v>10197</v>
      </c>
      <c r="AN657">
        <v>-1.62</v>
      </c>
      <c r="AO657" t="s">
        <v>10197</v>
      </c>
      <c r="AP657">
        <v>-5.0004037890842998E-2</v>
      </c>
      <c r="AQ657">
        <f>(Table2[[#This Row],[Sharpe Ratio]]-AVERAGE(Table2[Sharpe Ratio]))/_xlfn.STDEV.P(Table2[Sharpe Ratio])</f>
        <v>-1.1733989191460361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-4.138951288685611</v>
      </c>
      <c r="AS657">
        <f>_xlfn.RANK.AVG(Table2[[#This Row],[1Y Return vs Nifty Z-Score]],Table2[1Y Return vs Nifty Z-Score])</f>
        <v>618</v>
      </c>
      <c r="AT657">
        <f>_xlfn.RANK.AVG(Table2[[#This Row],[6M Return vs Nifty Z-Score]],Table2[6M Return vs Nifty Z-Score])</f>
        <v>560</v>
      </c>
      <c r="AU657">
        <f>_xlfn.RANK.AVG(Table2[[#This Row],[Sharpe Ratio Z-Score]],Table2[Sharpe Ratio Z-Score])</f>
        <v>635</v>
      </c>
      <c r="AV657">
        <f>(Table2[[#This Row],[Rank 1Y]]+Table2[[#This Row],[Rank 6M]]+Table2[[#This Row],[Rank Sharpe]])/3</f>
        <v>604.33333333333337</v>
      </c>
    </row>
    <row r="658" spans="1:48" x14ac:dyDescent="0.3">
      <c r="A658" t="s">
        <v>2139</v>
      </c>
      <c r="B658" t="s">
        <v>2140</v>
      </c>
      <c r="C658" t="s">
        <v>10158</v>
      </c>
      <c r="D658" t="s">
        <v>211</v>
      </c>
      <c r="E658">
        <v>2649.6343055000002</v>
      </c>
      <c r="F658">
        <v>169</v>
      </c>
      <c r="G658">
        <v>-9.7445587369025795</v>
      </c>
      <c r="H658">
        <f>(Table2[[#This Row],[1Y Return vs Nifty]]-AVERAGE(Table2[1Y Return vs Nifty]))/_xlfn.STDEV.P(Table2[1Y Return vs Nifty])</f>
        <v>-0.68966462384602945</v>
      </c>
      <c r="I658">
        <v>-7.3013230906627999</v>
      </c>
      <c r="J658">
        <f>(Table2[[#This Row],[1M Return vs Nifty]]-AVERAGE(Table2[1M Return vs Nifty]))/_xlfn.STDEV.P(Table2[1M Return vs Nifty])</f>
        <v>-0.74834211985287113</v>
      </c>
      <c r="K658">
        <v>-25.352997810694301</v>
      </c>
      <c r="L658">
        <f>(Table2[[#This Row],[6M Return vs Nifty]]-AVERAGE(Table2[6M Return vs Nifty]))/_xlfn.STDEV.P(Table2[6M Return vs Nifty])</f>
        <v>-1.1025612251532202</v>
      </c>
      <c r="M658">
        <v>0.70477455553798096</v>
      </c>
      <c r="N658">
        <f>(Table2[[#This Row],[1W Return vs Nifty]]-AVERAGE(Table2[1W Return vs Nifty]))/_xlfn.STDEV.P(Table2[1W Return vs Nifty])</f>
        <v>-2.125963352590059E-2</v>
      </c>
      <c r="O658">
        <v>167.62</v>
      </c>
      <c r="P658">
        <v>176.81740361176099</v>
      </c>
      <c r="Q658">
        <v>183.68457610928601</v>
      </c>
      <c r="R658">
        <v>57.340904976955699</v>
      </c>
      <c r="S658" s="2">
        <f>(Table2[[#This Row],[Close Price]]-Table2[[#This Row],[20D EMA]])/Table2[[#This Row],[20D EMA]]</f>
        <v>8.2329077675694744E-3</v>
      </c>
      <c r="T658" s="2">
        <f>(Table2[[#This Row],[Close Price]]-Table2[[#This Row],[50D EMA]])/Table2[[#This Row],[50D EMA]]</f>
        <v>-4.4211731719156523E-2</v>
      </c>
      <c r="U658" s="2">
        <f>(Table2[[#This Row],[Close Price]]-Table2[[#This Row],[200D EMA]])/Table2[[#This Row],[200D EMA]]</f>
        <v>-7.994452457755187E-2</v>
      </c>
      <c r="V658">
        <v>0.51287197020184305</v>
      </c>
      <c r="W658">
        <v>167.5</v>
      </c>
      <c r="X658">
        <v>171.4</v>
      </c>
      <c r="Y658">
        <v>155.05000000000001</v>
      </c>
      <c r="Z658">
        <v>174.2</v>
      </c>
      <c r="AA658">
        <v>155.05000000000001</v>
      </c>
      <c r="AB658">
        <v>181.01</v>
      </c>
      <c r="AC658" s="2">
        <f>(Table2[[#This Row],[Close Price]]/Table2[[#This Row],[Day Low]])-1</f>
        <v>8.9552238805969964E-3</v>
      </c>
      <c r="AD658" s="2">
        <f>(Table2[[#This Row],[Day High]]/Table2[[#This Row],[Close Price]])-1</f>
        <v>1.4201183431952646E-2</v>
      </c>
      <c r="AE658" s="2">
        <f>(Table2[[#This Row],[Close Price]]/Table2[[#This Row],[Current Week Low]])-1</f>
        <v>8.997097710415991E-2</v>
      </c>
      <c r="AF658" s="2">
        <f>(Table2[[#This Row],[Current Week High]]/Table2[[#This Row],[Close Price]])-1</f>
        <v>3.076923076923066E-2</v>
      </c>
      <c r="AG658" s="2">
        <f>(Table2[[#This Row],[Close Price]]/Table2[[#This Row],[Current Month Low]])-1</f>
        <v>8.997097710415991E-2</v>
      </c>
      <c r="AH658" s="2">
        <f>(Table2[[#This Row],[Current Month High]]/Table2[[#This Row],[Close Price]])-1</f>
        <v>7.1065088757396477E-2</v>
      </c>
      <c r="AI658">
        <v>67.455621301775096</v>
      </c>
      <c r="AJ658">
        <v>27.067669172932298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-0.3</v>
      </c>
      <c r="AM658" t="s">
        <v>10197</v>
      </c>
      <c r="AN658">
        <v>-1.65</v>
      </c>
      <c r="AO658" t="s">
        <v>10197</v>
      </c>
      <c r="AP658">
        <v>-3.3866777891205999E-2</v>
      </c>
      <c r="AQ658">
        <f>(Table2[[#This Row],[Sharpe Ratio]]-AVERAGE(Table2[Sharpe Ratio]))/_xlfn.STDEV.P(Table2[Sharpe Ratio])</f>
        <v>-0.98738396500238657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562</v>
      </c>
      <c r="AT658">
        <f>_xlfn.RANK.AVG(Table2[[#This Row],[6M Return vs Nifty Z-Score]],Table2[6M Return vs Nifty Z-Score])</f>
        <v>659</v>
      </c>
      <c r="AU658">
        <f>_xlfn.RANK.AVG(Table2[[#This Row],[Sharpe Ratio Z-Score]],Table2[Sharpe Ratio Z-Score])</f>
        <v>613</v>
      </c>
      <c r="AV658">
        <f>(Table2[[#This Row],[Rank 1Y]]+Table2[[#This Row],[Rank 6M]]+Table2[[#This Row],[Rank Sharpe]])/3</f>
        <v>611.33333333333337</v>
      </c>
    </row>
    <row r="659" spans="1:48" x14ac:dyDescent="0.3">
      <c r="A659" t="s">
        <v>1177</v>
      </c>
      <c r="B659" t="s">
        <v>1178</v>
      </c>
      <c r="C659" t="s">
        <v>10153</v>
      </c>
      <c r="D659" t="s">
        <v>24</v>
      </c>
      <c r="E659">
        <v>10072.967832017999</v>
      </c>
      <c r="F659">
        <v>88.62</v>
      </c>
      <c r="G659">
        <v>-31.5057357438798</v>
      </c>
      <c r="H659">
        <f>(Table2[[#This Row],[1Y Return vs Nifty]]-AVERAGE(Table2[1Y Return vs Nifty]))/_xlfn.STDEV.P(Table2[1Y Return vs Nifty])</f>
        <v>-0.9847866208520013</v>
      </c>
      <c r="I659">
        <v>-16.003361814147699</v>
      </c>
      <c r="J659">
        <f>(Table2[[#This Row],[1M Return vs Nifty]]-AVERAGE(Table2[1M Return vs Nifty]))/_xlfn.STDEV.P(Table2[1M Return vs Nifty])</f>
        <v>-1.6354867161920636</v>
      </c>
      <c r="K659">
        <v>-30.932539326760999</v>
      </c>
      <c r="L659">
        <f>(Table2[[#This Row],[6M Return vs Nifty]]-AVERAGE(Table2[6M Return vs Nifty]))/_xlfn.STDEV.P(Table2[6M Return vs Nifty])</f>
        <v>-1.2942679936418708</v>
      </c>
      <c r="M659">
        <v>-0.79706413805464604</v>
      </c>
      <c r="N659">
        <f>(Table2[[#This Row],[1W Return vs Nifty]]-AVERAGE(Table2[1W Return vs Nifty]))/_xlfn.STDEV.P(Table2[1W Return vs Nifty])</f>
        <v>-0.34176678032518198</v>
      </c>
      <c r="O659">
        <v>92.26</v>
      </c>
      <c r="P659">
        <v>94.721377575358304</v>
      </c>
      <c r="Q659">
        <v>94.932601845944902</v>
      </c>
      <c r="R659">
        <v>27.553492468737399</v>
      </c>
      <c r="S659" s="2">
        <f>(Table2[[#This Row],[Close Price]]-Table2[[#This Row],[20D EMA]])/Table2[[#This Row],[20D EMA]]</f>
        <v>-3.9453717754172994E-2</v>
      </c>
      <c r="T659" s="2">
        <f>(Table2[[#This Row],[Close Price]]-Table2[[#This Row],[50D EMA]])/Table2[[#This Row],[50D EMA]]</f>
        <v>-6.4413944682172444E-2</v>
      </c>
      <c r="U659" s="2">
        <f>(Table2[[#This Row],[Close Price]]-Table2[[#This Row],[200D EMA]])/Table2[[#This Row],[200D EMA]]</f>
        <v>-6.6495616081279282E-2</v>
      </c>
      <c r="V659">
        <v>0.78897769219791003</v>
      </c>
      <c r="W659">
        <v>84</v>
      </c>
      <c r="X659">
        <v>88.89</v>
      </c>
      <c r="Y659">
        <v>87.1</v>
      </c>
      <c r="Z659">
        <v>90.49</v>
      </c>
      <c r="AA659">
        <v>87.1</v>
      </c>
      <c r="AB659">
        <v>98.89</v>
      </c>
      <c r="AC659" s="2">
        <f>(Table2[[#This Row],[Close Price]]/Table2[[#This Row],[Day Low]])-1</f>
        <v>5.500000000000016E-2</v>
      </c>
      <c r="AD659" s="2">
        <f>(Table2[[#This Row],[Day High]]/Table2[[#This Row],[Close Price]])-1</f>
        <v>3.0467163168583777E-3</v>
      </c>
      <c r="AE659" s="2">
        <f>(Table2[[#This Row],[Close Price]]/Table2[[#This Row],[Current Week Low]])-1</f>
        <v>1.7451205510907064E-2</v>
      </c>
      <c r="AF659" s="2">
        <f>(Table2[[#This Row],[Current Week High]]/Table2[[#This Row],[Close Price]])-1</f>
        <v>2.1101331527871636E-2</v>
      </c>
      <c r="AG659" s="2">
        <f>(Table2[[#This Row],[Close Price]]/Table2[[#This Row],[Current Month Low]])-1</f>
        <v>1.7451205510907064E-2</v>
      </c>
      <c r="AH659" s="2">
        <f>(Table2[[#This Row],[Current Month High]]/Table2[[#This Row],[Close Price]])-1</f>
        <v>0.11588806138569163</v>
      </c>
      <c r="AI659">
        <v>31.460167005190598</v>
      </c>
      <c r="AJ659">
        <v>7.9415347137636996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-0.11</v>
      </c>
      <c r="AM659" t="s">
        <v>10197</v>
      </c>
      <c r="AN659">
        <v>-3.75</v>
      </c>
      <c r="AO659" t="s">
        <v>10197</v>
      </c>
      <c r="AP659">
        <v>9.4110032562900008E-3</v>
      </c>
      <c r="AQ659">
        <f>(Table2[[#This Row],[Sharpe Ratio]]-AVERAGE(Table2[Sharpe Ratio]))/_xlfn.STDEV.P(Table2[Sharpe Ratio])</f>
        <v>-0.48851894852676042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674</v>
      </c>
      <c r="AT659">
        <f>_xlfn.RANK.AVG(Table2[[#This Row],[6M Return vs Nifty Z-Score]],Table2[6M Return vs Nifty Z-Score])</f>
        <v>688</v>
      </c>
      <c r="AU659">
        <f>_xlfn.RANK.AVG(Table2[[#This Row],[Sharpe Ratio Z-Score]],Table2[Sharpe Ratio Z-Score])</f>
        <v>473</v>
      </c>
      <c r="AV659">
        <f>(Table2[[#This Row],[Rank 1Y]]+Table2[[#This Row],[Rank 6M]]+Table2[[#This Row],[Rank Sharpe]])/3</f>
        <v>611.66666666666663</v>
      </c>
    </row>
    <row r="660" spans="1:48" x14ac:dyDescent="0.3">
      <c r="A660" t="s">
        <v>761</v>
      </c>
      <c r="B660" t="s">
        <v>762</v>
      </c>
      <c r="C660" t="s">
        <v>10153</v>
      </c>
      <c r="D660" t="s">
        <v>418</v>
      </c>
      <c r="E660">
        <v>21061.615842539999</v>
      </c>
      <c r="F660">
        <v>938.7</v>
      </c>
      <c r="G660">
        <v>-30.514939014305401</v>
      </c>
      <c r="H660">
        <f>(Table2[[#This Row],[1Y Return vs Nifty]]-AVERAGE(Table2[1Y Return vs Nifty]))/_xlfn.STDEV.P(Table2[1Y Return vs Nifty])</f>
        <v>-0.97134957609264705</v>
      </c>
      <c r="I660">
        <v>3.2634847258704398</v>
      </c>
      <c r="J660">
        <f>(Table2[[#This Row],[1M Return vs Nifty]]-AVERAGE(Table2[1M Return vs Nifty]))/_xlfn.STDEV.P(Table2[1M Return vs Nifty])</f>
        <v>0.32870573796752317</v>
      </c>
      <c r="K660">
        <v>-6.8914755629443896</v>
      </c>
      <c r="L660">
        <f>(Table2[[#This Row],[6M Return vs Nifty]]-AVERAGE(Table2[6M Return vs Nifty]))/_xlfn.STDEV.P(Table2[6M Return vs Nifty])</f>
        <v>-0.46824409330536465</v>
      </c>
      <c r="M660">
        <v>-3.34992912765899</v>
      </c>
      <c r="N660">
        <f>(Table2[[#This Row],[1W Return vs Nifty]]-AVERAGE(Table2[1W Return vs Nifty]))/_xlfn.STDEV.P(Table2[1W Return vs Nifty])</f>
        <v>-0.88657327483930259</v>
      </c>
      <c r="O660">
        <v>927.48</v>
      </c>
      <c r="P660">
        <v>900.90405804290197</v>
      </c>
      <c r="Q660">
        <v>906.349123675123</v>
      </c>
      <c r="R660">
        <v>52.683802488074299</v>
      </c>
      <c r="S660" s="2">
        <f>(Table2[[#This Row],[Close Price]]-Table2[[#This Row],[20D EMA]])/Table2[[#This Row],[20D EMA]]</f>
        <v>1.2097295898563879E-2</v>
      </c>
      <c r="T660" s="2">
        <f>(Table2[[#This Row],[Close Price]]-Table2[[#This Row],[50D EMA]])/Table2[[#This Row],[50D EMA]]</f>
        <v>4.1953348549905407E-2</v>
      </c>
      <c r="U660" s="2">
        <f>(Table2[[#This Row],[Close Price]]-Table2[[#This Row],[200D EMA]])/Table2[[#This Row],[200D EMA]]</f>
        <v>3.5693614612544257E-2</v>
      </c>
      <c r="V660">
        <v>1.05372158777074</v>
      </c>
      <c r="W660">
        <v>938.7</v>
      </c>
      <c r="X660">
        <v>998.75</v>
      </c>
      <c r="Y660">
        <v>900</v>
      </c>
      <c r="Z660">
        <v>954.25</v>
      </c>
      <c r="AA660">
        <v>900</v>
      </c>
      <c r="AB660">
        <v>988.9</v>
      </c>
      <c r="AC660" s="2">
        <f>(Table2[[#This Row],[Close Price]]/Table2[[#This Row],[Day Low]])-1</f>
        <v>0</v>
      </c>
      <c r="AD660" s="2">
        <f>(Table2[[#This Row],[Day High]]/Table2[[#This Row],[Close Price]])-1</f>
        <v>6.397144987749015E-2</v>
      </c>
      <c r="AE660" s="2">
        <f>(Table2[[#This Row],[Close Price]]/Table2[[#This Row],[Current Week Low]])-1</f>
        <v>4.3000000000000149E-2</v>
      </c>
      <c r="AF660" s="2">
        <f>(Table2[[#This Row],[Current Week High]]/Table2[[#This Row],[Close Price]])-1</f>
        <v>1.6565462874187586E-2</v>
      </c>
      <c r="AG660" s="2">
        <f>(Table2[[#This Row],[Close Price]]/Table2[[#This Row],[Current Month Low]])-1</f>
        <v>4.3000000000000149E-2</v>
      </c>
      <c r="AH660" s="2">
        <f>(Table2[[#This Row],[Current Month High]]/Table2[[#This Row],[Close Price]])-1</f>
        <v>5.3478214552040049E-2</v>
      </c>
      <c r="AI660">
        <v>21.439224459358599</v>
      </c>
      <c r="AJ660">
        <v>27.436872115123499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10197</v>
      </c>
      <c r="AN660">
        <v>0.92</v>
      </c>
      <c r="AO660" t="s">
        <v>10198</v>
      </c>
      <c r="AP660">
        <v>-8.3619129278881002E-2</v>
      </c>
      <c r="AQ660">
        <f>(Table2[[#This Row],[Sharpe Ratio]]-AVERAGE(Table2[Sharpe Ratio]))/_xlfn.STDEV.P(Table2[Sharpe Ratio])</f>
        <v>-1.5608816568116086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669</v>
      </c>
      <c r="AT660">
        <f>_xlfn.RANK.AVG(Table2[[#This Row],[6M Return vs Nifty Z-Score]],Table2[6M Return vs Nifty Z-Score])</f>
        <v>477</v>
      </c>
      <c r="AU660">
        <f>_xlfn.RANK.AVG(Table2[[#This Row],[Sharpe Ratio Z-Score]],Table2[Sharpe Ratio Z-Score])</f>
        <v>694</v>
      </c>
      <c r="AV660">
        <f>(Table2[[#This Row],[Rank 1Y]]+Table2[[#This Row],[Rank 6M]]+Table2[[#This Row],[Rank Sharpe]])/3</f>
        <v>613.33333333333337</v>
      </c>
    </row>
    <row r="661" spans="1:48" x14ac:dyDescent="0.3">
      <c r="A661" t="s">
        <v>1557</v>
      </c>
      <c r="B661" t="s">
        <v>1558</v>
      </c>
      <c r="C661" t="s">
        <v>10161</v>
      </c>
      <c r="D661" t="s">
        <v>469</v>
      </c>
      <c r="E661">
        <v>6078.7111492000004</v>
      </c>
      <c r="F661">
        <v>1125.5</v>
      </c>
      <c r="G661">
        <v>-26.632515774232299</v>
      </c>
      <c r="H661">
        <f>(Table2[[#This Row],[1Y Return vs Nifty]]-AVERAGE(Table2[1Y Return vs Nifty]))/_xlfn.STDEV.P(Table2[1Y Return vs Nifty])</f>
        <v>-0.91869670260766068</v>
      </c>
      <c r="I661">
        <v>0.24285646405231401</v>
      </c>
      <c r="J661">
        <f>(Table2[[#This Row],[1M Return vs Nifty]]-AVERAGE(Table2[1M Return vs Nifty]))/_xlfn.STDEV.P(Table2[1M Return vs Nifty])</f>
        <v>2.0762493266786246E-2</v>
      </c>
      <c r="K661">
        <v>-13.4536299744108</v>
      </c>
      <c r="L661">
        <f>(Table2[[#This Row],[6M Return vs Nifty]]-AVERAGE(Table2[6M Return vs Nifty]))/_xlfn.STDEV.P(Table2[6M Return vs Nifty])</f>
        <v>-0.69371233526095155</v>
      </c>
      <c r="M661">
        <v>4.16539831795843</v>
      </c>
      <c r="N661">
        <f>(Table2[[#This Row],[1W Return vs Nifty]]-AVERAGE(Table2[1W Return vs Nifty]))/_xlfn.STDEV.P(Table2[1W Return vs Nifty])</f>
        <v>0.71727151031212744</v>
      </c>
      <c r="O661">
        <v>1062.18</v>
      </c>
      <c r="P661">
        <v>1055.13323278351</v>
      </c>
      <c r="Q661">
        <v>1112.1575140815801</v>
      </c>
      <c r="R661">
        <v>74.7817212590639</v>
      </c>
      <c r="S661" s="2">
        <f>(Table2[[#This Row],[Close Price]]-Table2[[#This Row],[20D EMA]])/Table2[[#This Row],[20D EMA]]</f>
        <v>5.9613248225347804E-2</v>
      </c>
      <c r="T661" s="2">
        <f>(Table2[[#This Row],[Close Price]]-Table2[[#This Row],[50D EMA]])/Table2[[#This Row],[50D EMA]]</f>
        <v>6.6689935479387619E-2</v>
      </c>
      <c r="U661" s="2">
        <f>(Table2[[#This Row],[Close Price]]-Table2[[#This Row],[200D EMA]])/Table2[[#This Row],[200D EMA]]</f>
        <v>1.1996939057178562E-2</v>
      </c>
      <c r="V661">
        <v>1.7607448881957499</v>
      </c>
      <c r="W661">
        <v>1115</v>
      </c>
      <c r="X661">
        <v>1163</v>
      </c>
      <c r="Y661">
        <v>1005.6</v>
      </c>
      <c r="Z661">
        <v>1179.9000000000001</v>
      </c>
      <c r="AA661">
        <v>1005.6</v>
      </c>
      <c r="AB661">
        <v>1179.9000000000001</v>
      </c>
      <c r="AC661" s="2">
        <f>(Table2[[#This Row],[Close Price]]/Table2[[#This Row],[Day Low]])-1</f>
        <v>9.4170403587443552E-3</v>
      </c>
      <c r="AD661" s="2">
        <f>(Table2[[#This Row],[Day High]]/Table2[[#This Row],[Close Price]])-1</f>
        <v>3.3318525099955476E-2</v>
      </c>
      <c r="AE661" s="2">
        <f>(Table2[[#This Row],[Close Price]]/Table2[[#This Row],[Current Week Low]])-1</f>
        <v>0.11923229912490063</v>
      </c>
      <c r="AF661" s="2">
        <f>(Table2[[#This Row],[Current Week High]]/Table2[[#This Row],[Close Price]])-1</f>
        <v>4.8334073745002204E-2</v>
      </c>
      <c r="AG661" s="2">
        <f>(Table2[[#This Row],[Close Price]]/Table2[[#This Row],[Current Month Low]])-1</f>
        <v>0.11923229912490063</v>
      </c>
      <c r="AH661" s="2">
        <f>(Table2[[#This Row],[Current Month High]]/Table2[[#This Row],[Close Price]])-1</f>
        <v>4.8334073745002204E-2</v>
      </c>
      <c r="AI661">
        <v>24.8067525544202</v>
      </c>
      <c r="AJ661">
        <v>20.593592628308102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0.04</v>
      </c>
      <c r="AM661" t="s">
        <v>10198</v>
      </c>
      <c r="AN661">
        <v>8.1199999999999992</v>
      </c>
      <c r="AO661" t="s">
        <v>10198</v>
      </c>
      <c r="AP661">
        <v>-5.6911425408132002E-2</v>
      </c>
      <c r="AQ661">
        <f>(Table2[[#This Row],[Sharpe Ratio]]-AVERAGE(Table2[Sharpe Ratio]))/_xlfn.STDEV.P(Table2[Sharpe Ratio])</f>
        <v>-1.2530206995666178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650</v>
      </c>
      <c r="AT661">
        <f>_xlfn.RANK.AVG(Table2[[#This Row],[6M Return vs Nifty Z-Score]],Table2[6M Return vs Nifty Z-Score])</f>
        <v>546</v>
      </c>
      <c r="AU661">
        <f>_xlfn.RANK.AVG(Table2[[#This Row],[Sharpe Ratio Z-Score]],Table2[Sharpe Ratio Z-Score])</f>
        <v>649</v>
      </c>
      <c r="AV661">
        <f>(Table2[[#This Row],[Rank 1Y]]+Table2[[#This Row],[Rank 6M]]+Table2[[#This Row],[Rank Sharpe]])/3</f>
        <v>615</v>
      </c>
    </row>
    <row r="662" spans="1:48" x14ac:dyDescent="0.3">
      <c r="A662" t="s">
        <v>2072</v>
      </c>
      <c r="B662" t="s">
        <v>2073</v>
      </c>
      <c r="C662" t="s">
        <v>10169</v>
      </c>
      <c r="D662" t="s">
        <v>1771</v>
      </c>
      <c r="E662">
        <v>2888.9309056259999</v>
      </c>
      <c r="F662">
        <v>15.69</v>
      </c>
      <c r="G662">
        <v>-37.325872077632198</v>
      </c>
      <c r="H662">
        <f>(Table2[[#This Row],[1Y Return vs Nifty]]-AVERAGE(Table2[1Y Return vs Nifty]))/_xlfn.STDEV.P(Table2[1Y Return vs Nifty])</f>
        <v>-1.0637184845610874</v>
      </c>
      <c r="I662">
        <v>-4.4947728534089499</v>
      </c>
      <c r="J662">
        <f>(Table2[[#This Row],[1M Return vs Nifty]]-AVERAGE(Table2[1M Return vs Nifty]))/_xlfn.STDEV.P(Table2[1M Return vs Nifty])</f>
        <v>-0.46222343474351124</v>
      </c>
      <c r="K662">
        <v>-31.721418863325901</v>
      </c>
      <c r="L662">
        <f>(Table2[[#This Row],[6M Return vs Nifty]]-AVERAGE(Table2[6M Return vs Nifty]))/_xlfn.STDEV.P(Table2[6M Return vs Nifty])</f>
        <v>-1.3213730068846605</v>
      </c>
      <c r="M662">
        <v>6.1939146889088796</v>
      </c>
      <c r="N662">
        <f>(Table2[[#This Row],[1W Return vs Nifty]]-AVERAGE(Table2[1W Return vs Nifty]))/_xlfn.STDEV.P(Table2[1W Return vs Nifty])</f>
        <v>1.1501768529849108</v>
      </c>
      <c r="O662">
        <v>15.4</v>
      </c>
      <c r="P662">
        <v>15.872698680147099</v>
      </c>
      <c r="Q662">
        <v>17.405563711484799</v>
      </c>
      <c r="R662">
        <v>60.982997552120999</v>
      </c>
      <c r="S662" s="2">
        <f>(Table2[[#This Row],[Close Price]]-Table2[[#This Row],[20D EMA]])/Table2[[#This Row],[20D EMA]]</f>
        <v>1.8831168831168775E-2</v>
      </c>
      <c r="T662" s="2">
        <f>(Table2[[#This Row],[Close Price]]-Table2[[#This Row],[50D EMA]])/Table2[[#This Row],[50D EMA]]</f>
        <v>-1.1510246860265265E-2</v>
      </c>
      <c r="U662" s="2">
        <f>(Table2[[#This Row],[Close Price]]-Table2[[#This Row],[200D EMA]])/Table2[[#This Row],[200D EMA]]</f>
        <v>-9.8564099383509809E-2</v>
      </c>
      <c r="V662">
        <v>0.82640852325645597</v>
      </c>
      <c r="W662">
        <v>15.66</v>
      </c>
      <c r="X662">
        <v>16.07</v>
      </c>
      <c r="Y662">
        <v>14.59</v>
      </c>
      <c r="Z662">
        <v>16.48</v>
      </c>
      <c r="AA662">
        <v>14.59</v>
      </c>
      <c r="AB662">
        <v>16.48</v>
      </c>
      <c r="AC662" s="2">
        <f>(Table2[[#This Row],[Close Price]]/Table2[[#This Row],[Day Low]])-1</f>
        <v>1.9157088122605526E-3</v>
      </c>
      <c r="AD662" s="2">
        <f>(Table2[[#This Row],[Day High]]/Table2[[#This Row],[Close Price]])-1</f>
        <v>2.421924792861696E-2</v>
      </c>
      <c r="AE662" s="2">
        <f>(Table2[[#This Row],[Close Price]]/Table2[[#This Row],[Current Week Low]])-1</f>
        <v>7.5394105551747748E-2</v>
      </c>
      <c r="AF662" s="2">
        <f>(Table2[[#This Row],[Current Week High]]/Table2[[#This Row],[Close Price]])-1</f>
        <v>5.0350541746335242E-2</v>
      </c>
      <c r="AG662" s="2">
        <f>(Table2[[#This Row],[Close Price]]/Table2[[#This Row],[Current Month Low]])-1</f>
        <v>7.5394105551747748E-2</v>
      </c>
      <c r="AH662" s="2">
        <f>(Table2[[#This Row],[Current Month High]]/Table2[[#This Row],[Close Price]])-1</f>
        <v>5.0350541746335242E-2</v>
      </c>
      <c r="AI662">
        <v>66.029318036966202</v>
      </c>
      <c r="AJ662">
        <v>22.1011673151751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-0.18</v>
      </c>
      <c r="AM662" t="s">
        <v>10197</v>
      </c>
      <c r="AN662">
        <v>2.89</v>
      </c>
      <c r="AO662" t="s">
        <v>10198</v>
      </c>
      <c r="AP662">
        <v>1.0253729927942001E-2</v>
      </c>
      <c r="AQ662">
        <f>(Table2[[#This Row],[Sharpe Ratio]]-AVERAGE(Table2[Sharpe Ratio]))/_xlfn.STDEV.P(Table2[Sharpe Ratio])</f>
        <v>-0.47880479859136227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689</v>
      </c>
      <c r="AT662">
        <f>_xlfn.RANK.AVG(Table2[[#This Row],[6M Return vs Nifty Z-Score]],Table2[6M Return vs Nifty Z-Score])</f>
        <v>693</v>
      </c>
      <c r="AU662">
        <f>_xlfn.RANK.AVG(Table2[[#This Row],[Sharpe Ratio Z-Score]],Table2[Sharpe Ratio Z-Score])</f>
        <v>463</v>
      </c>
      <c r="AV662">
        <f>(Table2[[#This Row],[Rank 1Y]]+Table2[[#This Row],[Rank 6M]]+Table2[[#This Row],[Rank Sharpe]])/3</f>
        <v>615</v>
      </c>
    </row>
    <row r="663" spans="1:48" x14ac:dyDescent="0.3">
      <c r="A663" t="s">
        <v>1282</v>
      </c>
      <c r="B663" t="s">
        <v>1283</v>
      </c>
      <c r="C663" t="s">
        <v>10153</v>
      </c>
      <c r="D663" t="s">
        <v>121</v>
      </c>
      <c r="E663">
        <v>8660.5577609749998</v>
      </c>
      <c r="F663">
        <v>80.75</v>
      </c>
      <c r="G663">
        <v>-36.429610048174297</v>
      </c>
      <c r="H663">
        <f>(Table2[[#This Row],[1Y Return vs Nifty]]-AVERAGE(Table2[1Y Return vs Nifty]))/_xlfn.STDEV.P(Table2[1Y Return vs Nifty])</f>
        <v>-1.0515635060004409</v>
      </c>
      <c r="I663">
        <v>-7.3473894212453699</v>
      </c>
      <c r="J663">
        <f>(Table2[[#This Row],[1M Return vs Nifty]]-AVERAGE(Table2[1M Return vs Nifty]))/_xlfn.STDEV.P(Table2[1M Return vs Nifty])</f>
        <v>-0.75303843269956183</v>
      </c>
      <c r="K663">
        <v>-23.874834316853299</v>
      </c>
      <c r="L663">
        <f>(Table2[[#This Row],[6M Return vs Nifty]]-AVERAGE(Table2[6M Return vs Nifty]))/_xlfn.STDEV.P(Table2[6M Return vs Nifty])</f>
        <v>-1.0517731907087851</v>
      </c>
      <c r="M663">
        <v>1.6283586180907299</v>
      </c>
      <c r="N663">
        <f>(Table2[[#This Row],[1W Return vs Nifty]]-AVERAGE(Table2[1W Return vs Nifty]))/_xlfn.STDEV.P(Table2[1W Return vs Nifty])</f>
        <v>0.1758422882590262</v>
      </c>
      <c r="O663">
        <v>82.2</v>
      </c>
      <c r="P663">
        <v>83.110498823516593</v>
      </c>
      <c r="Q663">
        <v>85.230411039405894</v>
      </c>
      <c r="R663">
        <v>38.085479200430498</v>
      </c>
      <c r="S663" s="2">
        <f>(Table2[[#This Row],[Close Price]]-Table2[[#This Row],[20D EMA]])/Table2[[#This Row],[20D EMA]]</f>
        <v>-1.7639902676399061E-2</v>
      </c>
      <c r="T663" s="2">
        <f>(Table2[[#This Row],[Close Price]]-Table2[[#This Row],[50D EMA]])/Table2[[#This Row],[50D EMA]]</f>
        <v>-2.8401933052153414E-2</v>
      </c>
      <c r="U663" s="2">
        <f>(Table2[[#This Row],[Close Price]]-Table2[[#This Row],[200D EMA]])/Table2[[#This Row],[200D EMA]]</f>
        <v>-5.2568220483348319E-2</v>
      </c>
      <c r="V663">
        <v>0.46868451024424101</v>
      </c>
      <c r="W663">
        <v>81</v>
      </c>
      <c r="X663">
        <v>82.74</v>
      </c>
      <c r="Y663">
        <v>78.3</v>
      </c>
      <c r="Z663">
        <v>83.55</v>
      </c>
      <c r="AA663">
        <v>78.3</v>
      </c>
      <c r="AB663">
        <v>84.35</v>
      </c>
      <c r="AC663" s="2">
        <f>(Table2[[#This Row],[Close Price]]/Table2[[#This Row],[Day Low]])-1</f>
        <v>-3.0864197530864335E-3</v>
      </c>
      <c r="AD663" s="2">
        <f>(Table2[[#This Row],[Day High]]/Table2[[#This Row],[Close Price]])-1</f>
        <v>2.4643962848297063E-2</v>
      </c>
      <c r="AE663" s="2">
        <f>(Table2[[#This Row],[Close Price]]/Table2[[#This Row],[Current Week Low]])-1</f>
        <v>3.1289910600255544E-2</v>
      </c>
      <c r="AF663" s="2">
        <f>(Table2[[#This Row],[Current Week High]]/Table2[[#This Row],[Close Price]])-1</f>
        <v>3.4674922600619107E-2</v>
      </c>
      <c r="AG663" s="2">
        <f>(Table2[[#This Row],[Close Price]]/Table2[[#This Row],[Current Month Low]])-1</f>
        <v>3.1289910600255544E-2</v>
      </c>
      <c r="AH663" s="2">
        <f>(Table2[[#This Row],[Current Month High]]/Table2[[#This Row],[Close Price]])-1</f>
        <v>4.4582043343653233E-2</v>
      </c>
      <c r="AI663">
        <v>21.362229102167099</v>
      </c>
      <c r="AJ663">
        <v>11.533149171270701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-7.0000000000000007E-2</v>
      </c>
      <c r="AM663" t="s">
        <v>10197</v>
      </c>
      <c r="AN663">
        <v>-3.81</v>
      </c>
      <c r="AO663" t="s">
        <v>10197</v>
      </c>
      <c r="AQ663">
        <f>(Table2[[#This Row],[Sharpe Ratio]]-AVERAGE(Table2[Sharpe Ratio]))/_xlfn.STDEV.P(Table2[Sharpe Ratio])</f>
        <v>-0.59700002519057449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687</v>
      </c>
      <c r="AT663">
        <f>_xlfn.RANK.AVG(Table2[[#This Row],[6M Return vs Nifty Z-Score]],Table2[6M Return vs Nifty Z-Score])</f>
        <v>641</v>
      </c>
      <c r="AU663">
        <f>_xlfn.RANK.AVG(Table2[[#This Row],[Sharpe Ratio Z-Score]],Table2[Sharpe Ratio Z-Score])</f>
        <v>517.5</v>
      </c>
      <c r="AV663">
        <f>(Table2[[#This Row],[Rank 1Y]]+Table2[[#This Row],[Rank 6M]]+Table2[[#This Row],[Rank Sharpe]])/3</f>
        <v>615.16666666666663</v>
      </c>
    </row>
    <row r="664" spans="1:48" x14ac:dyDescent="0.3">
      <c r="A664" t="s">
        <v>1606</v>
      </c>
      <c r="B664" t="s">
        <v>1607</v>
      </c>
      <c r="C664" t="s">
        <v>10153</v>
      </c>
      <c r="D664" t="s">
        <v>418</v>
      </c>
      <c r="E664">
        <v>5476.9979953709999</v>
      </c>
      <c r="F664">
        <v>49.77</v>
      </c>
      <c r="G664">
        <v>-26.1203299505604</v>
      </c>
      <c r="H664">
        <f>(Table2[[#This Row],[1Y Return vs Nifty]]-AVERAGE(Table2[1Y Return vs Nifty]))/_xlfn.STDEV.P(Table2[1Y Return vs Nifty])</f>
        <v>-0.91175051109091798</v>
      </c>
      <c r="I664">
        <v>-6.8715312892806804</v>
      </c>
      <c r="J664">
        <f>(Table2[[#This Row],[1M Return vs Nifty]]-AVERAGE(Table2[1M Return vs Nifty]))/_xlfn.STDEV.P(Table2[1M Return vs Nifty])</f>
        <v>-0.70452624103840167</v>
      </c>
      <c r="K664">
        <v>-28.711372250663501</v>
      </c>
      <c r="L664">
        <f>(Table2[[#This Row],[6M Return vs Nifty]]-AVERAGE(Table2[6M Return vs Nifty]))/_xlfn.STDEV.P(Table2[6M Return vs Nifty])</f>
        <v>-1.2179511921258546</v>
      </c>
      <c r="M664">
        <v>-0.23006407139172599</v>
      </c>
      <c r="N664">
        <f>(Table2[[#This Row],[1W Return vs Nifty]]-AVERAGE(Table2[1W Return vs Nifty]))/_xlfn.STDEV.P(Table2[1W Return vs Nifty])</f>
        <v>-0.22076339003003997</v>
      </c>
      <c r="O664">
        <v>50.69</v>
      </c>
      <c r="P664">
        <v>51.618174177986802</v>
      </c>
      <c r="Q664">
        <v>52.303754121474803</v>
      </c>
      <c r="R664">
        <v>39.973758676122998</v>
      </c>
      <c r="S664" s="2">
        <f>(Table2[[#This Row],[Close Price]]-Table2[[#This Row],[20D EMA]])/Table2[[#This Row],[20D EMA]]</f>
        <v>-1.8149536397711476E-2</v>
      </c>
      <c r="T664" s="2">
        <f>(Table2[[#This Row],[Close Price]]-Table2[[#This Row],[50D EMA]])/Table2[[#This Row],[50D EMA]]</f>
        <v>-3.5804718152448234E-2</v>
      </c>
      <c r="U664" s="2">
        <f>(Table2[[#This Row],[Close Price]]-Table2[[#This Row],[200D EMA]])/Table2[[#This Row],[200D EMA]]</f>
        <v>-4.8443064250994074E-2</v>
      </c>
      <c r="V664">
        <v>0.87161247358539495</v>
      </c>
      <c r="W664">
        <v>49.51</v>
      </c>
      <c r="X664">
        <v>50.2</v>
      </c>
      <c r="Y664">
        <v>48.75</v>
      </c>
      <c r="Z664">
        <v>50.42</v>
      </c>
      <c r="AA664">
        <v>48.75</v>
      </c>
      <c r="AB664">
        <v>53.05</v>
      </c>
      <c r="AC664" s="2">
        <f>(Table2[[#This Row],[Close Price]]/Table2[[#This Row],[Day Low]])-1</f>
        <v>5.2514643506362813E-3</v>
      </c>
      <c r="AD664" s="2">
        <f>(Table2[[#This Row],[Day High]]/Table2[[#This Row],[Close Price]])-1</f>
        <v>8.6397428169580071E-3</v>
      </c>
      <c r="AE664" s="2">
        <f>(Table2[[#This Row],[Close Price]]/Table2[[#This Row],[Current Week Low]])-1</f>
        <v>2.0923076923077044E-2</v>
      </c>
      <c r="AF664" s="2">
        <f>(Table2[[#This Row],[Current Week High]]/Table2[[#This Row],[Close Price]])-1</f>
        <v>1.3060076351215644E-2</v>
      </c>
      <c r="AG664" s="2">
        <f>(Table2[[#This Row],[Close Price]]/Table2[[#This Row],[Current Month Low]])-1</f>
        <v>2.0923076923077044E-2</v>
      </c>
      <c r="AH664" s="2">
        <f>(Table2[[#This Row],[Current Month High]]/Table2[[#This Row],[Close Price]])-1</f>
        <v>6.5903154510749351E-2</v>
      </c>
      <c r="AI664">
        <v>37.231263813542199</v>
      </c>
      <c r="AJ664">
        <v>10.9698996655518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-0.11</v>
      </c>
      <c r="AM664" t="s">
        <v>10197</v>
      </c>
      <c r="AN664">
        <v>-2.2999999999999998</v>
      </c>
      <c r="AO664" t="s">
        <v>10197</v>
      </c>
      <c r="AQ664">
        <f>(Table2[[#This Row],[Sharpe Ratio]]-AVERAGE(Table2[Sharpe Ratio]))/_xlfn.STDEV.P(Table2[Sharpe Ratio])</f>
        <v>-0.59700002519057449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648</v>
      </c>
      <c r="AT664">
        <f>_xlfn.RANK.AVG(Table2[[#This Row],[6M Return vs Nifty Z-Score]],Table2[6M Return vs Nifty Z-Score])</f>
        <v>680</v>
      </c>
      <c r="AU664">
        <f>_xlfn.RANK.AVG(Table2[[#This Row],[Sharpe Ratio Z-Score]],Table2[Sharpe Ratio Z-Score])</f>
        <v>517.5</v>
      </c>
      <c r="AV664">
        <f>(Table2[[#This Row],[Rank 1Y]]+Table2[[#This Row],[Rank 6M]]+Table2[[#This Row],[Rank Sharpe]])/3</f>
        <v>615.16666666666663</v>
      </c>
    </row>
    <row r="665" spans="1:48" x14ac:dyDescent="0.3">
      <c r="A665" t="s">
        <v>926</v>
      </c>
      <c r="B665" t="s">
        <v>927</v>
      </c>
      <c r="C665" t="s">
        <v>10153</v>
      </c>
      <c r="D665" t="s">
        <v>496</v>
      </c>
      <c r="E665">
        <v>16022.05517211</v>
      </c>
      <c r="F665">
        <v>321.10000000000002</v>
      </c>
      <c r="G665">
        <v>-7.5226545696425999</v>
      </c>
      <c r="H665">
        <f>(Table2[[#This Row],[1Y Return vs Nifty]]-AVERAGE(Table2[1Y Return vs Nifty]))/_xlfn.STDEV.P(Table2[1Y Return vs Nifty])</f>
        <v>-0.6595314745780736</v>
      </c>
      <c r="I665">
        <v>-8.97457883156987</v>
      </c>
      <c r="J665">
        <f>(Table2[[#This Row],[1M Return vs Nifty]]-AVERAGE(Table2[1M Return vs Nifty]))/_xlfn.STDEV.P(Table2[1M Return vs Nifty])</f>
        <v>-0.91892511034602009</v>
      </c>
      <c r="K665">
        <v>-27.3756234055422</v>
      </c>
      <c r="L665">
        <f>(Table2[[#This Row],[6M Return vs Nifty]]-AVERAGE(Table2[6M Return vs Nifty]))/_xlfn.STDEV.P(Table2[6M Return vs Nifty])</f>
        <v>-1.1720563647689339</v>
      </c>
      <c r="M665">
        <v>-0.21813663347748899</v>
      </c>
      <c r="N665">
        <f>(Table2[[#This Row],[1W Return vs Nifty]]-AVERAGE(Table2[1W Return vs Nifty]))/_xlfn.STDEV.P(Table2[1W Return vs Nifty])</f>
        <v>-0.21821795748070746</v>
      </c>
      <c r="O665">
        <v>326.7</v>
      </c>
      <c r="P665">
        <v>326.85094805664602</v>
      </c>
      <c r="Q665">
        <v>319.202677082506</v>
      </c>
      <c r="R665">
        <v>39.651444616743397</v>
      </c>
      <c r="S665" s="2">
        <f>(Table2[[#This Row],[Close Price]]-Table2[[#This Row],[20D EMA]])/Table2[[#This Row],[20D EMA]]</f>
        <v>-1.7141108050198854E-2</v>
      </c>
      <c r="T665" s="2">
        <f>(Table2[[#This Row],[Close Price]]-Table2[[#This Row],[50D EMA]])/Table2[[#This Row],[50D EMA]]</f>
        <v>-1.7595017211482305E-2</v>
      </c>
      <c r="U665" s="2">
        <f>(Table2[[#This Row],[Close Price]]-Table2[[#This Row],[200D EMA]])/Table2[[#This Row],[200D EMA]]</f>
        <v>5.943944251456299E-3</v>
      </c>
      <c r="V665">
        <v>0.47363364231067201</v>
      </c>
      <c r="W665">
        <v>318.89999999999998</v>
      </c>
      <c r="X665">
        <v>327.45</v>
      </c>
      <c r="Y665">
        <v>311</v>
      </c>
      <c r="Z665">
        <v>359.45</v>
      </c>
      <c r="AA665">
        <v>311</v>
      </c>
      <c r="AB665">
        <v>359.45</v>
      </c>
      <c r="AC665" s="2">
        <f>(Table2[[#This Row],[Close Price]]/Table2[[#This Row],[Day Low]])-1</f>
        <v>6.8987143305112575E-3</v>
      </c>
      <c r="AD665" s="2">
        <f>(Table2[[#This Row],[Day High]]/Table2[[#This Row],[Close Price]])-1</f>
        <v>1.977577078791648E-2</v>
      </c>
      <c r="AE665" s="2">
        <f>(Table2[[#This Row],[Close Price]]/Table2[[#This Row],[Current Week Low]])-1</f>
        <v>3.2475884244373088E-2</v>
      </c>
      <c r="AF665" s="2">
        <f>(Table2[[#This Row],[Current Week High]]/Table2[[#This Row],[Close Price]])-1</f>
        <v>0.11943319838056676</v>
      </c>
      <c r="AG665" s="2">
        <f>(Table2[[#This Row],[Close Price]]/Table2[[#This Row],[Current Month Low]])-1</f>
        <v>3.2475884244373088E-2</v>
      </c>
      <c r="AH665" s="2">
        <f>(Table2[[#This Row],[Current Month High]]/Table2[[#This Row],[Close Price]])-1</f>
        <v>0.11943319838056676</v>
      </c>
      <c r="AI665">
        <v>22.0803488009965</v>
      </c>
      <c r="AJ665">
        <v>24.941634241245101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-7.0000000000000007E-2</v>
      </c>
      <c r="AM665" t="s">
        <v>10197</v>
      </c>
      <c r="AN665">
        <v>-4.03</v>
      </c>
      <c r="AO665" t="s">
        <v>10197</v>
      </c>
      <c r="AP665">
        <v>-4.6994253236259997E-2</v>
      </c>
      <c r="AQ665">
        <f>(Table2[[#This Row],[Sharpe Ratio]]-AVERAGE(Table2[Sharpe Ratio]))/_xlfn.STDEV.P(Table2[Sharpe Ratio])</f>
        <v>-1.1387049900330941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552</v>
      </c>
      <c r="AT665">
        <f>_xlfn.RANK.AVG(Table2[[#This Row],[6M Return vs Nifty Z-Score]],Table2[6M Return vs Nifty Z-Score])</f>
        <v>670</v>
      </c>
      <c r="AU665">
        <f>_xlfn.RANK.AVG(Table2[[#This Row],[Sharpe Ratio Z-Score]],Table2[Sharpe Ratio Z-Score])</f>
        <v>631</v>
      </c>
      <c r="AV665">
        <f>(Table2[[#This Row],[Rank 1Y]]+Table2[[#This Row],[Rank 6M]]+Table2[[#This Row],[Rank Sharpe]])/3</f>
        <v>617.66666666666663</v>
      </c>
    </row>
    <row r="666" spans="1:48" x14ac:dyDescent="0.3">
      <c r="A666" t="s">
        <v>838</v>
      </c>
      <c r="B666" t="s">
        <v>839</v>
      </c>
      <c r="C666" t="s">
        <v>10151</v>
      </c>
      <c r="D666" t="s">
        <v>177</v>
      </c>
      <c r="E666">
        <v>18514.596303440001</v>
      </c>
      <c r="F666">
        <v>328.15</v>
      </c>
      <c r="G666">
        <v>-11.4766613977483</v>
      </c>
      <c r="H666">
        <f>(Table2[[#This Row],[1Y Return vs Nifty]]-AVERAGE(Table2[1Y Return vs Nifty]))/_xlfn.STDEV.P(Table2[1Y Return vs Nifty])</f>
        <v>-0.71315515453397205</v>
      </c>
      <c r="I666">
        <v>4.3196074201684702</v>
      </c>
      <c r="J666">
        <f>(Table2[[#This Row],[1M Return vs Nifty]]-AVERAGE(Table2[1M Return vs Nifty]))/_xlfn.STDEV.P(Table2[1M Return vs Nifty])</f>
        <v>0.43637401790623548</v>
      </c>
      <c r="K666">
        <v>-23.4378437341697</v>
      </c>
      <c r="L666">
        <f>(Table2[[#This Row],[6M Return vs Nifty]]-AVERAGE(Table2[6M Return vs Nifty]))/_xlfn.STDEV.P(Table2[6M Return vs Nifty])</f>
        <v>-1.0367586859820057</v>
      </c>
      <c r="M666">
        <v>1.46877257293515</v>
      </c>
      <c r="N666">
        <f>(Table2[[#This Row],[1W Return vs Nifty]]-AVERAGE(Table2[1W Return vs Nifty]))/_xlfn.STDEV.P(Table2[1W Return vs Nifty])</f>
        <v>0.14178505680000628</v>
      </c>
      <c r="O666">
        <v>315.10000000000002</v>
      </c>
      <c r="P666">
        <v>311.19834785278198</v>
      </c>
      <c r="Q666">
        <v>312.42219661346701</v>
      </c>
      <c r="R666">
        <v>73.778352135043406</v>
      </c>
      <c r="S666" s="2">
        <f>(Table2[[#This Row],[Close Price]]-Table2[[#This Row],[20D EMA]])/Table2[[#This Row],[20D EMA]]</f>
        <v>4.1415423675023655E-2</v>
      </c>
      <c r="T666" s="2">
        <f>(Table2[[#This Row],[Close Price]]-Table2[[#This Row],[50D EMA]])/Table2[[#This Row],[50D EMA]]</f>
        <v>5.4472179123641377E-2</v>
      </c>
      <c r="U666" s="2">
        <f>(Table2[[#This Row],[Close Price]]-Table2[[#This Row],[200D EMA]])/Table2[[#This Row],[200D EMA]]</f>
        <v>5.0341504403387895E-2</v>
      </c>
      <c r="V666">
        <v>0.90111458083117202</v>
      </c>
      <c r="W666">
        <v>323.95</v>
      </c>
      <c r="X666">
        <v>334</v>
      </c>
      <c r="Y666">
        <v>307.7</v>
      </c>
      <c r="Z666">
        <v>333.3</v>
      </c>
      <c r="AA666">
        <v>295.10000000000002</v>
      </c>
      <c r="AB666">
        <v>333.3</v>
      </c>
      <c r="AC666" s="2">
        <f>(Table2[[#This Row],[Close Price]]/Table2[[#This Row],[Day Low]])-1</f>
        <v>1.296496372897038E-2</v>
      </c>
      <c r="AD666" s="2">
        <f>(Table2[[#This Row],[Day High]]/Table2[[#This Row],[Close Price]])-1</f>
        <v>1.7827213164711253E-2</v>
      </c>
      <c r="AE666" s="2">
        <f>(Table2[[#This Row],[Close Price]]/Table2[[#This Row],[Current Week Low]])-1</f>
        <v>6.6460838479037943E-2</v>
      </c>
      <c r="AF666" s="2">
        <f>(Table2[[#This Row],[Current Week High]]/Table2[[#This Row],[Close Price]])-1</f>
        <v>1.5694042358677551E-2</v>
      </c>
      <c r="AG666" s="2">
        <f>(Table2[[#This Row],[Close Price]]/Table2[[#This Row],[Current Month Low]])-1</f>
        <v>0.11199593358183657</v>
      </c>
      <c r="AH666" s="2">
        <f>(Table2[[#This Row],[Current Month High]]/Table2[[#This Row],[Close Price]])-1</f>
        <v>1.5694042358677551E-2</v>
      </c>
      <c r="AI666">
        <v>23.952460764894099</v>
      </c>
      <c r="AJ666">
        <v>28.9390962671905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0.03</v>
      </c>
      <c r="AM666" t="s">
        <v>10198</v>
      </c>
      <c r="AN666">
        <v>5.23</v>
      </c>
      <c r="AO666" t="s">
        <v>10198</v>
      </c>
      <c r="AP666">
        <v>-5.3378488484905E-2</v>
      </c>
      <c r="AQ666">
        <f>(Table2[[#This Row],[Sharpe Ratio]]-AVERAGE(Table2[Sharpe Ratio]))/_xlfn.STDEV.P(Table2[Sharpe Ratio])</f>
        <v>-1.2122963696753437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577</v>
      </c>
      <c r="AT666">
        <f>_xlfn.RANK.AVG(Table2[[#This Row],[6M Return vs Nifty Z-Score]],Table2[6M Return vs Nifty Z-Score])</f>
        <v>636</v>
      </c>
      <c r="AU666">
        <f>_xlfn.RANK.AVG(Table2[[#This Row],[Sharpe Ratio Z-Score]],Table2[Sharpe Ratio Z-Score])</f>
        <v>643</v>
      </c>
      <c r="AV666">
        <f>(Table2[[#This Row],[Rank 1Y]]+Table2[[#This Row],[Rank 6M]]+Table2[[#This Row],[Rank Sharpe]])/3</f>
        <v>618.66666666666663</v>
      </c>
    </row>
    <row r="667" spans="1:48" x14ac:dyDescent="0.3">
      <c r="A667" t="s">
        <v>1404</v>
      </c>
      <c r="B667" t="s">
        <v>1405</v>
      </c>
      <c r="C667" t="s">
        <v>10163</v>
      </c>
      <c r="D667" t="s">
        <v>409</v>
      </c>
      <c r="E667">
        <v>7410.3563199749997</v>
      </c>
      <c r="F667">
        <v>670.25</v>
      </c>
      <c r="G667">
        <v>-20.144536230585199</v>
      </c>
      <c r="H667">
        <f>(Table2[[#This Row],[1Y Return vs Nifty]]-AVERAGE(Table2[1Y Return vs Nifty]))/_xlfn.STDEV.P(Table2[1Y Return vs Nifty])</f>
        <v>-0.83070764398086361</v>
      </c>
      <c r="I667">
        <v>-4.7914119601408496</v>
      </c>
      <c r="J667">
        <f>(Table2[[#This Row],[1M Return vs Nifty]]-AVERAGE(Table2[1M Return vs Nifty]))/_xlfn.STDEV.P(Table2[1M Return vs Nifty])</f>
        <v>-0.49246482862399049</v>
      </c>
      <c r="K667">
        <v>-17.049930944457302</v>
      </c>
      <c r="L667">
        <f>(Table2[[#This Row],[6M Return vs Nifty]]-AVERAGE(Table2[6M Return vs Nifty]))/_xlfn.STDEV.P(Table2[6M Return vs Nifty])</f>
        <v>-0.81727719009623412</v>
      </c>
      <c r="M667">
        <v>-2.2965000496638299</v>
      </c>
      <c r="N667">
        <f>(Table2[[#This Row],[1W Return vs Nifty]]-AVERAGE(Table2[1W Return vs Nifty]))/_xlfn.STDEV.P(Table2[1W Return vs Nifty])</f>
        <v>-0.66176114981943079</v>
      </c>
      <c r="O667">
        <v>678.38</v>
      </c>
      <c r="P667">
        <v>665.14196478956103</v>
      </c>
      <c r="Q667">
        <v>649.49510287773796</v>
      </c>
      <c r="R667">
        <v>40.908942972731197</v>
      </c>
      <c r="S667" s="2">
        <f>(Table2[[#This Row],[Close Price]]-Table2[[#This Row],[20D EMA]])/Table2[[#This Row],[20D EMA]]</f>
        <v>-1.1984433503346201E-2</v>
      </c>
      <c r="T667" s="2">
        <f>(Table2[[#This Row],[Close Price]]-Table2[[#This Row],[50D EMA]])/Table2[[#This Row],[50D EMA]]</f>
        <v>7.6796165042075804E-3</v>
      </c>
      <c r="U667" s="2">
        <f>(Table2[[#This Row],[Close Price]]-Table2[[#This Row],[200D EMA]])/Table2[[#This Row],[200D EMA]]</f>
        <v>3.1955432812815175E-2</v>
      </c>
      <c r="V667">
        <v>0.71979885819337996</v>
      </c>
      <c r="W667">
        <v>670.1</v>
      </c>
      <c r="X667">
        <v>684.9</v>
      </c>
      <c r="Y667">
        <v>661</v>
      </c>
      <c r="Z667">
        <v>689</v>
      </c>
      <c r="AA667">
        <v>655.29999999999995</v>
      </c>
      <c r="AB667">
        <v>710.8</v>
      </c>
      <c r="AC667" s="2">
        <f>(Table2[[#This Row],[Close Price]]/Table2[[#This Row],[Day Low]])-1</f>
        <v>2.2384718698709172E-4</v>
      </c>
      <c r="AD667" s="2">
        <f>(Table2[[#This Row],[Day High]]/Table2[[#This Row],[Close Price]])-1</f>
        <v>2.1857515852293785E-2</v>
      </c>
      <c r="AE667" s="2">
        <f>(Table2[[#This Row],[Close Price]]/Table2[[#This Row],[Current Week Low]])-1</f>
        <v>1.3993948562783576E-2</v>
      </c>
      <c r="AF667" s="2">
        <f>(Table2[[#This Row],[Current Week High]]/Table2[[#This Row],[Close Price]])-1</f>
        <v>2.7974636329727742E-2</v>
      </c>
      <c r="AG667" s="2">
        <f>(Table2[[#This Row],[Close Price]]/Table2[[#This Row],[Current Month Low]])-1</f>
        <v>2.2813978330535667E-2</v>
      </c>
      <c r="AH667" s="2">
        <f>(Table2[[#This Row],[Current Month High]]/Table2[[#This Row],[Close Price]])-1</f>
        <v>6.0499813502424393E-2</v>
      </c>
      <c r="AI667">
        <v>15.7776948899664</v>
      </c>
      <c r="AJ667">
        <v>28.5604680157284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-0.03</v>
      </c>
      <c r="AM667" t="s">
        <v>10197</v>
      </c>
      <c r="AN667">
        <v>-1.71</v>
      </c>
      <c r="AO667" t="s">
        <v>10197</v>
      </c>
      <c r="AP667">
        <v>-5.7078022602047002E-2</v>
      </c>
      <c r="AQ667">
        <f>(Table2[[#This Row],[Sharpe Ratio]]-AVERAGE(Table2[Sharpe Ratio]))/_xlfn.STDEV.P(Table2[Sharpe Ratio])</f>
        <v>-1.2549410732476054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-4.0571518857681239</v>
      </c>
      <c r="AS667">
        <f>_xlfn.RANK.AVG(Table2[[#This Row],[1Y Return vs Nifty Z-Score]],Table2[1Y Return vs Nifty Z-Score])</f>
        <v>620</v>
      </c>
      <c r="AT667">
        <f>_xlfn.RANK.AVG(Table2[[#This Row],[6M Return vs Nifty Z-Score]],Table2[6M Return vs Nifty Z-Score])</f>
        <v>588</v>
      </c>
      <c r="AU667">
        <f>_xlfn.RANK.AVG(Table2[[#This Row],[Sharpe Ratio Z-Score]],Table2[Sharpe Ratio Z-Score])</f>
        <v>650</v>
      </c>
      <c r="AV667">
        <f>(Table2[[#This Row],[Rank 1Y]]+Table2[[#This Row],[Rank 6M]]+Table2[[#This Row],[Rank Sharpe]])/3</f>
        <v>619.33333333333337</v>
      </c>
    </row>
    <row r="668" spans="1:48" x14ac:dyDescent="0.3">
      <c r="A668" t="s">
        <v>1778</v>
      </c>
      <c r="B668" t="s">
        <v>1779</v>
      </c>
      <c r="C668" t="s">
        <v>10155</v>
      </c>
      <c r="D668" t="s">
        <v>251</v>
      </c>
      <c r="E668">
        <v>4163.0117004249996</v>
      </c>
      <c r="F668">
        <v>493.25</v>
      </c>
      <c r="G668">
        <v>-21.4854924687479</v>
      </c>
      <c r="H668">
        <f>(Table2[[#This Row],[1Y Return vs Nifty]]-AVERAGE(Table2[1Y Return vs Nifty]))/_xlfn.STDEV.P(Table2[1Y Return vs Nifty])</f>
        <v>-0.8488935023458456</v>
      </c>
      <c r="I668">
        <v>-4.3238392968708599</v>
      </c>
      <c r="J668">
        <f>(Table2[[#This Row],[1M Return vs Nifty]]-AVERAGE(Table2[1M Return vs Nifty]))/_xlfn.STDEV.P(Table2[1M Return vs Nifty])</f>
        <v>-0.4447973135971463</v>
      </c>
      <c r="K668">
        <v>-39.212833882835398</v>
      </c>
      <c r="L668">
        <f>(Table2[[#This Row],[6M Return vs Nifty]]-AVERAGE(Table2[6M Return vs Nifty]))/_xlfn.STDEV.P(Table2[6M Return vs Nifty])</f>
        <v>-1.578769597744679</v>
      </c>
      <c r="M668">
        <v>0.59929760132406595</v>
      </c>
      <c r="N668">
        <f>(Table2[[#This Row],[1W Return vs Nifty]]-AVERAGE(Table2[1W Return vs Nifty]))/_xlfn.STDEV.P(Table2[1W Return vs Nifty])</f>
        <v>-4.3769452850978011E-2</v>
      </c>
      <c r="O668">
        <v>496.5</v>
      </c>
      <c r="P668">
        <v>505.45628122518798</v>
      </c>
      <c r="Q668">
        <v>509.674637629816</v>
      </c>
      <c r="R668">
        <v>45.916406916398202</v>
      </c>
      <c r="S668" s="2">
        <f>(Table2[[#This Row],[Close Price]]-Table2[[#This Row],[20D EMA]])/Table2[[#This Row],[20D EMA]]</f>
        <v>-6.545820745216516E-3</v>
      </c>
      <c r="T668" s="2">
        <f>(Table2[[#This Row],[Close Price]]-Table2[[#This Row],[50D EMA]])/Table2[[#This Row],[50D EMA]]</f>
        <v>-2.4149034602163558E-2</v>
      </c>
      <c r="U668" s="2">
        <f>(Table2[[#This Row],[Close Price]]-Table2[[#This Row],[200D EMA]])/Table2[[#This Row],[200D EMA]]</f>
        <v>-3.2225730725383775E-2</v>
      </c>
      <c r="V668">
        <v>0.79469162173666996</v>
      </c>
      <c r="W668">
        <v>494.05</v>
      </c>
      <c r="X668">
        <v>500</v>
      </c>
      <c r="Y668">
        <v>481</v>
      </c>
      <c r="Z668">
        <v>498.3</v>
      </c>
      <c r="AA668">
        <v>481</v>
      </c>
      <c r="AB668">
        <v>514</v>
      </c>
      <c r="AC668" s="2">
        <f>(Table2[[#This Row],[Close Price]]/Table2[[#This Row],[Day Low]])-1</f>
        <v>-1.619269304726223E-3</v>
      </c>
      <c r="AD668" s="2">
        <f>(Table2[[#This Row],[Day High]]/Table2[[#This Row],[Close Price]])-1</f>
        <v>1.3684744044602182E-2</v>
      </c>
      <c r="AE668" s="2">
        <f>(Table2[[#This Row],[Close Price]]/Table2[[#This Row],[Current Week Low]])-1</f>
        <v>2.5467775467775455E-2</v>
      </c>
      <c r="AF668" s="2">
        <f>(Table2[[#This Row],[Current Week High]]/Table2[[#This Row],[Close Price]])-1</f>
        <v>1.0238215914850413E-2</v>
      </c>
      <c r="AG668" s="2">
        <f>(Table2[[#This Row],[Close Price]]/Table2[[#This Row],[Current Month Low]])-1</f>
        <v>2.5467775467775455E-2</v>
      </c>
      <c r="AH668" s="2">
        <f>(Table2[[#This Row],[Current Month High]]/Table2[[#This Row],[Close Price]])-1</f>
        <v>4.2067916877851053E-2</v>
      </c>
      <c r="AI668">
        <v>41.7131272174353</v>
      </c>
      <c r="AJ668">
        <v>10.346756152125201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-0.17</v>
      </c>
      <c r="AM668" t="s">
        <v>10197</v>
      </c>
      <c r="AN668">
        <v>-0.68</v>
      </c>
      <c r="AO668" t="s">
        <v>10197</v>
      </c>
      <c r="AQ668">
        <f>(Table2[[#This Row],[Sharpe Ratio]]-AVERAGE(Table2[Sharpe Ratio]))/_xlfn.STDEV.P(Table2[Sharpe Ratio])</f>
        <v>-0.59700002519057449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625</v>
      </c>
      <c r="AT668">
        <f>_xlfn.RANK.AVG(Table2[[#This Row],[6M Return vs Nifty Z-Score]],Table2[6M Return vs Nifty Z-Score])</f>
        <v>717</v>
      </c>
      <c r="AU668">
        <f>_xlfn.RANK.AVG(Table2[[#This Row],[Sharpe Ratio Z-Score]],Table2[Sharpe Ratio Z-Score])</f>
        <v>517.5</v>
      </c>
      <c r="AV668">
        <f>(Table2[[#This Row],[Rank 1Y]]+Table2[[#This Row],[Rank 6M]]+Table2[[#This Row],[Rank Sharpe]])/3</f>
        <v>619.83333333333337</v>
      </c>
    </row>
    <row r="669" spans="1:48" x14ac:dyDescent="0.3">
      <c r="A669" t="s">
        <v>667</v>
      </c>
      <c r="B669" t="s">
        <v>668</v>
      </c>
      <c r="C669" t="s">
        <v>10161</v>
      </c>
      <c r="D669" t="s">
        <v>622</v>
      </c>
      <c r="E669">
        <v>25979.2137977399</v>
      </c>
      <c r="F669">
        <v>1069.6500000000001</v>
      </c>
      <c r="G669">
        <v>-38.421837126995698</v>
      </c>
      <c r="H669">
        <f>(Table2[[#This Row],[1Y Return vs Nifty]]-AVERAGE(Table2[1Y Return vs Nifty]))/_xlfn.STDEV.P(Table2[1Y Return vs Nifty])</f>
        <v>-1.078581807161386</v>
      </c>
      <c r="I669">
        <v>-4.6783360667673497</v>
      </c>
      <c r="J669">
        <f>(Table2[[#This Row],[1M Return vs Nifty]]-AVERAGE(Table2[1M Return vs Nifty]))/_xlfn.STDEV.P(Table2[1M Return vs Nifty])</f>
        <v>-0.48093710840001586</v>
      </c>
      <c r="K669">
        <v>-19.224591821720701</v>
      </c>
      <c r="L669">
        <f>(Table2[[#This Row],[6M Return vs Nifty]]-AVERAGE(Table2[6M Return vs Nifty]))/_xlfn.STDEV.P(Table2[6M Return vs Nifty])</f>
        <v>-0.89199609094827981</v>
      </c>
      <c r="M669">
        <v>3.8596717416851698</v>
      </c>
      <c r="N669">
        <f>(Table2[[#This Row],[1W Return vs Nifty]]-AVERAGE(Table2[1W Return vs Nifty]))/_xlfn.STDEV.P(Table2[1W Return vs Nifty])</f>
        <v>0.65202645231748058</v>
      </c>
      <c r="O669">
        <v>1065.9000000000001</v>
      </c>
      <c r="P669">
        <v>1058.6296117031</v>
      </c>
      <c r="Q669">
        <v>1093.7333702221499</v>
      </c>
      <c r="R669">
        <v>53.509687917428103</v>
      </c>
      <c r="S669" s="2">
        <f>(Table2[[#This Row],[Close Price]]-Table2[[#This Row],[20D EMA]])/Table2[[#This Row],[20D EMA]]</f>
        <v>3.5181536729524342E-3</v>
      </c>
      <c r="T669" s="2">
        <f>(Table2[[#This Row],[Close Price]]-Table2[[#This Row],[50D EMA]])/Table2[[#This Row],[50D EMA]]</f>
        <v>1.0410051046249104E-2</v>
      </c>
      <c r="U669" s="2">
        <f>(Table2[[#This Row],[Close Price]]-Table2[[#This Row],[200D EMA]])/Table2[[#This Row],[200D EMA]]</f>
        <v>-2.2019416137278699E-2</v>
      </c>
      <c r="V669">
        <v>0.53324197221701797</v>
      </c>
      <c r="W669">
        <v>1058.0999999999999</v>
      </c>
      <c r="X669">
        <v>1089</v>
      </c>
      <c r="Y669">
        <v>1022.35</v>
      </c>
      <c r="Z669">
        <v>1083.95</v>
      </c>
      <c r="AA669">
        <v>1016.1</v>
      </c>
      <c r="AB669">
        <v>1145</v>
      </c>
      <c r="AC669" s="2">
        <f>(Table2[[#This Row],[Close Price]]/Table2[[#This Row],[Day Low]])-1</f>
        <v>1.0915792458179974E-2</v>
      </c>
      <c r="AD669" s="2">
        <f>(Table2[[#This Row],[Day High]]/Table2[[#This Row],[Close Price]])-1</f>
        <v>1.8090029448885048E-2</v>
      </c>
      <c r="AE669" s="2">
        <f>(Table2[[#This Row],[Close Price]]/Table2[[#This Row],[Current Week Low]])-1</f>
        <v>4.6265955885949062E-2</v>
      </c>
      <c r="AF669" s="2">
        <f>(Table2[[#This Row],[Current Week High]]/Table2[[#This Row],[Close Price]])-1</f>
        <v>1.3368858972561126E-2</v>
      </c>
      <c r="AG669" s="2">
        <f>(Table2[[#This Row],[Close Price]]/Table2[[#This Row],[Current Month Low]])-1</f>
        <v>5.2701505757307476E-2</v>
      </c>
      <c r="AH669" s="2">
        <f>(Table2[[#This Row],[Current Month High]]/Table2[[#This Row],[Close Price]])-1</f>
        <v>7.0443603047725789E-2</v>
      </c>
      <c r="AI669">
        <v>39.101575281634098</v>
      </c>
      <c r="AJ669">
        <v>20.7211782630777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 t="s">
        <v>10199</v>
      </c>
      <c r="AN669">
        <v>0</v>
      </c>
      <c r="AO669" t="s">
        <v>10199</v>
      </c>
      <c r="AP669">
        <v>-1.2384931823757999E-2</v>
      </c>
      <c r="AQ669">
        <f>(Table2[[#This Row],[Sharpe Ratio]]-AVERAGE(Table2[Sharpe Ratio]))/_xlfn.STDEV.P(Table2[Sharpe Ratio])</f>
        <v>-0.73976171616663822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694</v>
      </c>
      <c r="AT669">
        <f>_xlfn.RANK.AVG(Table2[[#This Row],[6M Return vs Nifty Z-Score]],Table2[6M Return vs Nifty Z-Score])</f>
        <v>606</v>
      </c>
      <c r="AU669">
        <f>_xlfn.RANK.AVG(Table2[[#This Row],[Sharpe Ratio Z-Score]],Table2[Sharpe Ratio Z-Score])</f>
        <v>564</v>
      </c>
      <c r="AV669">
        <f>(Table2[[#This Row],[Rank 1Y]]+Table2[[#This Row],[Rank 6M]]+Table2[[#This Row],[Rank Sharpe]])/3</f>
        <v>621.33333333333337</v>
      </c>
    </row>
    <row r="670" spans="1:48" x14ac:dyDescent="0.3">
      <c r="A670" t="s">
        <v>2217</v>
      </c>
      <c r="B670" t="s">
        <v>2218</v>
      </c>
      <c r="C670" t="s">
        <v>10158</v>
      </c>
      <c r="D670" t="s">
        <v>290</v>
      </c>
      <c r="E670">
        <v>2420.4278474600001</v>
      </c>
      <c r="F670">
        <v>412.3</v>
      </c>
      <c r="G670">
        <v>-11.2682696894174</v>
      </c>
      <c r="H670">
        <f>(Table2[[#This Row],[1Y Return vs Nifty]]-AVERAGE(Table2[1Y Return vs Nifty]))/_xlfn.STDEV.P(Table2[1Y Return vs Nifty])</f>
        <v>-0.71032897573388309</v>
      </c>
      <c r="I670">
        <v>-2.37868999063175</v>
      </c>
      <c r="J670">
        <f>(Table2[[#This Row],[1M Return vs Nifty]]-AVERAGE(Table2[1M Return vs Nifty]))/_xlfn.STDEV.P(Table2[1M Return vs Nifty])</f>
        <v>-0.24649565683183433</v>
      </c>
      <c r="K670">
        <v>-19.540540904236</v>
      </c>
      <c r="L670">
        <f>(Table2[[#This Row],[6M Return vs Nifty]]-AVERAGE(Table2[6M Return vs Nifty]))/_xlfn.STDEV.P(Table2[6M Return vs Nifty])</f>
        <v>-0.90285174592307427</v>
      </c>
      <c r="M670">
        <v>1.58499335564985E-2</v>
      </c>
      <c r="N670">
        <f>(Table2[[#This Row],[1W Return vs Nifty]]-AVERAGE(Table2[1W Return vs Nifty]))/_xlfn.STDEV.P(Table2[1W Return vs Nifty])</f>
        <v>-0.16828292297309055</v>
      </c>
      <c r="O670">
        <v>412.06</v>
      </c>
      <c r="P670">
        <v>403.71919393496199</v>
      </c>
      <c r="Q670">
        <v>406.141577791369</v>
      </c>
      <c r="R670">
        <v>49.398646920497399</v>
      </c>
      <c r="S670" s="2">
        <f>(Table2[[#This Row],[Close Price]]-Table2[[#This Row],[20D EMA]])/Table2[[#This Row],[20D EMA]]</f>
        <v>5.8243945056547374E-4</v>
      </c>
      <c r="T670" s="2">
        <f>(Table2[[#This Row],[Close Price]]-Table2[[#This Row],[50D EMA]])/Table2[[#This Row],[50D EMA]]</f>
        <v>2.1254392146686892E-2</v>
      </c>
      <c r="U670" s="2">
        <f>(Table2[[#This Row],[Close Price]]-Table2[[#This Row],[200D EMA]])/Table2[[#This Row],[200D EMA]]</f>
        <v>1.5163239976859821E-2</v>
      </c>
      <c r="V670">
        <v>0.66324894715855998</v>
      </c>
      <c r="W670">
        <v>412.05</v>
      </c>
      <c r="X670">
        <v>421.3</v>
      </c>
      <c r="Y670">
        <v>385</v>
      </c>
      <c r="Z670">
        <v>418</v>
      </c>
      <c r="AA670">
        <v>385</v>
      </c>
      <c r="AB670">
        <v>448.9</v>
      </c>
      <c r="AC670" s="2">
        <f>(Table2[[#This Row],[Close Price]]/Table2[[#This Row],[Day Low]])-1</f>
        <v>6.067224851353803E-4</v>
      </c>
      <c r="AD670" s="2">
        <f>(Table2[[#This Row],[Day High]]/Table2[[#This Row],[Close Price]])-1</f>
        <v>2.1828765462042155E-2</v>
      </c>
      <c r="AE670" s="2">
        <f>(Table2[[#This Row],[Close Price]]/Table2[[#This Row],[Current Week Low]])-1</f>
        <v>7.0909090909091033E-2</v>
      </c>
      <c r="AF670" s="2">
        <f>(Table2[[#This Row],[Current Week High]]/Table2[[#This Row],[Close Price]])-1</f>
        <v>1.3824884792626779E-2</v>
      </c>
      <c r="AG670" s="2">
        <f>(Table2[[#This Row],[Close Price]]/Table2[[#This Row],[Current Month Low]])-1</f>
        <v>7.0909090909091033E-2</v>
      </c>
      <c r="AH670" s="2">
        <f>(Table2[[#This Row],[Current Month High]]/Table2[[#This Row],[Close Price]])-1</f>
        <v>8.8770312878971636E-2</v>
      </c>
      <c r="AI670">
        <v>29.9781712345379</v>
      </c>
      <c r="AJ670">
        <v>24.618407133141801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-0.04</v>
      </c>
      <c r="AM670" t="s">
        <v>10197</v>
      </c>
      <c r="AN670">
        <v>-6.08</v>
      </c>
      <c r="AO670" t="s">
        <v>10197</v>
      </c>
      <c r="AP670">
        <v>-7.6223004230987004E-2</v>
      </c>
      <c r="AQ670">
        <f>(Table2[[#This Row],[Sharpe Ratio]]-AVERAGE(Table2[Sharpe Ratio]))/_xlfn.STDEV.P(Table2[Sharpe Ratio])</f>
        <v>-1.4756261759148737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576</v>
      </c>
      <c r="AT670">
        <f>_xlfn.RANK.AVG(Table2[[#This Row],[6M Return vs Nifty Z-Score]],Table2[6M Return vs Nifty Z-Score])</f>
        <v>608</v>
      </c>
      <c r="AU670">
        <f>_xlfn.RANK.AVG(Table2[[#This Row],[Sharpe Ratio Z-Score]],Table2[Sharpe Ratio Z-Score])</f>
        <v>683</v>
      </c>
      <c r="AV670">
        <f>(Table2[[#This Row],[Rank 1Y]]+Table2[[#This Row],[Rank 6M]]+Table2[[#This Row],[Rank Sharpe]])/3</f>
        <v>622.33333333333337</v>
      </c>
    </row>
    <row r="671" spans="1:48" x14ac:dyDescent="0.3">
      <c r="A671" t="s">
        <v>1321</v>
      </c>
      <c r="B671" t="s">
        <v>1322</v>
      </c>
      <c r="C671" t="s">
        <v>10163</v>
      </c>
      <c r="D671" t="s">
        <v>127</v>
      </c>
      <c r="E671">
        <v>8344.7229561899894</v>
      </c>
      <c r="F671">
        <v>469.9</v>
      </c>
      <c r="G671">
        <v>-24.6032968164373</v>
      </c>
      <c r="H671">
        <f>(Table2[[#This Row],[1Y Return vs Nifty]]-AVERAGE(Table2[1Y Return vs Nifty]))/_xlfn.STDEV.P(Table2[1Y Return vs Nifty])</f>
        <v>-0.89117672282923099</v>
      </c>
      <c r="I671">
        <v>-8.4756793150681808</v>
      </c>
      <c r="J671">
        <f>(Table2[[#This Row],[1M Return vs Nifty]]-AVERAGE(Table2[1M Return vs Nifty]))/_xlfn.STDEV.P(Table2[1M Return vs Nifty])</f>
        <v>-0.86806392433609814</v>
      </c>
      <c r="K671">
        <v>-36.048909112679503</v>
      </c>
      <c r="L671">
        <f>(Table2[[#This Row],[6M Return vs Nifty]]-AVERAGE(Table2[6M Return vs Nifty]))/_xlfn.STDEV.P(Table2[6M Return vs Nifty])</f>
        <v>-1.470060702635432</v>
      </c>
      <c r="M671">
        <v>0.215532528451918</v>
      </c>
      <c r="N671">
        <f>(Table2[[#This Row],[1W Return vs Nifty]]-AVERAGE(Table2[1W Return vs Nifty]))/_xlfn.STDEV.P(Table2[1W Return vs Nifty])</f>
        <v>-0.1256686934766387</v>
      </c>
      <c r="O671">
        <v>477.3</v>
      </c>
      <c r="P671">
        <v>478.01559594182601</v>
      </c>
      <c r="Q671">
        <v>491.96603388433601</v>
      </c>
      <c r="R671">
        <v>45.178361640290802</v>
      </c>
      <c r="S671" s="2">
        <f>(Table2[[#This Row],[Close Price]]-Table2[[#This Row],[20D EMA]])/Table2[[#This Row],[20D EMA]]</f>
        <v>-1.5503875968992319E-2</v>
      </c>
      <c r="T671" s="2">
        <f>(Table2[[#This Row],[Close Price]]-Table2[[#This Row],[50D EMA]])/Table2[[#This Row],[50D EMA]]</f>
        <v>-1.6977680248770981E-2</v>
      </c>
      <c r="U671" s="2">
        <f>(Table2[[#This Row],[Close Price]]-Table2[[#This Row],[200D EMA]])/Table2[[#This Row],[200D EMA]]</f>
        <v>-4.4852758858396888E-2</v>
      </c>
      <c r="V671">
        <v>0.41988059341068701</v>
      </c>
      <c r="W671">
        <v>472.5</v>
      </c>
      <c r="X671">
        <v>487.95</v>
      </c>
      <c r="Y671">
        <v>440.05</v>
      </c>
      <c r="Z671">
        <v>484</v>
      </c>
      <c r="AA671">
        <v>440.05</v>
      </c>
      <c r="AB671">
        <v>512.9</v>
      </c>
      <c r="AC671" s="2">
        <f>(Table2[[#This Row],[Close Price]]/Table2[[#This Row],[Day Low]])-1</f>
        <v>-5.5026455026455645E-3</v>
      </c>
      <c r="AD671" s="2">
        <f>(Table2[[#This Row],[Day High]]/Table2[[#This Row],[Close Price]])-1</f>
        <v>3.8412428176207714E-2</v>
      </c>
      <c r="AE671" s="2">
        <f>(Table2[[#This Row],[Close Price]]/Table2[[#This Row],[Current Week Low]])-1</f>
        <v>6.7833200772639435E-2</v>
      </c>
      <c r="AF671" s="2">
        <f>(Table2[[#This Row],[Current Week High]]/Table2[[#This Row],[Close Price]])-1</f>
        <v>3.0006384337093017E-2</v>
      </c>
      <c r="AG671" s="2">
        <f>(Table2[[#This Row],[Close Price]]/Table2[[#This Row],[Current Month Low]])-1</f>
        <v>6.7833200772639435E-2</v>
      </c>
      <c r="AH671" s="2">
        <f>(Table2[[#This Row],[Current Month High]]/Table2[[#This Row],[Close Price]])-1</f>
        <v>9.1508831666311963E-2</v>
      </c>
      <c r="AI671">
        <v>50.074483932751598</v>
      </c>
      <c r="AJ671">
        <v>21.704221704221599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-0.11</v>
      </c>
      <c r="AM671" t="s">
        <v>10197</v>
      </c>
      <c r="AN671">
        <v>-5.09</v>
      </c>
      <c r="AO671" t="s">
        <v>10197</v>
      </c>
      <c r="AQ671">
        <f>(Table2[[#This Row],[Sharpe Ratio]]-AVERAGE(Table2[Sharpe Ratio]))/_xlfn.STDEV.P(Table2[Sharpe Ratio])</f>
        <v>-0.59700002519057449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641</v>
      </c>
      <c r="AT671">
        <f>_xlfn.RANK.AVG(Table2[[#This Row],[6M Return vs Nifty Z-Score]],Table2[6M Return vs Nifty Z-Score])</f>
        <v>709</v>
      </c>
      <c r="AU671">
        <f>_xlfn.RANK.AVG(Table2[[#This Row],[Sharpe Ratio Z-Score]],Table2[Sharpe Ratio Z-Score])</f>
        <v>517.5</v>
      </c>
      <c r="AV671">
        <f>(Table2[[#This Row],[Rank 1Y]]+Table2[[#This Row],[Rank 6M]]+Table2[[#This Row],[Rank Sharpe]])/3</f>
        <v>622.5</v>
      </c>
    </row>
    <row r="672" spans="1:48" x14ac:dyDescent="0.3">
      <c r="A672" t="s">
        <v>2259</v>
      </c>
      <c r="B672" t="s">
        <v>2260</v>
      </c>
      <c r="C672" t="s">
        <v>10165</v>
      </c>
      <c r="D672" t="s">
        <v>228</v>
      </c>
      <c r="E672">
        <v>2323.4442755650002</v>
      </c>
      <c r="F672">
        <v>300.64999999999998</v>
      </c>
      <c r="G672">
        <v>-50.331258834888303</v>
      </c>
      <c r="H672">
        <f>(Table2[[#This Row],[1Y Return vs Nifty]]-AVERAGE(Table2[1Y Return vs Nifty]))/_xlfn.STDEV.P(Table2[1Y Return vs Nifty])</f>
        <v>-1.2400956957020941</v>
      </c>
      <c r="I672">
        <v>-7.03381375574219</v>
      </c>
      <c r="J672">
        <f>(Table2[[#This Row],[1M Return vs Nifty]]-AVERAGE(Table2[1M Return vs Nifty]))/_xlfn.STDEV.P(Table2[1M Return vs Nifty])</f>
        <v>-0.72107041163757246</v>
      </c>
      <c r="K672">
        <v>-23.729497124953699</v>
      </c>
      <c r="L672">
        <f>(Table2[[#This Row],[6M Return vs Nifty]]-AVERAGE(Table2[6M Return vs Nifty]))/_xlfn.STDEV.P(Table2[6M Return vs Nifty])</f>
        <v>-1.0467795683260039</v>
      </c>
      <c r="M672">
        <v>-1.7935717950811001</v>
      </c>
      <c r="N672">
        <f>(Table2[[#This Row],[1W Return vs Nifty]]-AVERAGE(Table2[1W Return vs Nifty]))/_xlfn.STDEV.P(Table2[1W Return vs Nifty])</f>
        <v>-0.55443131432594162</v>
      </c>
      <c r="O672">
        <v>303.39</v>
      </c>
      <c r="P672">
        <v>298.314555849952</v>
      </c>
      <c r="Q672">
        <v>320.69091594938902</v>
      </c>
      <c r="R672">
        <v>44.437445805116297</v>
      </c>
      <c r="S672" s="2">
        <f>(Table2[[#This Row],[Close Price]]-Table2[[#This Row],[20D EMA]])/Table2[[#This Row],[20D EMA]]</f>
        <v>-9.0312798707933989E-3</v>
      </c>
      <c r="T672" s="2">
        <f>(Table2[[#This Row],[Close Price]]-Table2[[#This Row],[50D EMA]])/Table2[[#This Row],[50D EMA]]</f>
        <v>7.8287971681230053E-3</v>
      </c>
      <c r="U672" s="2">
        <f>(Table2[[#This Row],[Close Price]]-Table2[[#This Row],[200D EMA]])/Table2[[#This Row],[200D EMA]]</f>
        <v>-6.2492933078752609E-2</v>
      </c>
      <c r="V672">
        <v>1.29081941274019</v>
      </c>
      <c r="W672">
        <v>298.39999999999998</v>
      </c>
      <c r="X672">
        <v>303.89999999999998</v>
      </c>
      <c r="Y672">
        <v>288</v>
      </c>
      <c r="Z672">
        <v>306.95</v>
      </c>
      <c r="AA672">
        <v>288</v>
      </c>
      <c r="AB672">
        <v>324.8</v>
      </c>
      <c r="AC672" s="2">
        <f>(Table2[[#This Row],[Close Price]]/Table2[[#This Row],[Day Low]])-1</f>
        <v>7.5402144772118707E-3</v>
      </c>
      <c r="AD672" s="2">
        <f>(Table2[[#This Row],[Day High]]/Table2[[#This Row],[Close Price]])-1</f>
        <v>1.0809911857641685E-2</v>
      </c>
      <c r="AE672" s="2">
        <f>(Table2[[#This Row],[Close Price]]/Table2[[#This Row],[Current Week Low]])-1</f>
        <v>4.3923611111110983E-2</v>
      </c>
      <c r="AF672" s="2">
        <f>(Table2[[#This Row],[Current Week High]]/Table2[[#This Row],[Close Price]])-1</f>
        <v>2.0954598370197974E-2</v>
      </c>
      <c r="AG672" s="2">
        <f>(Table2[[#This Row],[Close Price]]/Table2[[#This Row],[Current Month Low]])-1</f>
        <v>4.3923611111110983E-2</v>
      </c>
      <c r="AH672" s="2">
        <f>(Table2[[#This Row],[Current Month High]]/Table2[[#This Row],[Close Price]])-1</f>
        <v>8.0325960419092013E-2</v>
      </c>
      <c r="AI672">
        <v>45.584566771993998</v>
      </c>
      <c r="AJ672">
        <v>22.489305357506598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-7.0000000000000007E-2</v>
      </c>
      <c r="AM672" t="s">
        <v>10197</v>
      </c>
      <c r="AN672">
        <v>-3.45</v>
      </c>
      <c r="AO672" t="s">
        <v>10197</v>
      </c>
      <c r="AQ672">
        <f>(Table2[[#This Row],[Sharpe Ratio]]-AVERAGE(Table2[Sharpe Ratio]))/_xlfn.STDEV.P(Table2[Sharpe Ratio])</f>
        <v>-0.59700002519057449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719</v>
      </c>
      <c r="AT672">
        <f>_xlfn.RANK.AVG(Table2[[#This Row],[6M Return vs Nifty Z-Score]],Table2[6M Return vs Nifty Z-Score])</f>
        <v>639</v>
      </c>
      <c r="AU672">
        <f>_xlfn.RANK.AVG(Table2[[#This Row],[Sharpe Ratio Z-Score]],Table2[Sharpe Ratio Z-Score])</f>
        <v>517.5</v>
      </c>
      <c r="AV672">
        <f>(Table2[[#This Row],[Rank 1Y]]+Table2[[#This Row],[Rank 6M]]+Table2[[#This Row],[Rank Sharpe]])/3</f>
        <v>625.16666666666663</v>
      </c>
    </row>
    <row r="673" spans="1:48" x14ac:dyDescent="0.3">
      <c r="A673" t="s">
        <v>1446</v>
      </c>
      <c r="B673" t="s">
        <v>1447</v>
      </c>
      <c r="C673" t="s">
        <v>10154</v>
      </c>
      <c r="D673" t="s">
        <v>625</v>
      </c>
      <c r="E673">
        <v>7032.5067452969997</v>
      </c>
      <c r="F673">
        <v>144.21</v>
      </c>
      <c r="G673">
        <v>-27.484850532889698</v>
      </c>
      <c r="H673">
        <f>(Table2[[#This Row],[1Y Return vs Nifty]]-AVERAGE(Table2[1Y Return vs Nifty]))/_xlfn.STDEV.P(Table2[1Y Return vs Nifty])</f>
        <v>-0.93025594575024995</v>
      </c>
      <c r="I673">
        <v>-0.173976005737324</v>
      </c>
      <c r="J673">
        <f>(Table2[[#This Row],[1M Return vs Nifty]]-AVERAGE(Table2[1M Return vs Nifty]))/_xlfn.STDEV.P(Table2[1M Return vs Nifty])</f>
        <v>-2.1732223764823026E-2</v>
      </c>
      <c r="K673">
        <v>-8.9607022434343104</v>
      </c>
      <c r="L673">
        <f>(Table2[[#This Row],[6M Return vs Nifty]]-AVERAGE(Table2[6M Return vs Nifty]))/_xlfn.STDEV.P(Table2[6M Return vs Nifty])</f>
        <v>-0.53934039378900422</v>
      </c>
      <c r="M673">
        <v>0.937379148808685</v>
      </c>
      <c r="N673">
        <f>(Table2[[#This Row],[1W Return vs Nifty]]-AVERAGE(Table2[1W Return vs Nifty]))/_xlfn.STDEV.P(Table2[1W Return vs Nifty])</f>
        <v>2.8380474189837041E-2</v>
      </c>
      <c r="O673">
        <v>141.5</v>
      </c>
      <c r="P673">
        <v>137.39158752774799</v>
      </c>
      <c r="Q673">
        <v>139.596899770037</v>
      </c>
      <c r="R673">
        <v>54.151845217895101</v>
      </c>
      <c r="S673" s="2">
        <f>(Table2[[#This Row],[Close Price]]-Table2[[#This Row],[20D EMA]])/Table2[[#This Row],[20D EMA]]</f>
        <v>1.9151943462897583E-2</v>
      </c>
      <c r="T673" s="2">
        <f>(Table2[[#This Row],[Close Price]]-Table2[[#This Row],[50D EMA]])/Table2[[#This Row],[50D EMA]]</f>
        <v>4.9627583427369275E-2</v>
      </c>
      <c r="U673" s="2">
        <f>(Table2[[#This Row],[Close Price]]-Table2[[#This Row],[200D EMA]])/Table2[[#This Row],[200D EMA]]</f>
        <v>3.3045864468067239E-2</v>
      </c>
      <c r="V673">
        <v>1.27042673279098</v>
      </c>
      <c r="W673">
        <v>145.22999999999999</v>
      </c>
      <c r="X673">
        <v>151.38999999999999</v>
      </c>
      <c r="Y673">
        <v>132.63</v>
      </c>
      <c r="Z673">
        <v>149.9</v>
      </c>
      <c r="AA673">
        <v>132.63</v>
      </c>
      <c r="AB673">
        <v>154.5</v>
      </c>
      <c r="AC673" s="2">
        <f>(Table2[[#This Row],[Close Price]]/Table2[[#This Row],[Day Low]])-1</f>
        <v>-7.0233422846518456E-3</v>
      </c>
      <c r="AD673" s="2">
        <f>(Table2[[#This Row],[Day High]]/Table2[[#This Row],[Close Price]])-1</f>
        <v>4.9788502877747609E-2</v>
      </c>
      <c r="AE673" s="2">
        <f>(Table2[[#This Row],[Close Price]]/Table2[[#This Row],[Current Week Low]])-1</f>
        <v>8.7310563220990733E-2</v>
      </c>
      <c r="AF673" s="2">
        <f>(Table2[[#This Row],[Current Week High]]/Table2[[#This Row],[Close Price]])-1</f>
        <v>3.945634838083345E-2</v>
      </c>
      <c r="AG673" s="2">
        <f>(Table2[[#This Row],[Close Price]]/Table2[[#This Row],[Current Month Low]])-1</f>
        <v>8.7310563220990733E-2</v>
      </c>
      <c r="AH673" s="2">
        <f>(Table2[[#This Row],[Current Month High]]/Table2[[#This Row],[Close Price]])-1</f>
        <v>7.1354275015602209E-2</v>
      </c>
      <c r="AI673">
        <v>24.159212259898698</v>
      </c>
      <c r="AJ673">
        <v>31.698630136986299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-0.01</v>
      </c>
      <c r="AM673" t="s">
        <v>10197</v>
      </c>
      <c r="AN673">
        <v>3.21</v>
      </c>
      <c r="AO673" t="s">
        <v>10198</v>
      </c>
      <c r="AP673">
        <v>-0.104502479078511</v>
      </c>
      <c r="AQ673">
        <f>(Table2[[#This Row],[Sharpe Ratio]]-AVERAGE(Table2[Sharpe Ratio]))/_xlfn.STDEV.P(Table2[Sharpe Ratio])</f>
        <v>-1.8016050110508879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656</v>
      </c>
      <c r="AT673">
        <f>_xlfn.RANK.AVG(Table2[[#This Row],[6M Return vs Nifty Z-Score]],Table2[6M Return vs Nifty Z-Score])</f>
        <v>508</v>
      </c>
      <c r="AU673">
        <f>_xlfn.RANK.AVG(Table2[[#This Row],[Sharpe Ratio Z-Score]],Table2[Sharpe Ratio Z-Score])</f>
        <v>713</v>
      </c>
      <c r="AV673">
        <f>(Table2[[#This Row],[Rank 1Y]]+Table2[[#This Row],[Rank 6M]]+Table2[[#This Row],[Rank Sharpe]])/3</f>
        <v>625.66666666666663</v>
      </c>
    </row>
    <row r="674" spans="1:48" x14ac:dyDescent="0.3">
      <c r="A674" t="s">
        <v>868</v>
      </c>
      <c r="B674" t="s">
        <v>869</v>
      </c>
      <c r="C674" t="s">
        <v>10167</v>
      </c>
      <c r="D674" t="s">
        <v>555</v>
      </c>
      <c r="E674">
        <v>17424.846345000002</v>
      </c>
      <c r="F674">
        <v>3514.25</v>
      </c>
      <c r="G674">
        <v>-42.443551738231001</v>
      </c>
      <c r="H674">
        <f>(Table2[[#This Row],[1Y Return vs Nifty]]-AVERAGE(Table2[1Y Return vs Nifty]))/_xlfn.STDEV.P(Table2[1Y Return vs Nifty])</f>
        <v>-1.1331237304716604</v>
      </c>
      <c r="I674">
        <v>-6.1320624392308103</v>
      </c>
      <c r="J674">
        <f>(Table2[[#This Row],[1M Return vs Nifty]]-AVERAGE(Table2[1M Return vs Nifty]))/_xlfn.STDEV.P(Table2[1M Return vs Nifty])</f>
        <v>-0.62913979249129792</v>
      </c>
      <c r="K674">
        <v>-9.2264399935385306</v>
      </c>
      <c r="L674">
        <f>(Table2[[#This Row],[6M Return vs Nifty]]-AVERAGE(Table2[6M Return vs Nifty]))/_xlfn.STDEV.P(Table2[6M Return vs Nifty])</f>
        <v>-0.54847084387907497</v>
      </c>
      <c r="M674">
        <v>-2.4331600015142101</v>
      </c>
      <c r="N674">
        <f>(Table2[[#This Row],[1W Return vs Nifty]]-AVERAGE(Table2[1W Return vs Nifty]))/_xlfn.STDEV.P(Table2[1W Return vs Nifty])</f>
        <v>-0.69092572750421211</v>
      </c>
      <c r="O674">
        <v>3591.35</v>
      </c>
      <c r="P674">
        <v>3519.2562950295101</v>
      </c>
      <c r="Q674">
        <v>3556.4488603525701</v>
      </c>
      <c r="R674">
        <v>30.757052744326199</v>
      </c>
      <c r="S674" s="2">
        <f>(Table2[[#This Row],[Close Price]]-Table2[[#This Row],[20D EMA]])/Table2[[#This Row],[20D EMA]]</f>
        <v>-2.1468250100936948E-2</v>
      </c>
      <c r="T674" s="2">
        <f>(Table2[[#This Row],[Close Price]]-Table2[[#This Row],[50D EMA]])/Table2[[#This Row],[50D EMA]]</f>
        <v>-1.4225434608388125E-3</v>
      </c>
      <c r="U674" s="2">
        <f>(Table2[[#This Row],[Close Price]]-Table2[[#This Row],[200D EMA]])/Table2[[#This Row],[200D EMA]]</f>
        <v>-1.1865448375486197E-2</v>
      </c>
      <c r="V674">
        <v>0.64621766910645495</v>
      </c>
      <c r="W674">
        <v>3498.05</v>
      </c>
      <c r="X674">
        <v>3570.8</v>
      </c>
      <c r="Y674">
        <v>3424.9</v>
      </c>
      <c r="Z674">
        <v>3615</v>
      </c>
      <c r="AA674">
        <v>3424.9</v>
      </c>
      <c r="AB674">
        <v>3742.95</v>
      </c>
      <c r="AC674" s="2">
        <f>(Table2[[#This Row],[Close Price]]/Table2[[#This Row],[Day Low]])-1</f>
        <v>4.6311516416288612E-3</v>
      </c>
      <c r="AD674" s="2">
        <f>(Table2[[#This Row],[Day High]]/Table2[[#This Row],[Close Price]])-1</f>
        <v>1.6091626947428272E-2</v>
      </c>
      <c r="AE674" s="2">
        <f>(Table2[[#This Row],[Close Price]]/Table2[[#This Row],[Current Week Low]])-1</f>
        <v>2.6088352944611426E-2</v>
      </c>
      <c r="AF674" s="2">
        <f>(Table2[[#This Row],[Current Week High]]/Table2[[#This Row],[Close Price]])-1</f>
        <v>2.8668990538521788E-2</v>
      </c>
      <c r="AG674" s="2">
        <f>(Table2[[#This Row],[Close Price]]/Table2[[#This Row],[Current Month Low]])-1</f>
        <v>2.6088352944611426E-2</v>
      </c>
      <c r="AH674" s="2">
        <f>(Table2[[#This Row],[Current Month High]]/Table2[[#This Row],[Close Price]])-1</f>
        <v>6.507789713310097E-2</v>
      </c>
      <c r="AI674">
        <v>34.431244219961499</v>
      </c>
      <c r="AJ674">
        <v>22.194405326935399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-0.04</v>
      </c>
      <c r="AM674" t="s">
        <v>10197</v>
      </c>
      <c r="AN674">
        <v>-4.08</v>
      </c>
      <c r="AO674" t="s">
        <v>10197</v>
      </c>
      <c r="AP674">
        <v>-6.2325614245567998E-2</v>
      </c>
      <c r="AQ674">
        <f>(Table2[[#This Row],[Sharpe Ratio]]-AVERAGE(Table2[Sharpe Ratio]))/_xlfn.STDEV.P(Table2[Sharpe Ratio])</f>
        <v>-1.315430308654119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706</v>
      </c>
      <c r="AT674">
        <f>_xlfn.RANK.AVG(Table2[[#This Row],[6M Return vs Nifty Z-Score]],Table2[6M Return vs Nifty Z-Score])</f>
        <v>510</v>
      </c>
      <c r="AU674">
        <f>_xlfn.RANK.AVG(Table2[[#This Row],[Sharpe Ratio Z-Score]],Table2[Sharpe Ratio Z-Score])</f>
        <v>664</v>
      </c>
      <c r="AV674">
        <f>(Table2[[#This Row],[Rank 1Y]]+Table2[[#This Row],[Rank 6M]]+Table2[[#This Row],[Rank Sharpe]])/3</f>
        <v>626.66666666666663</v>
      </c>
    </row>
    <row r="675" spans="1:48" x14ac:dyDescent="0.3">
      <c r="A675" t="s">
        <v>1684</v>
      </c>
      <c r="B675" t="s">
        <v>1685</v>
      </c>
      <c r="C675" t="s">
        <v>10158</v>
      </c>
      <c r="D675" t="s">
        <v>60</v>
      </c>
      <c r="E675">
        <v>4832.1036000000004</v>
      </c>
      <c r="F675">
        <v>525.6</v>
      </c>
      <c r="G675">
        <v>-37.634619699944103</v>
      </c>
      <c r="H675">
        <f>(Table2[[#This Row],[1Y Return vs Nifty]]-AVERAGE(Table2[1Y Return vs Nifty]))/_xlfn.STDEV.P(Table2[1Y Return vs Nifty])</f>
        <v>-1.0679056760369126</v>
      </c>
      <c r="I675">
        <v>-0.39386246755729498</v>
      </c>
      <c r="J675">
        <f>(Table2[[#This Row],[1M Return vs Nifty]]-AVERAGE(Table2[1M Return vs Nifty]))/_xlfn.STDEV.P(Table2[1M Return vs Nifty])</f>
        <v>-4.4148934677092043E-2</v>
      </c>
      <c r="K675">
        <v>-10.128331745571099</v>
      </c>
      <c r="L675">
        <f>(Table2[[#This Row],[6M Return vs Nifty]]-AVERAGE(Table2[6M Return vs Nifty]))/_xlfn.STDEV.P(Table2[6M Return vs Nifty])</f>
        <v>-0.57945882968594753</v>
      </c>
      <c r="M675">
        <v>1.2815289415029001</v>
      </c>
      <c r="N675">
        <f>(Table2[[#This Row],[1W Return vs Nifty]]-AVERAGE(Table2[1W Return vs Nifty]))/_xlfn.STDEV.P(Table2[1W Return vs Nifty])</f>
        <v>0.10182542443554335</v>
      </c>
      <c r="O675">
        <v>526.91</v>
      </c>
      <c r="P675">
        <v>516.43753864138796</v>
      </c>
      <c r="Q675">
        <v>502.25289121585502</v>
      </c>
      <c r="R675">
        <v>47.127928049119397</v>
      </c>
      <c r="S675" s="2">
        <f>(Table2[[#This Row],[Close Price]]-Table2[[#This Row],[20D EMA]])/Table2[[#This Row],[20D EMA]]</f>
        <v>-2.4861930880035405E-3</v>
      </c>
      <c r="T675" s="2">
        <f>(Table2[[#This Row],[Close Price]]-Table2[[#This Row],[50D EMA]])/Table2[[#This Row],[50D EMA]]</f>
        <v>1.7741664137576253E-2</v>
      </c>
      <c r="U675" s="2">
        <f>(Table2[[#This Row],[Close Price]]-Table2[[#This Row],[200D EMA]])/Table2[[#This Row],[200D EMA]]</f>
        <v>4.6484767320355828E-2</v>
      </c>
      <c r="V675">
        <v>0.66930978576813605</v>
      </c>
      <c r="W675">
        <v>525</v>
      </c>
      <c r="X675">
        <v>532.5</v>
      </c>
      <c r="Y675">
        <v>505.05</v>
      </c>
      <c r="Z675">
        <v>536.25</v>
      </c>
      <c r="AA675">
        <v>505</v>
      </c>
      <c r="AB675">
        <v>563.20000000000005</v>
      </c>
      <c r="AC675" s="2">
        <f>(Table2[[#This Row],[Close Price]]/Table2[[#This Row],[Day Low]])-1</f>
        <v>1.1428571428571122E-3</v>
      </c>
      <c r="AD675" s="2">
        <f>(Table2[[#This Row],[Day High]]/Table2[[#This Row],[Close Price]])-1</f>
        <v>1.3127853881278462E-2</v>
      </c>
      <c r="AE675" s="2">
        <f>(Table2[[#This Row],[Close Price]]/Table2[[#This Row],[Current Week Low]])-1</f>
        <v>4.0689040689040779E-2</v>
      </c>
      <c r="AF675" s="2">
        <f>(Table2[[#This Row],[Current Week High]]/Table2[[#This Row],[Close Price]])-1</f>
        <v>2.0262557077625587E-2</v>
      </c>
      <c r="AG675" s="2">
        <f>(Table2[[#This Row],[Close Price]]/Table2[[#This Row],[Current Month Low]])-1</f>
        <v>4.0792079207920828E-2</v>
      </c>
      <c r="AH675" s="2">
        <f>(Table2[[#This Row],[Current Month High]]/Table2[[#This Row],[Close Price]])-1</f>
        <v>7.1537290715372848E-2</v>
      </c>
      <c r="AI675">
        <v>22.859589041095798</v>
      </c>
      <c r="AJ675">
        <v>21.934810346827501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-0.01</v>
      </c>
      <c r="AM675" t="s">
        <v>10197</v>
      </c>
      <c r="AN675">
        <v>-4.79</v>
      </c>
      <c r="AO675" t="s">
        <v>10197</v>
      </c>
      <c r="AP675">
        <v>-6.8287492720408002E-2</v>
      </c>
      <c r="AQ675">
        <f>(Table2[[#This Row],[Sharpe Ratio]]-AVERAGE(Table2[Sharpe Ratio]))/_xlfn.STDEV.P(Table2[Sharpe Ratio])</f>
        <v>-1.3841531619224139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-2.9738411778868228</v>
      </c>
      <c r="AS675">
        <f>_xlfn.RANK.AVG(Table2[[#This Row],[1Y Return vs Nifty Z-Score]],Table2[1Y Return vs Nifty Z-Score])</f>
        <v>690</v>
      </c>
      <c r="AT675">
        <f>_xlfn.RANK.AVG(Table2[[#This Row],[6M Return vs Nifty Z-Score]],Table2[6M Return vs Nifty Z-Score])</f>
        <v>518</v>
      </c>
      <c r="AU675">
        <f>_xlfn.RANK.AVG(Table2[[#This Row],[Sharpe Ratio Z-Score]],Table2[Sharpe Ratio Z-Score])</f>
        <v>672</v>
      </c>
      <c r="AV675">
        <f>(Table2[[#This Row],[Rank 1Y]]+Table2[[#This Row],[Rank 6M]]+Table2[[#This Row],[Rank Sharpe]])/3</f>
        <v>626.66666666666663</v>
      </c>
    </row>
    <row r="676" spans="1:48" x14ac:dyDescent="0.3">
      <c r="A676" t="s">
        <v>1964</v>
      </c>
      <c r="B676" t="s">
        <v>1965</v>
      </c>
      <c r="C676" t="s">
        <v>10163</v>
      </c>
      <c r="D676" t="s">
        <v>290</v>
      </c>
      <c r="E676">
        <v>3317.5553841599999</v>
      </c>
      <c r="F676">
        <v>1056.8</v>
      </c>
      <c r="G676">
        <v>-39.497379837601102</v>
      </c>
      <c r="H676">
        <f>(Table2[[#This Row],[1Y Return vs Nifty]]-AVERAGE(Table2[1Y Return vs Nifty]))/_xlfn.STDEV.P(Table2[1Y Return vs Nifty])</f>
        <v>-1.0931681648991733</v>
      </c>
      <c r="I676">
        <v>1.14107000047902</v>
      </c>
      <c r="J676">
        <f>(Table2[[#This Row],[1M Return vs Nifty]]-AVERAGE(Table2[1M Return vs Nifty]))/_xlfn.STDEV.P(Table2[1M Return vs Nifty])</f>
        <v>0.11233244721897422</v>
      </c>
      <c r="K676">
        <v>-10.310206330147899</v>
      </c>
      <c r="L676">
        <f>(Table2[[#This Row],[6M Return vs Nifty]]-AVERAGE(Table2[6M Return vs Nifty]))/_xlfn.STDEV.P(Table2[6M Return vs Nifty])</f>
        <v>-0.58570783576987639</v>
      </c>
      <c r="M676">
        <v>2.0963962985748101</v>
      </c>
      <c r="N676">
        <f>(Table2[[#This Row],[1W Return vs Nifty]]-AVERAGE(Table2[1W Return vs Nifty]))/_xlfn.STDEV.P(Table2[1W Return vs Nifty])</f>
        <v>0.27572613211422808</v>
      </c>
      <c r="O676">
        <v>1025.26</v>
      </c>
      <c r="P676">
        <v>971.81237715293798</v>
      </c>
      <c r="Q676">
        <v>1005.55889607451</v>
      </c>
      <c r="R676">
        <v>57.884331824540702</v>
      </c>
      <c r="S676" s="2">
        <f>(Table2[[#This Row],[Close Price]]-Table2[[#This Row],[20D EMA]])/Table2[[#This Row],[20D EMA]]</f>
        <v>3.0762928427910934E-2</v>
      </c>
      <c r="T676" s="2">
        <f>(Table2[[#This Row],[Close Price]]-Table2[[#This Row],[50D EMA]])/Table2[[#This Row],[50D EMA]]</f>
        <v>8.7452706762230437E-2</v>
      </c>
      <c r="U676" s="2">
        <f>(Table2[[#This Row],[Close Price]]-Table2[[#This Row],[200D EMA]])/Table2[[#This Row],[200D EMA]]</f>
        <v>5.0957834618662726E-2</v>
      </c>
      <c r="V676">
        <v>0.74930480627809204</v>
      </c>
      <c r="W676">
        <v>1050</v>
      </c>
      <c r="X676">
        <v>1071.3</v>
      </c>
      <c r="Y676">
        <v>991.6</v>
      </c>
      <c r="Z676">
        <v>1079</v>
      </c>
      <c r="AA676">
        <v>991.6</v>
      </c>
      <c r="AB676">
        <v>1132.4000000000001</v>
      </c>
      <c r="AC676" s="2">
        <f>(Table2[[#This Row],[Close Price]]/Table2[[#This Row],[Day Low]])-1</f>
        <v>6.4761904761905242E-3</v>
      </c>
      <c r="AD676" s="2">
        <f>(Table2[[#This Row],[Day High]]/Table2[[#This Row],[Close Price]])-1</f>
        <v>1.3720666161998407E-2</v>
      </c>
      <c r="AE676" s="2">
        <f>(Table2[[#This Row],[Close Price]]/Table2[[#This Row],[Current Week Low]])-1</f>
        <v>6.5752319483662669E-2</v>
      </c>
      <c r="AF676" s="2">
        <f>(Table2[[#This Row],[Current Week High]]/Table2[[#This Row],[Close Price]])-1</f>
        <v>2.1006813020439052E-2</v>
      </c>
      <c r="AG676" s="2">
        <f>(Table2[[#This Row],[Close Price]]/Table2[[#This Row],[Current Month Low]])-1</f>
        <v>6.5752319483662669E-2</v>
      </c>
      <c r="AH676" s="2">
        <f>(Table2[[#This Row],[Current Month High]]/Table2[[#This Row],[Close Price]])-1</f>
        <v>7.1536714610143992E-2</v>
      </c>
      <c r="AI676">
        <v>25.189250567751699</v>
      </c>
      <c r="AJ676">
        <v>40.597352491186001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0.08</v>
      </c>
      <c r="AM676" t="s">
        <v>10198</v>
      </c>
      <c r="AN676">
        <v>0.62</v>
      </c>
      <c r="AO676" t="s">
        <v>10198</v>
      </c>
      <c r="AP676">
        <v>-6.2084141551750002E-2</v>
      </c>
      <c r="AQ676">
        <f>(Table2[[#This Row],[Sharpe Ratio]]-AVERAGE(Table2[Sharpe Ratio]))/_xlfn.STDEV.P(Table2[Sharpe Ratio])</f>
        <v>-1.3126468415681014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701</v>
      </c>
      <c r="AT676">
        <f>_xlfn.RANK.AVG(Table2[[#This Row],[6M Return vs Nifty Z-Score]],Table2[6M Return vs Nifty Z-Score])</f>
        <v>522</v>
      </c>
      <c r="AU676">
        <f>_xlfn.RANK.AVG(Table2[[#This Row],[Sharpe Ratio Z-Score]],Table2[Sharpe Ratio Z-Score])</f>
        <v>662</v>
      </c>
      <c r="AV676">
        <f>(Table2[[#This Row],[Rank 1Y]]+Table2[[#This Row],[Rank 6M]]+Table2[[#This Row],[Rank Sharpe]])/3</f>
        <v>628.33333333333337</v>
      </c>
    </row>
    <row r="677" spans="1:48" x14ac:dyDescent="0.3">
      <c r="A677" t="s">
        <v>112</v>
      </c>
      <c r="B677" t="s">
        <v>113</v>
      </c>
      <c r="C677" t="s">
        <v>10153</v>
      </c>
      <c r="D677" t="s">
        <v>37</v>
      </c>
      <c r="E677">
        <v>250515.969565765</v>
      </c>
      <c r="F677">
        <v>1571.95</v>
      </c>
      <c r="G677">
        <v>-28.674811577906699</v>
      </c>
      <c r="H677">
        <f>(Table2[[#This Row],[1Y Return vs Nifty]]-AVERAGE(Table2[1Y Return vs Nifty]))/_xlfn.STDEV.P(Table2[1Y Return vs Nifty])</f>
        <v>-0.94639402871571321</v>
      </c>
      <c r="I677">
        <v>-3.4034086621945798</v>
      </c>
      <c r="J677">
        <f>(Table2[[#This Row],[1M Return vs Nifty]]-AVERAGE(Table2[1M Return vs Nifty]))/_xlfn.STDEV.P(Table2[1M Return vs Nifty])</f>
        <v>-0.35096239860712081</v>
      </c>
      <c r="K677">
        <v>-17.870589830802199</v>
      </c>
      <c r="L677">
        <f>(Table2[[#This Row],[6M Return vs Nifty]]-AVERAGE(Table2[6M Return vs Nifty]))/_xlfn.STDEV.P(Table2[6M Return vs Nifty])</f>
        <v>-0.8454741060398907</v>
      </c>
      <c r="M677">
        <v>-0.180984342952212</v>
      </c>
      <c r="N677">
        <f>(Table2[[#This Row],[1W Return vs Nifty]]-AVERAGE(Table2[1W Return vs Nifty]))/_xlfn.STDEV.P(Table2[1W Return vs Nifty])</f>
        <v>-0.21028929331449814</v>
      </c>
      <c r="O677">
        <v>1598.37</v>
      </c>
      <c r="P677">
        <v>1593.7131935935499</v>
      </c>
      <c r="Q677">
        <v>1590.0204543900099</v>
      </c>
      <c r="R677">
        <v>34.536225398544197</v>
      </c>
      <c r="S677" s="2">
        <f>(Table2[[#This Row],[Close Price]]-Table2[[#This Row],[20D EMA]])/Table2[[#This Row],[20D EMA]]</f>
        <v>-1.6529339264375487E-2</v>
      </c>
      <c r="T677" s="2">
        <f>(Table2[[#This Row],[Close Price]]-Table2[[#This Row],[50D EMA]])/Table2[[#This Row],[50D EMA]]</f>
        <v>-1.3655652523323607E-2</v>
      </c>
      <c r="U677" s="2">
        <f>(Table2[[#This Row],[Close Price]]-Table2[[#This Row],[200D EMA]])/Table2[[#This Row],[200D EMA]]</f>
        <v>-1.1364919451267302E-2</v>
      </c>
      <c r="V677">
        <v>1.1478922188571199</v>
      </c>
      <c r="W677">
        <v>1569.05</v>
      </c>
      <c r="X677">
        <v>1592.75</v>
      </c>
      <c r="Y677">
        <v>1558</v>
      </c>
      <c r="Z677">
        <v>1651.8</v>
      </c>
      <c r="AA677">
        <v>1558</v>
      </c>
      <c r="AB677">
        <v>1660</v>
      </c>
      <c r="AC677" s="2">
        <f>(Table2[[#This Row],[Close Price]]/Table2[[#This Row],[Day Low]])-1</f>
        <v>1.848252127083283E-3</v>
      </c>
      <c r="AD677" s="2">
        <f>(Table2[[#This Row],[Day High]]/Table2[[#This Row],[Close Price]])-1</f>
        <v>1.3231973027131971E-2</v>
      </c>
      <c r="AE677" s="2">
        <f>(Table2[[#This Row],[Close Price]]/Table2[[#This Row],[Current Week Low]])-1</f>
        <v>8.9537869062901176E-3</v>
      </c>
      <c r="AF677" s="2">
        <f>(Table2[[#This Row],[Current Week High]]/Table2[[#This Row],[Close Price]])-1</f>
        <v>5.0796781068100039E-2</v>
      </c>
      <c r="AG677" s="2">
        <f>(Table2[[#This Row],[Close Price]]/Table2[[#This Row],[Current Month Low]])-1</f>
        <v>8.9537869062901176E-3</v>
      </c>
      <c r="AH677" s="2">
        <f>(Table2[[#This Row],[Current Month High]]/Table2[[#This Row],[Close Price]])-1</f>
        <v>5.60132319730271E-2</v>
      </c>
      <c r="AI677">
        <v>10.7541588472915</v>
      </c>
      <c r="AJ677">
        <v>10.7748141362179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-0.09</v>
      </c>
      <c r="AM677" t="s">
        <v>10197</v>
      </c>
      <c r="AN677">
        <v>0.12</v>
      </c>
      <c r="AO677" t="s">
        <v>10198</v>
      </c>
      <c r="AP677">
        <v>-4.9475466110943001E-2</v>
      </c>
      <c r="AQ677">
        <f>(Table2[[#This Row],[Sharpe Ratio]]-AVERAGE(Table2[Sharpe Ratio]))/_xlfn.STDEV.P(Table2[Sharpe Ratio])</f>
        <v>-1.1673060474068475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-3.5204258740840699</v>
      </c>
      <c r="AS677">
        <f>_xlfn.RANK.AVG(Table2[[#This Row],[1Y Return vs Nifty Z-Score]],Table2[1Y Return vs Nifty Z-Score])</f>
        <v>659</v>
      </c>
      <c r="AT677">
        <f>_xlfn.RANK.AVG(Table2[[#This Row],[6M Return vs Nifty Z-Score]],Table2[6M Return vs Nifty Z-Score])</f>
        <v>594</v>
      </c>
      <c r="AU677">
        <f>_xlfn.RANK.AVG(Table2[[#This Row],[Sharpe Ratio Z-Score]],Table2[Sharpe Ratio Z-Score])</f>
        <v>634</v>
      </c>
      <c r="AV677">
        <f>(Table2[[#This Row],[Rank 1Y]]+Table2[[#This Row],[Rank 6M]]+Table2[[#This Row],[Rank Sharpe]])/3</f>
        <v>629</v>
      </c>
    </row>
    <row r="678" spans="1:48" x14ac:dyDescent="0.3">
      <c r="A678" t="s">
        <v>2111</v>
      </c>
      <c r="B678" t="s">
        <v>2112</v>
      </c>
      <c r="C678" t="s">
        <v>10155</v>
      </c>
      <c r="D678" t="s">
        <v>402</v>
      </c>
      <c r="E678">
        <v>2730.6975558099998</v>
      </c>
      <c r="F678">
        <v>54.53</v>
      </c>
      <c r="G678">
        <v>-35.286581374250602</v>
      </c>
      <c r="H678">
        <f>(Table2[[#This Row],[1Y Return vs Nifty]]-AVERAGE(Table2[1Y Return vs Nifty]))/_xlfn.STDEV.P(Table2[1Y Return vs Nifty])</f>
        <v>-1.0360619131971063</v>
      </c>
      <c r="I678">
        <v>-8.37860139624682</v>
      </c>
      <c r="J678">
        <f>(Table2[[#This Row],[1M Return vs Nifty]]-AVERAGE(Table2[1M Return vs Nifty]))/_xlfn.STDEV.P(Table2[1M Return vs Nifty])</f>
        <v>-0.85816714567964369</v>
      </c>
      <c r="K678">
        <v>-31.5537804957833</v>
      </c>
      <c r="L678">
        <f>(Table2[[#This Row],[6M Return vs Nifty]]-AVERAGE(Table2[6M Return vs Nifty]))/_xlfn.STDEV.P(Table2[6M Return vs Nifty])</f>
        <v>-1.3156131411996821</v>
      </c>
      <c r="M678">
        <v>-0.88980216403873802</v>
      </c>
      <c r="N678">
        <f>(Table2[[#This Row],[1W Return vs Nifty]]-AVERAGE(Table2[1W Return vs Nifty]))/_xlfn.STDEV.P(Table2[1W Return vs Nifty])</f>
        <v>-0.36155798708711229</v>
      </c>
      <c r="O678">
        <v>53.28</v>
      </c>
      <c r="P678">
        <v>54.576985246977898</v>
      </c>
      <c r="Q678">
        <v>61.467488684125499</v>
      </c>
      <c r="R678">
        <v>67.7137278049467</v>
      </c>
      <c r="S678" s="2">
        <f>(Table2[[#This Row],[Close Price]]-Table2[[#This Row],[20D EMA]])/Table2[[#This Row],[20D EMA]]</f>
        <v>2.346096096096096E-2</v>
      </c>
      <c r="T678" s="2">
        <f>(Table2[[#This Row],[Close Price]]-Table2[[#This Row],[50D EMA]])/Table2[[#This Row],[50D EMA]]</f>
        <v>-8.6089854112084358E-4</v>
      </c>
      <c r="U678" s="2">
        <f>(Table2[[#This Row],[Close Price]]-Table2[[#This Row],[200D EMA]])/Table2[[#This Row],[200D EMA]]</f>
        <v>-0.11286435858436435</v>
      </c>
      <c r="V678">
        <v>1.0846615326764799</v>
      </c>
      <c r="W678">
        <v>53</v>
      </c>
      <c r="X678">
        <v>56.19</v>
      </c>
      <c r="Y678">
        <v>51.4</v>
      </c>
      <c r="Z678">
        <v>56.9</v>
      </c>
      <c r="AA678">
        <v>51.4</v>
      </c>
      <c r="AB678">
        <v>56.9</v>
      </c>
      <c r="AC678" s="2">
        <f>(Table2[[#This Row],[Close Price]]/Table2[[#This Row],[Day Low]])-1</f>
        <v>2.8867924528301891E-2</v>
      </c>
      <c r="AD678" s="2">
        <f>(Table2[[#This Row],[Day High]]/Table2[[#This Row],[Close Price]])-1</f>
        <v>3.044195855492382E-2</v>
      </c>
      <c r="AE678" s="2">
        <f>(Table2[[#This Row],[Close Price]]/Table2[[#This Row],[Current Week Low]])-1</f>
        <v>6.0894941634241251E-2</v>
      </c>
      <c r="AF678" s="2">
        <f>(Table2[[#This Row],[Current Week High]]/Table2[[#This Row],[Close Price]])-1</f>
        <v>4.3462314322391338E-2</v>
      </c>
      <c r="AG678" s="2">
        <f>(Table2[[#This Row],[Close Price]]/Table2[[#This Row],[Current Month Low]])-1</f>
        <v>6.0894941634241251E-2</v>
      </c>
      <c r="AH678" s="2">
        <f>(Table2[[#This Row],[Current Month High]]/Table2[[#This Row],[Close Price]])-1</f>
        <v>4.3462314322391338E-2</v>
      </c>
      <c r="AI678">
        <v>54.135338345864596</v>
      </c>
      <c r="AJ678">
        <v>13.3679833679833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10197</v>
      </c>
      <c r="AN678">
        <v>2.35</v>
      </c>
      <c r="AO678" t="s">
        <v>10198</v>
      </c>
      <c r="AQ678">
        <f>(Table2[[#This Row],[Sharpe Ratio]]-AVERAGE(Table2[Sharpe Ratio]))/_xlfn.STDEV.P(Table2[Sharpe Ratio])</f>
        <v>-0.59700002519057449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683</v>
      </c>
      <c r="AT678">
        <f>_xlfn.RANK.AVG(Table2[[#This Row],[6M Return vs Nifty Z-Score]],Table2[6M Return vs Nifty Z-Score])</f>
        <v>689</v>
      </c>
      <c r="AU678">
        <f>_xlfn.RANK.AVG(Table2[[#This Row],[Sharpe Ratio Z-Score]],Table2[Sharpe Ratio Z-Score])</f>
        <v>517.5</v>
      </c>
      <c r="AV678">
        <f>(Table2[[#This Row],[Rank 1Y]]+Table2[[#This Row],[Rank 6M]]+Table2[[#This Row],[Rank Sharpe]])/3</f>
        <v>629.83333333333337</v>
      </c>
    </row>
    <row r="679" spans="1:48" x14ac:dyDescent="0.3">
      <c r="A679" t="s">
        <v>2026</v>
      </c>
      <c r="B679" t="s">
        <v>2027</v>
      </c>
      <c r="C679" t="s">
        <v>10162</v>
      </c>
      <c r="D679" t="s">
        <v>80</v>
      </c>
      <c r="E679">
        <v>3057.9030854600001</v>
      </c>
      <c r="F679">
        <v>233.95</v>
      </c>
      <c r="G679">
        <v>-9.8054387191716295</v>
      </c>
      <c r="H679">
        <f>(Table2[[#This Row],[1Y Return vs Nifty]]-AVERAGE(Table2[1Y Return vs Nifty]))/_xlfn.STDEV.P(Table2[1Y Return vs Nifty])</f>
        <v>-0.69049026953326287</v>
      </c>
      <c r="I679">
        <v>-5.9397962257741996</v>
      </c>
      <c r="J679">
        <f>(Table2[[#This Row],[1M Return vs Nifty]]-AVERAGE(Table2[1M Return vs Nifty]))/_xlfn.STDEV.P(Table2[1M Return vs Nifty])</f>
        <v>-0.60953887622942193</v>
      </c>
      <c r="K679">
        <v>-27.4269908139972</v>
      </c>
      <c r="L679">
        <f>(Table2[[#This Row],[6M Return vs Nifty]]-AVERAGE(Table2[6M Return vs Nifty]))/_xlfn.STDEV.P(Table2[6M Return vs Nifty])</f>
        <v>-1.1738212911257302</v>
      </c>
      <c r="M679">
        <v>0.74052714804271402</v>
      </c>
      <c r="N679">
        <f>(Table2[[#This Row],[1W Return vs Nifty]]-AVERAGE(Table2[1W Return vs Nifty]))/_xlfn.STDEV.P(Table2[1W Return vs Nifty])</f>
        <v>-1.3629678682376226E-2</v>
      </c>
      <c r="O679">
        <v>240.95</v>
      </c>
      <c r="P679">
        <v>238.29528512297799</v>
      </c>
      <c r="Q679">
        <v>236.284350619647</v>
      </c>
      <c r="R679">
        <v>34.121133549594703</v>
      </c>
      <c r="S679" s="2">
        <f>(Table2[[#This Row],[Close Price]]-Table2[[#This Row],[20D EMA]])/Table2[[#This Row],[20D EMA]]</f>
        <v>-2.9051670471052088E-2</v>
      </c>
      <c r="T679" s="2">
        <f>(Table2[[#This Row],[Close Price]]-Table2[[#This Row],[50D EMA]])/Table2[[#This Row],[50D EMA]]</f>
        <v>-1.8234876618458941E-2</v>
      </c>
      <c r="U679" s="2">
        <f>(Table2[[#This Row],[Close Price]]-Table2[[#This Row],[200D EMA]])/Table2[[#This Row],[200D EMA]]</f>
        <v>-9.8794127225322499E-3</v>
      </c>
      <c r="V679">
        <v>0.64280904533535399</v>
      </c>
      <c r="W679">
        <v>234</v>
      </c>
      <c r="X679">
        <v>239.7</v>
      </c>
      <c r="Y679">
        <v>233</v>
      </c>
      <c r="Z679">
        <v>241.9</v>
      </c>
      <c r="AA679">
        <v>233</v>
      </c>
      <c r="AB679">
        <v>267</v>
      </c>
      <c r="AC679" s="2">
        <f>(Table2[[#This Row],[Close Price]]/Table2[[#This Row],[Day Low]])-1</f>
        <v>-2.1367521367521292E-4</v>
      </c>
      <c r="AD679" s="2">
        <f>(Table2[[#This Row],[Day High]]/Table2[[#This Row],[Close Price]])-1</f>
        <v>2.4577901260953272E-2</v>
      </c>
      <c r="AE679" s="2">
        <f>(Table2[[#This Row],[Close Price]]/Table2[[#This Row],[Current Week Low]])-1</f>
        <v>4.0772532188839694E-3</v>
      </c>
      <c r="AF679" s="2">
        <f>(Table2[[#This Row],[Current Week High]]/Table2[[#This Row],[Close Price]])-1</f>
        <v>3.3981620004274404E-2</v>
      </c>
      <c r="AG679" s="2">
        <f>(Table2[[#This Row],[Close Price]]/Table2[[#This Row],[Current Month Low]])-1</f>
        <v>4.0772532188839694E-3</v>
      </c>
      <c r="AH679" s="2">
        <f>(Table2[[#This Row],[Current Month High]]/Table2[[#This Row],[Close Price]])-1</f>
        <v>0.14126950203034849</v>
      </c>
      <c r="AI679">
        <v>30.369737123316899</v>
      </c>
      <c r="AJ679">
        <v>22.905174678224299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-0.02</v>
      </c>
      <c r="AM679" t="s">
        <v>10197</v>
      </c>
      <c r="AN679">
        <v>-6.72</v>
      </c>
      <c r="AO679" t="s">
        <v>10197</v>
      </c>
      <c r="AP679">
        <v>-5.9418623074136E-2</v>
      </c>
      <c r="AQ679">
        <f>(Table2[[#This Row],[Sharpe Ratio]]-AVERAGE(Table2[Sharpe Ratio]))/_xlfn.STDEV.P(Table2[Sharpe Ratio])</f>
        <v>-1.2819212848506925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-3.7694014004214842</v>
      </c>
      <c r="AS679">
        <f>_xlfn.RANK.AVG(Table2[[#This Row],[1Y Return vs Nifty Z-Score]],Table2[1Y Return vs Nifty Z-Score])</f>
        <v>564</v>
      </c>
      <c r="AT679">
        <f>_xlfn.RANK.AVG(Table2[[#This Row],[6M Return vs Nifty Z-Score]],Table2[6M Return vs Nifty Z-Score])</f>
        <v>672</v>
      </c>
      <c r="AU679">
        <f>_xlfn.RANK.AVG(Table2[[#This Row],[Sharpe Ratio Z-Score]],Table2[Sharpe Ratio Z-Score])</f>
        <v>654</v>
      </c>
      <c r="AV679">
        <f>(Table2[[#This Row],[Rank 1Y]]+Table2[[#This Row],[Rank 6M]]+Table2[[#This Row],[Rank Sharpe]])/3</f>
        <v>630</v>
      </c>
    </row>
    <row r="680" spans="1:48" x14ac:dyDescent="0.3">
      <c r="A680" t="s">
        <v>1431</v>
      </c>
      <c r="B680" t="s">
        <v>1432</v>
      </c>
      <c r="C680" t="s">
        <v>10169</v>
      </c>
      <c r="D680" t="s">
        <v>585</v>
      </c>
      <c r="E680">
        <v>7131.7382656</v>
      </c>
      <c r="F680">
        <v>41.6</v>
      </c>
      <c r="G680">
        <v>-19.742964876118702</v>
      </c>
      <c r="H680">
        <f>(Table2[[#This Row],[1Y Return vs Nifty]]-AVERAGE(Table2[1Y Return vs Nifty]))/_xlfn.STDEV.P(Table2[1Y Return vs Nifty])</f>
        <v>-0.82526159021122847</v>
      </c>
      <c r="I680">
        <v>-5.1431956431934998</v>
      </c>
      <c r="J680">
        <f>(Table2[[#This Row],[1M Return vs Nifty]]-AVERAGE(Table2[1M Return vs Nifty]))/_xlfn.STDEV.P(Table2[1M Return vs Nifty])</f>
        <v>-0.52832803303127662</v>
      </c>
      <c r="K680">
        <v>-49.553284519684702</v>
      </c>
      <c r="L680">
        <f>(Table2[[#This Row],[6M Return vs Nifty]]-AVERAGE(Table2[6M Return vs Nifty]))/_xlfn.STDEV.P(Table2[6M Return vs Nifty])</f>
        <v>-1.9340558467310001</v>
      </c>
      <c r="M680">
        <v>-0.45960273383929101</v>
      </c>
      <c r="N680">
        <f>(Table2[[#This Row],[1W Return vs Nifty]]-AVERAGE(Table2[1W Return vs Nifty]))/_xlfn.STDEV.P(Table2[1W Return vs Nifty])</f>
        <v>-0.26974919795672531</v>
      </c>
      <c r="O680">
        <v>42.72</v>
      </c>
      <c r="P680">
        <v>43.6119529273289</v>
      </c>
      <c r="Q680">
        <v>46.321610286948797</v>
      </c>
      <c r="R680">
        <v>40.673148754855298</v>
      </c>
      <c r="S680" s="2">
        <f>(Table2[[#This Row],[Close Price]]-Table2[[#This Row],[20D EMA]])/Table2[[#This Row],[20D EMA]]</f>
        <v>-2.6217228464419415E-2</v>
      </c>
      <c r="T680" s="2">
        <f>(Table2[[#This Row],[Close Price]]-Table2[[#This Row],[50D EMA]])/Table2[[#This Row],[50D EMA]]</f>
        <v>-4.6133061976872239E-2</v>
      </c>
      <c r="U680" s="2">
        <f>(Table2[[#This Row],[Close Price]]-Table2[[#This Row],[200D EMA]])/Table2[[#This Row],[200D EMA]]</f>
        <v>-0.10193104811555133</v>
      </c>
      <c r="V680">
        <v>1.3065544512651901</v>
      </c>
      <c r="W680">
        <v>41.75</v>
      </c>
      <c r="X680">
        <v>44.74</v>
      </c>
      <c r="Y680">
        <v>39.21</v>
      </c>
      <c r="Z680">
        <v>43.8</v>
      </c>
      <c r="AA680">
        <v>39.21</v>
      </c>
      <c r="AB680">
        <v>47.15</v>
      </c>
      <c r="AC680" s="2">
        <f>(Table2[[#This Row],[Close Price]]/Table2[[#This Row],[Day Low]])-1</f>
        <v>-3.5928143712574689E-3</v>
      </c>
      <c r="AD680" s="2">
        <f>(Table2[[#This Row],[Day High]]/Table2[[#This Row],[Close Price]])-1</f>
        <v>7.5480769230769296E-2</v>
      </c>
      <c r="AE680" s="2">
        <f>(Table2[[#This Row],[Close Price]]/Table2[[#This Row],[Current Week Low]])-1</f>
        <v>6.0953838306554431E-2</v>
      </c>
      <c r="AF680" s="2">
        <f>(Table2[[#This Row],[Current Week High]]/Table2[[#This Row],[Close Price]])-1</f>
        <v>5.2884615384615197E-2</v>
      </c>
      <c r="AG680" s="2">
        <f>(Table2[[#This Row],[Close Price]]/Table2[[#This Row],[Current Month Low]])-1</f>
        <v>6.0953838306554431E-2</v>
      </c>
      <c r="AH680" s="2">
        <f>(Table2[[#This Row],[Current Month High]]/Table2[[#This Row],[Close Price]])-1</f>
        <v>0.13341346153846145</v>
      </c>
      <c r="AI680">
        <v>65.144230769230703</v>
      </c>
      <c r="AJ680">
        <v>7.6326002587322197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-0.17</v>
      </c>
      <c r="AM680" t="s">
        <v>10197</v>
      </c>
      <c r="AN680">
        <v>-5.63</v>
      </c>
      <c r="AO680" t="s">
        <v>10197</v>
      </c>
      <c r="AP680">
        <v>-4.8997497905279999E-3</v>
      </c>
      <c r="AQ680">
        <f>(Table2[[#This Row],[Sharpe Ratio]]-AVERAGE(Table2[Sharpe Ratio]))/_xlfn.STDEV.P(Table2[Sharpe Ratio])</f>
        <v>-0.65347967121604134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617</v>
      </c>
      <c r="AT680">
        <f>_xlfn.RANK.AVG(Table2[[#This Row],[6M Return vs Nifty Z-Score]],Table2[6M Return vs Nifty Z-Score])</f>
        <v>724</v>
      </c>
      <c r="AU680">
        <f>_xlfn.RANK.AVG(Table2[[#This Row],[Sharpe Ratio Z-Score]],Table2[Sharpe Ratio Z-Score])</f>
        <v>551</v>
      </c>
      <c r="AV680">
        <f>(Table2[[#This Row],[Rank 1Y]]+Table2[[#This Row],[Rank 6M]]+Table2[[#This Row],[Rank Sharpe]])/3</f>
        <v>630.66666666666663</v>
      </c>
    </row>
    <row r="681" spans="1:48" x14ac:dyDescent="0.3">
      <c r="A681" t="s">
        <v>1408</v>
      </c>
      <c r="B681" t="s">
        <v>1409</v>
      </c>
      <c r="C681" t="s">
        <v>10167</v>
      </c>
      <c r="D681" t="s">
        <v>555</v>
      </c>
      <c r="E681">
        <v>7364.5852949999999</v>
      </c>
      <c r="F681">
        <v>2272.9499999999998</v>
      </c>
      <c r="G681">
        <v>-20.367627165056199</v>
      </c>
      <c r="H681">
        <f>(Table2[[#This Row],[1Y Return vs Nifty]]-AVERAGE(Table2[1Y Return vs Nifty]))/_xlfn.STDEV.P(Table2[1Y Return vs Nifty])</f>
        <v>-0.83373317160163063</v>
      </c>
      <c r="I681">
        <v>-5.8052809684259401</v>
      </c>
      <c r="J681">
        <f>(Table2[[#This Row],[1M Return vs Nifty]]-AVERAGE(Table2[1M Return vs Nifty]))/_xlfn.STDEV.P(Table2[1M Return vs Nifty])</f>
        <v>-0.5958254824519813</v>
      </c>
      <c r="K681">
        <v>-18.2514321744036</v>
      </c>
      <c r="L681">
        <f>(Table2[[#This Row],[6M Return vs Nifty]]-AVERAGE(Table2[6M Return vs Nifty]))/_xlfn.STDEV.P(Table2[6M Return vs Nifty])</f>
        <v>-0.85855942044883105</v>
      </c>
      <c r="M681">
        <v>-0.89272661788179497</v>
      </c>
      <c r="N681">
        <f>(Table2[[#This Row],[1W Return vs Nifty]]-AVERAGE(Table2[1W Return vs Nifty]))/_xlfn.STDEV.P(Table2[1W Return vs Nifty])</f>
        <v>-0.36218209429728293</v>
      </c>
      <c r="O681">
        <v>2309.84</v>
      </c>
      <c r="P681">
        <v>2279.5493689262298</v>
      </c>
      <c r="Q681">
        <v>2261.8252861931901</v>
      </c>
      <c r="R681">
        <v>37.303477992496397</v>
      </c>
      <c r="S681" s="2">
        <f>(Table2[[#This Row],[Close Price]]-Table2[[#This Row],[20D EMA]])/Table2[[#This Row],[20D EMA]]</f>
        <v>-1.5970803172514255E-2</v>
      </c>
      <c r="T681" s="2">
        <f>(Table2[[#This Row],[Close Price]]-Table2[[#This Row],[50D EMA]])/Table2[[#This Row],[50D EMA]]</f>
        <v>-2.8950322446135916E-3</v>
      </c>
      <c r="U681" s="2">
        <f>(Table2[[#This Row],[Close Price]]-Table2[[#This Row],[200D EMA]])/Table2[[#This Row],[200D EMA]]</f>
        <v>4.9184673434849576E-3</v>
      </c>
      <c r="V681">
        <v>0.71950787979979203</v>
      </c>
      <c r="W681">
        <v>2284.4499999999998</v>
      </c>
      <c r="X681">
        <v>2448</v>
      </c>
      <c r="Y681">
        <v>2173.4</v>
      </c>
      <c r="Z681">
        <v>2340</v>
      </c>
      <c r="AA681">
        <v>2173.4</v>
      </c>
      <c r="AB681">
        <v>2460</v>
      </c>
      <c r="AC681" s="2">
        <f>(Table2[[#This Row],[Close Price]]/Table2[[#This Row],[Day Low]])-1</f>
        <v>-5.0340344503053691E-3</v>
      </c>
      <c r="AD681" s="2">
        <f>(Table2[[#This Row],[Day High]]/Table2[[#This Row],[Close Price]])-1</f>
        <v>7.701445258364692E-2</v>
      </c>
      <c r="AE681" s="2">
        <f>(Table2[[#This Row],[Close Price]]/Table2[[#This Row],[Current Week Low]])-1</f>
        <v>4.5803809699088927E-2</v>
      </c>
      <c r="AF681" s="2">
        <f>(Table2[[#This Row],[Current Week High]]/Table2[[#This Row],[Close Price]])-1</f>
        <v>2.9499109087309572E-2</v>
      </c>
      <c r="AG681" s="2">
        <f>(Table2[[#This Row],[Close Price]]/Table2[[#This Row],[Current Month Low]])-1</f>
        <v>4.5803809699088927E-2</v>
      </c>
      <c r="AH681" s="2">
        <f>(Table2[[#This Row],[Current Month High]]/Table2[[#This Row],[Close Price]])-1</f>
        <v>8.229393519435102E-2</v>
      </c>
      <c r="AI681">
        <v>20.328207835632099</v>
      </c>
      <c r="AJ681">
        <v>15.9668367346938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</v>
      </c>
      <c r="AM681" t="s">
        <v>10199</v>
      </c>
      <c r="AN681">
        <v>-2.48</v>
      </c>
      <c r="AO681" t="s">
        <v>10197</v>
      </c>
      <c r="AP681">
        <v>-7.2000777603592997E-2</v>
      </c>
      <c r="AQ681">
        <f>(Table2[[#This Row],[Sharpe Ratio]]-AVERAGE(Table2[Sharpe Ratio]))/_xlfn.STDEV.P(Table2[Sharpe Ratio])</f>
        <v>-1.4269563712208635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-4.0772565400205893</v>
      </c>
      <c r="AS681">
        <f>_xlfn.RANK.AVG(Table2[[#This Row],[1Y Return vs Nifty Z-Score]],Table2[1Y Return vs Nifty Z-Score])</f>
        <v>622</v>
      </c>
      <c r="AT681">
        <f>_xlfn.RANK.AVG(Table2[[#This Row],[6M Return vs Nifty Z-Score]],Table2[6M Return vs Nifty Z-Score])</f>
        <v>598</v>
      </c>
      <c r="AU681">
        <f>_xlfn.RANK.AVG(Table2[[#This Row],[Sharpe Ratio Z-Score]],Table2[Sharpe Ratio Z-Score])</f>
        <v>678</v>
      </c>
      <c r="AV681">
        <f>(Table2[[#This Row],[Rank 1Y]]+Table2[[#This Row],[Rank 6M]]+Table2[[#This Row],[Rank Sharpe]])/3</f>
        <v>632.66666666666663</v>
      </c>
    </row>
    <row r="682" spans="1:48" x14ac:dyDescent="0.3">
      <c r="A682" t="s">
        <v>1509</v>
      </c>
      <c r="B682" t="s">
        <v>1510</v>
      </c>
      <c r="C682" t="s">
        <v>10163</v>
      </c>
      <c r="D682" t="s">
        <v>271</v>
      </c>
      <c r="E682">
        <v>6518.7974800000002</v>
      </c>
      <c r="F682">
        <v>1450</v>
      </c>
      <c r="G682">
        <v>-22.661964945667702</v>
      </c>
      <c r="H682">
        <f>(Table2[[#This Row],[1Y Return vs Nifty]]-AVERAGE(Table2[1Y Return vs Nifty]))/_xlfn.STDEV.P(Table2[1Y Return vs Nifty])</f>
        <v>-0.86484865526334698</v>
      </c>
      <c r="I682">
        <v>4.6708468771516802</v>
      </c>
      <c r="J682">
        <f>(Table2[[#This Row],[1M Return vs Nifty]]-AVERAGE(Table2[1M Return vs Nifty]))/_xlfn.STDEV.P(Table2[1M Return vs Nifty])</f>
        <v>0.47218174023259402</v>
      </c>
      <c r="K682">
        <v>-19.9146868175891</v>
      </c>
      <c r="L682">
        <f>(Table2[[#This Row],[6M Return vs Nifty]]-AVERAGE(Table2[6M Return vs Nifty]))/_xlfn.STDEV.P(Table2[6M Return vs Nifty])</f>
        <v>-0.91570697852339045</v>
      </c>
      <c r="M682">
        <v>0.923813029118291</v>
      </c>
      <c r="N682">
        <f>(Table2[[#This Row],[1W Return vs Nifty]]-AVERAGE(Table2[1W Return vs Nifty]))/_xlfn.STDEV.P(Table2[1W Return vs Nifty])</f>
        <v>2.5485330834125141E-2</v>
      </c>
      <c r="O682">
        <v>1407.52</v>
      </c>
      <c r="P682">
        <v>1376.90836788247</v>
      </c>
      <c r="Q682">
        <v>1429.1008854787301</v>
      </c>
      <c r="R682">
        <v>67.109694655676805</v>
      </c>
      <c r="S682" s="2">
        <f>(Table2[[#This Row],[Close Price]]-Table2[[#This Row],[20D EMA]])/Table2[[#This Row],[20D EMA]]</f>
        <v>3.0180743435262034E-2</v>
      </c>
      <c r="T682" s="2">
        <f>(Table2[[#This Row],[Close Price]]-Table2[[#This Row],[50D EMA]])/Table2[[#This Row],[50D EMA]]</f>
        <v>5.3083875312586508E-2</v>
      </c>
      <c r="U682" s="2">
        <f>(Table2[[#This Row],[Close Price]]-Table2[[#This Row],[200D EMA]])/Table2[[#This Row],[200D EMA]]</f>
        <v>1.46239602351579E-2</v>
      </c>
      <c r="V682">
        <v>1.08336570930473</v>
      </c>
      <c r="W682">
        <v>1436.75</v>
      </c>
      <c r="X682">
        <v>1473.55</v>
      </c>
      <c r="Y682">
        <v>1348.45</v>
      </c>
      <c r="Z682">
        <v>1473.95</v>
      </c>
      <c r="AA682">
        <v>1317</v>
      </c>
      <c r="AB682">
        <v>1487.75</v>
      </c>
      <c r="AC682" s="2">
        <f>(Table2[[#This Row],[Close Price]]/Table2[[#This Row],[Day Low]])-1</f>
        <v>9.2222028884636487E-3</v>
      </c>
      <c r="AD682" s="2">
        <f>(Table2[[#This Row],[Day High]]/Table2[[#This Row],[Close Price]])-1</f>
        <v>1.6241379310344861E-2</v>
      </c>
      <c r="AE682" s="2">
        <f>(Table2[[#This Row],[Close Price]]/Table2[[#This Row],[Current Week Low]])-1</f>
        <v>7.5308687752604797E-2</v>
      </c>
      <c r="AF682" s="2">
        <f>(Table2[[#This Row],[Current Week High]]/Table2[[#This Row],[Close Price]])-1</f>
        <v>1.6517241379310432E-2</v>
      </c>
      <c r="AG682" s="2">
        <f>(Table2[[#This Row],[Close Price]]/Table2[[#This Row],[Current Month Low]])-1</f>
        <v>0.1009870918754745</v>
      </c>
      <c r="AH682" s="2">
        <f>(Table2[[#This Row],[Current Month High]]/Table2[[#This Row],[Close Price]])-1</f>
        <v>2.6034482758620747E-2</v>
      </c>
      <c r="AI682">
        <v>30.893103448275799</v>
      </c>
      <c r="AJ682">
        <v>26.848044790482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-0.03</v>
      </c>
      <c r="AM682" t="s">
        <v>10197</v>
      </c>
      <c r="AN682">
        <v>3.95</v>
      </c>
      <c r="AO682" t="s">
        <v>10198</v>
      </c>
      <c r="AP682">
        <v>-6.1070099171235001E-2</v>
      </c>
      <c r="AQ682">
        <f>(Table2[[#This Row],[Sharpe Ratio]]-AVERAGE(Table2[Sharpe Ratio]))/_xlfn.STDEV.P(Table2[Sharpe Ratio])</f>
        <v>-1.3009579274082343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632</v>
      </c>
      <c r="AT682">
        <f>_xlfn.RANK.AVG(Table2[[#This Row],[6M Return vs Nifty Z-Score]],Table2[6M Return vs Nifty Z-Score])</f>
        <v>611</v>
      </c>
      <c r="AU682">
        <f>_xlfn.RANK.AVG(Table2[[#This Row],[Sharpe Ratio Z-Score]],Table2[Sharpe Ratio Z-Score])</f>
        <v>659</v>
      </c>
      <c r="AV682">
        <f>(Table2[[#This Row],[Rank 1Y]]+Table2[[#This Row],[Rank 6M]]+Table2[[#This Row],[Rank Sharpe]])/3</f>
        <v>634</v>
      </c>
    </row>
    <row r="683" spans="1:48" x14ac:dyDescent="0.3">
      <c r="A683" t="s">
        <v>2432</v>
      </c>
      <c r="B683" t="s">
        <v>2433</v>
      </c>
      <c r="C683" t="s">
        <v>10156</v>
      </c>
      <c r="D683" t="s">
        <v>118</v>
      </c>
      <c r="E683">
        <v>1988.2224684</v>
      </c>
      <c r="F683">
        <v>8.1</v>
      </c>
      <c r="G683">
        <v>-20.1648011044066</v>
      </c>
      <c r="H683">
        <f>(Table2[[#This Row],[1Y Return vs Nifty]]-AVERAGE(Table2[1Y Return vs Nifty]))/_xlfn.STDEV.P(Table2[1Y Return vs Nifty])</f>
        <v>-0.83098247332623076</v>
      </c>
      <c r="I683">
        <v>-27.200582449974799</v>
      </c>
      <c r="J683">
        <f>(Table2[[#This Row],[1M Return vs Nifty]]-AVERAGE(Table2[1M Return vs Nifty]))/_xlfn.STDEV.P(Table2[1M Return vs Nifty])</f>
        <v>-2.7770070077857132</v>
      </c>
      <c r="K683">
        <v>-77.314064861883907</v>
      </c>
      <c r="L683">
        <f>(Table2[[#This Row],[6M Return vs Nifty]]-AVERAGE(Table2[6M Return vs Nifty]))/_xlfn.STDEV.P(Table2[6M Return vs Nifty])</f>
        <v>-2.8878850233401137</v>
      </c>
      <c r="M683">
        <v>4.6624403321289902</v>
      </c>
      <c r="N683">
        <f>(Table2[[#This Row],[1W Return vs Nifty]]-AVERAGE(Table2[1W Return vs Nifty]))/_xlfn.STDEV.P(Table2[1W Return vs Nifty])</f>
        <v>0.82334516421439252</v>
      </c>
      <c r="O683">
        <v>8.3000000000000007</v>
      </c>
      <c r="P683">
        <v>10.8923671712247</v>
      </c>
      <c r="Q683">
        <v>14.7702961684325</v>
      </c>
      <c r="R683">
        <v>55.131427413916199</v>
      </c>
      <c r="S683" s="2">
        <f>(Table2[[#This Row],[Close Price]]-Table2[[#This Row],[20D EMA]])/Table2[[#This Row],[20D EMA]]</f>
        <v>-2.4096385542168801E-2</v>
      </c>
      <c r="T683" s="2">
        <f>(Table2[[#This Row],[Close Price]]-Table2[[#This Row],[50D EMA]])/Table2[[#This Row],[50D EMA]]</f>
        <v>-0.25635999295006656</v>
      </c>
      <c r="U683" s="2">
        <f>(Table2[[#This Row],[Close Price]]-Table2[[#This Row],[200D EMA]])/Table2[[#This Row],[200D EMA]]</f>
        <v>-0.4516020594555476</v>
      </c>
      <c r="V683">
        <v>0.97692986479801802</v>
      </c>
      <c r="W683">
        <v>8.2799999999999994</v>
      </c>
      <c r="X683">
        <v>8.5</v>
      </c>
      <c r="Y683">
        <v>6.83</v>
      </c>
      <c r="Z683">
        <v>8.1</v>
      </c>
      <c r="AA683">
        <v>6.71</v>
      </c>
      <c r="AB683">
        <v>10.48</v>
      </c>
      <c r="AC683" s="2">
        <f>(Table2[[#This Row],[Close Price]]/Table2[[#This Row],[Day Low]])-1</f>
        <v>-2.1739130434782594E-2</v>
      </c>
      <c r="AD683" s="2">
        <f>(Table2[[#This Row],[Day High]]/Table2[[#This Row],[Close Price]])-1</f>
        <v>4.9382716049382713E-2</v>
      </c>
      <c r="AE683" s="2">
        <f>(Table2[[#This Row],[Close Price]]/Table2[[#This Row],[Current Week Low]])-1</f>
        <v>0.18594436310395301</v>
      </c>
      <c r="AF683" s="2">
        <f>(Table2[[#This Row],[Current Week High]]/Table2[[#This Row],[Close Price]])-1</f>
        <v>0</v>
      </c>
      <c r="AG683" s="2">
        <f>(Table2[[#This Row],[Close Price]]/Table2[[#This Row],[Current Month Low]])-1</f>
        <v>0.20715350223546936</v>
      </c>
      <c r="AH683" s="2">
        <f>(Table2[[#This Row],[Current Month High]]/Table2[[#This Row],[Close Price]])-1</f>
        <v>0.29382716049382718</v>
      </c>
      <c r="AI683">
        <v>235.18518518518499</v>
      </c>
      <c r="AJ683">
        <v>20.715350223546899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-0.57999999999999996</v>
      </c>
      <c r="AM683" t="s">
        <v>10197</v>
      </c>
      <c r="AN683">
        <v>4.79</v>
      </c>
      <c r="AO683" t="s">
        <v>10198</v>
      </c>
      <c r="AP683">
        <v>-5.4408888528949999E-3</v>
      </c>
      <c r="AQ683">
        <f>(Table2[[#This Row],[Sharpe Ratio]]-AVERAGE(Table2[Sharpe Ratio]))/_xlfn.STDEV.P(Table2[Sharpe Ratio])</f>
        <v>-0.65971740661063738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621</v>
      </c>
      <c r="AT683">
        <f>_xlfn.RANK.AVG(Table2[[#This Row],[6M Return vs Nifty Z-Score]],Table2[6M Return vs Nifty Z-Score])</f>
        <v>730</v>
      </c>
      <c r="AU683">
        <f>_xlfn.RANK.AVG(Table2[[#This Row],[Sharpe Ratio Z-Score]],Table2[Sharpe Ratio Z-Score])</f>
        <v>553</v>
      </c>
      <c r="AV683">
        <f>(Table2[[#This Row],[Rank 1Y]]+Table2[[#This Row],[Rank 6M]]+Table2[[#This Row],[Rank Sharpe]])/3</f>
        <v>634.66666666666663</v>
      </c>
    </row>
    <row r="684" spans="1:48" x14ac:dyDescent="0.3">
      <c r="A684" t="s">
        <v>68</v>
      </c>
      <c r="B684" t="s">
        <v>69</v>
      </c>
      <c r="C684" t="s">
        <v>10153</v>
      </c>
      <c r="D684" t="s">
        <v>24</v>
      </c>
      <c r="E684">
        <v>352921.12393017998</v>
      </c>
      <c r="F684">
        <v>1775.15</v>
      </c>
      <c r="G684">
        <v>-29.361528131045599</v>
      </c>
      <c r="H684">
        <f>(Table2[[#This Row],[1Y Return vs Nifty]]-AVERAGE(Table2[1Y Return vs Nifty]))/_xlfn.STDEV.P(Table2[1Y Return vs Nifty])</f>
        <v>-0.95570718123841136</v>
      </c>
      <c r="I684">
        <v>-4.5730884154553602</v>
      </c>
      <c r="J684">
        <f>(Table2[[#This Row],[1M Return vs Nifty]]-AVERAGE(Table2[1M Return vs Nifty]))/_xlfn.STDEV.P(Table2[1M Return vs Nifty])</f>
        <v>-0.47020745203950826</v>
      </c>
      <c r="K684">
        <v>-13.918665259116301</v>
      </c>
      <c r="L684">
        <f>(Table2[[#This Row],[6M Return vs Nifty]]-AVERAGE(Table2[6M Return vs Nifty]))/_xlfn.STDEV.P(Table2[6M Return vs Nifty])</f>
        <v>-0.70969042439379082</v>
      </c>
      <c r="M684">
        <v>-1.38912463844245</v>
      </c>
      <c r="N684">
        <f>(Table2[[#This Row],[1W Return vs Nifty]]-AVERAGE(Table2[1W Return vs Nifty]))/_xlfn.STDEV.P(Table2[1W Return vs Nifty])</f>
        <v>-0.4681183136299446</v>
      </c>
      <c r="O684">
        <v>1794.32</v>
      </c>
      <c r="P684">
        <v>1771.32227514743</v>
      </c>
      <c r="Q684">
        <v>1766.97600095847</v>
      </c>
      <c r="R684">
        <v>43.299200243176102</v>
      </c>
      <c r="S684" s="2">
        <f>(Table2[[#This Row],[Close Price]]-Table2[[#This Row],[20D EMA]])/Table2[[#This Row],[20D EMA]]</f>
        <v>-1.0683713050069021E-2</v>
      </c>
      <c r="T684" s="2">
        <f>(Table2[[#This Row],[Close Price]]-Table2[[#This Row],[50D EMA]])/Table2[[#This Row],[50D EMA]]</f>
        <v>2.1609420861889812E-3</v>
      </c>
      <c r="U684" s="2">
        <f>(Table2[[#This Row],[Close Price]]-Table2[[#This Row],[200D EMA]])/Table2[[#This Row],[200D EMA]]</f>
        <v>4.6259819245401514E-3</v>
      </c>
      <c r="V684">
        <v>0.67962452540946405</v>
      </c>
      <c r="W684">
        <v>1758.1</v>
      </c>
      <c r="X684">
        <v>1829.85</v>
      </c>
      <c r="Y684">
        <v>1729.05</v>
      </c>
      <c r="Z684">
        <v>1821</v>
      </c>
      <c r="AA684">
        <v>1729.05</v>
      </c>
      <c r="AB684">
        <v>1870</v>
      </c>
      <c r="AC684" s="2">
        <f>(Table2[[#This Row],[Close Price]]/Table2[[#This Row],[Day Low]])-1</f>
        <v>9.6979693987828686E-3</v>
      </c>
      <c r="AD684" s="2">
        <f>(Table2[[#This Row],[Day High]]/Table2[[#This Row],[Close Price]])-1</f>
        <v>3.0814297383319644E-2</v>
      </c>
      <c r="AE684" s="2">
        <f>(Table2[[#This Row],[Close Price]]/Table2[[#This Row],[Current Week Low]])-1</f>
        <v>2.6662039848471819E-2</v>
      </c>
      <c r="AF684" s="2">
        <f>(Table2[[#This Row],[Current Week High]]/Table2[[#This Row],[Close Price]])-1</f>
        <v>2.5828803199729577E-2</v>
      </c>
      <c r="AG684" s="2">
        <f>(Table2[[#This Row],[Close Price]]/Table2[[#This Row],[Current Month Low]])-1</f>
        <v>2.6662039848471819E-2</v>
      </c>
      <c r="AH684" s="2">
        <f>(Table2[[#This Row],[Current Month High]]/Table2[[#This Row],[Close Price]])-1</f>
        <v>5.3432104329211638E-2</v>
      </c>
      <c r="AI684">
        <v>8.5260400529532703</v>
      </c>
      <c r="AJ684">
        <v>14.982025455840899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0.02</v>
      </c>
      <c r="AM684" t="s">
        <v>10198</v>
      </c>
      <c r="AN684">
        <v>-4.21</v>
      </c>
      <c r="AO684" t="s">
        <v>10197</v>
      </c>
      <c r="AP684">
        <v>-7.8374544069254995E-2</v>
      </c>
      <c r="AQ684">
        <f>(Table2[[#This Row],[Sharpe Ratio]]-AVERAGE(Table2[Sharpe Ratio]))/_xlfn.STDEV.P(Table2[Sharpe Ratio])</f>
        <v>-1.5004270767098449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-4.1041504480114996</v>
      </c>
      <c r="AS684">
        <f>_xlfn.RANK.AVG(Table2[[#This Row],[1Y Return vs Nifty Z-Score]],Table2[1Y Return vs Nifty Z-Score])</f>
        <v>664</v>
      </c>
      <c r="AT684">
        <f>_xlfn.RANK.AVG(Table2[[#This Row],[6M Return vs Nifty Z-Score]],Table2[6M Return vs Nifty Z-Score])</f>
        <v>555</v>
      </c>
      <c r="AU684">
        <f>_xlfn.RANK.AVG(Table2[[#This Row],[Sharpe Ratio Z-Score]],Table2[Sharpe Ratio Z-Score])</f>
        <v>686</v>
      </c>
      <c r="AV684">
        <f>(Table2[[#This Row],[Rank 1Y]]+Table2[[#This Row],[Rank 6M]]+Table2[[#This Row],[Rank Sharpe]])/3</f>
        <v>635</v>
      </c>
    </row>
    <row r="685" spans="1:48" x14ac:dyDescent="0.3">
      <c r="A685" t="s">
        <v>1029</v>
      </c>
      <c r="B685" t="s">
        <v>1030</v>
      </c>
      <c r="C685" t="s">
        <v>10152</v>
      </c>
      <c r="D685" t="s">
        <v>285</v>
      </c>
      <c r="E685">
        <v>12717.2135588</v>
      </c>
      <c r="F685">
        <v>945.8</v>
      </c>
      <c r="G685">
        <v>-48.377208449161003</v>
      </c>
      <c r="H685">
        <f>(Table2[[#This Row],[1Y Return vs Nifty]]-AVERAGE(Table2[1Y Return vs Nifty]))/_xlfn.STDEV.P(Table2[1Y Return vs Nifty])</f>
        <v>-1.2135951414397381</v>
      </c>
      <c r="I685">
        <v>-3.2019830101989202</v>
      </c>
      <c r="J685">
        <f>(Table2[[#This Row],[1M Return vs Nifty]]-AVERAGE(Table2[1M Return vs Nifty]))/_xlfn.STDEV.P(Table2[1M Return vs Nifty])</f>
        <v>-0.33042770732267585</v>
      </c>
      <c r="K685">
        <v>-23.1389204486144</v>
      </c>
      <c r="L685">
        <f>(Table2[[#This Row],[6M Return vs Nifty]]-AVERAGE(Table2[6M Return vs Nifty]))/_xlfn.STDEV.P(Table2[6M Return vs Nifty])</f>
        <v>-1.0264880182336251</v>
      </c>
      <c r="M685">
        <v>-3.0553942821553401</v>
      </c>
      <c r="N685">
        <f>(Table2[[#This Row],[1W Return vs Nifty]]-AVERAGE(Table2[1W Return vs Nifty]))/_xlfn.STDEV.P(Table2[1W Return vs Nifty])</f>
        <v>-0.82371664225413355</v>
      </c>
      <c r="O685">
        <v>956.4</v>
      </c>
      <c r="P685">
        <v>943.50594113132195</v>
      </c>
      <c r="Q685">
        <v>948.25441917009698</v>
      </c>
      <c r="R685">
        <v>41.245414174836903</v>
      </c>
      <c r="S685" s="2">
        <f>(Table2[[#This Row],[Close Price]]-Table2[[#This Row],[20D EMA]])/Table2[[#This Row],[20D EMA]]</f>
        <v>-1.1083228774571333E-2</v>
      </c>
      <c r="T685" s="2">
        <f>(Table2[[#This Row],[Close Price]]-Table2[[#This Row],[50D EMA]])/Table2[[#This Row],[50D EMA]]</f>
        <v>2.4314196325327733E-3</v>
      </c>
      <c r="U685" s="2">
        <f>(Table2[[#This Row],[Close Price]]-Table2[[#This Row],[200D EMA]])/Table2[[#This Row],[200D EMA]]</f>
        <v>-2.5883551085847927E-3</v>
      </c>
      <c r="V685">
        <v>2.8886644545568498</v>
      </c>
      <c r="W685">
        <v>946.5</v>
      </c>
      <c r="X685">
        <v>972</v>
      </c>
      <c r="Y685">
        <v>920.1</v>
      </c>
      <c r="Z685">
        <v>981.85</v>
      </c>
      <c r="AA685">
        <v>920.1</v>
      </c>
      <c r="AB685">
        <v>1086.45</v>
      </c>
      <c r="AC685" s="2">
        <f>(Table2[[#This Row],[Close Price]]/Table2[[#This Row],[Day Low]])-1</f>
        <v>-7.3956682514531025E-4</v>
      </c>
      <c r="AD685" s="2">
        <f>(Table2[[#This Row],[Day High]]/Table2[[#This Row],[Close Price]])-1</f>
        <v>2.770141679001914E-2</v>
      </c>
      <c r="AE685" s="2">
        <f>(Table2[[#This Row],[Close Price]]/Table2[[#This Row],[Current Week Low]])-1</f>
        <v>2.7931746549288095E-2</v>
      </c>
      <c r="AF685" s="2">
        <f>(Table2[[#This Row],[Current Week High]]/Table2[[#This Row],[Close Price]])-1</f>
        <v>3.811588073588501E-2</v>
      </c>
      <c r="AG685" s="2">
        <f>(Table2[[#This Row],[Close Price]]/Table2[[#This Row],[Current Month Low]])-1</f>
        <v>2.7931746549288095E-2</v>
      </c>
      <c r="AH685" s="2">
        <f>(Table2[[#This Row],[Current Month High]]/Table2[[#This Row],[Close Price]])-1</f>
        <v>0.14871008669909092</v>
      </c>
      <c r="AI685">
        <v>36.699090716853398</v>
      </c>
      <c r="AJ685">
        <v>20.938558915670299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</v>
      </c>
      <c r="AM685" t="s">
        <v>10197</v>
      </c>
      <c r="AN685">
        <v>-0.04</v>
      </c>
      <c r="AO685" t="s">
        <v>10197</v>
      </c>
      <c r="AP685">
        <v>-8.4188365869909999E-3</v>
      </c>
      <c r="AQ685">
        <f>(Table2[[#This Row],[Sharpe Ratio]]-AVERAGE(Table2[Sharpe Ratio]))/_xlfn.STDEV.P(Table2[Sharpe Ratio])</f>
        <v>-0.6940443500454283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716</v>
      </c>
      <c r="AT685">
        <f>_xlfn.RANK.AVG(Table2[[#This Row],[6M Return vs Nifty Z-Score]],Table2[6M Return vs Nifty Z-Score])</f>
        <v>633</v>
      </c>
      <c r="AU685">
        <f>_xlfn.RANK.AVG(Table2[[#This Row],[Sharpe Ratio Z-Score]],Table2[Sharpe Ratio Z-Score])</f>
        <v>559</v>
      </c>
      <c r="AV685">
        <f>(Table2[[#This Row],[Rank 1Y]]+Table2[[#This Row],[Rank 6M]]+Table2[[#This Row],[Rank Sharpe]])/3</f>
        <v>636</v>
      </c>
    </row>
    <row r="686" spans="1:48" x14ac:dyDescent="0.3">
      <c r="A686" t="s">
        <v>2323</v>
      </c>
      <c r="B686" t="s">
        <v>2324</v>
      </c>
      <c r="C686" t="s">
        <v>10157</v>
      </c>
      <c r="D686" t="s">
        <v>271</v>
      </c>
      <c r="E686">
        <v>2192.5907412199999</v>
      </c>
      <c r="F686">
        <v>489.85</v>
      </c>
      <c r="G686">
        <v>-49.475583247922501</v>
      </c>
      <c r="H686">
        <f>(Table2[[#This Row],[1Y Return vs Nifty]]-AVERAGE(Table2[1Y Return vs Nifty]))/_xlfn.STDEV.P(Table2[1Y Return vs Nifty])</f>
        <v>-1.2284911447196891</v>
      </c>
      <c r="I686">
        <v>-10.7942643671861</v>
      </c>
      <c r="J686">
        <f>(Table2[[#This Row],[1M Return vs Nifty]]-AVERAGE(Table2[1M Return vs Nifty]))/_xlfn.STDEV.P(Table2[1M Return vs Nifty])</f>
        <v>-1.1044361430195269</v>
      </c>
      <c r="K686">
        <v>-27.4629260615643</v>
      </c>
      <c r="L686">
        <f>(Table2[[#This Row],[6M Return vs Nifty]]-AVERAGE(Table2[6M Return vs Nifty]))/_xlfn.STDEV.P(Table2[6M Return vs Nifty])</f>
        <v>-1.175055985798418</v>
      </c>
      <c r="M686">
        <v>-0.74531989701129198</v>
      </c>
      <c r="N686">
        <f>(Table2[[#This Row],[1W Return vs Nifty]]-AVERAGE(Table2[1W Return vs Nifty]))/_xlfn.STDEV.P(Table2[1W Return vs Nifty])</f>
        <v>-0.33072405041626801</v>
      </c>
      <c r="O686">
        <v>507.82</v>
      </c>
      <c r="P686">
        <v>517.05519025661999</v>
      </c>
      <c r="Q686">
        <v>541.830913026291</v>
      </c>
      <c r="R686">
        <v>13.871530005992501</v>
      </c>
      <c r="S686" s="2">
        <f>(Table2[[#This Row],[Close Price]]-Table2[[#This Row],[20D EMA]])/Table2[[#This Row],[20D EMA]]</f>
        <v>-3.5386554290890417E-2</v>
      </c>
      <c r="T686" s="2">
        <f>(Table2[[#This Row],[Close Price]]-Table2[[#This Row],[50D EMA]])/Table2[[#This Row],[50D EMA]]</f>
        <v>-5.2615640978514781E-2</v>
      </c>
      <c r="U686" s="2">
        <f>(Table2[[#This Row],[Close Price]]-Table2[[#This Row],[200D EMA]])/Table2[[#This Row],[200D EMA]]</f>
        <v>-9.5935672507058922E-2</v>
      </c>
      <c r="V686">
        <v>1.1545412905935599</v>
      </c>
      <c r="W686">
        <v>489.25</v>
      </c>
      <c r="X686">
        <v>501.5</v>
      </c>
      <c r="Y686">
        <v>489</v>
      </c>
      <c r="Z686">
        <v>504.4</v>
      </c>
      <c r="AA686">
        <v>489</v>
      </c>
      <c r="AB686">
        <v>533.95000000000005</v>
      </c>
      <c r="AC686" s="2">
        <f>(Table2[[#This Row],[Close Price]]/Table2[[#This Row],[Day Low]])-1</f>
        <v>1.226366888094077E-3</v>
      </c>
      <c r="AD686" s="2">
        <f>(Table2[[#This Row],[Day High]]/Table2[[#This Row],[Close Price]])-1</f>
        <v>2.3782790650199059E-2</v>
      </c>
      <c r="AE686" s="2">
        <f>(Table2[[#This Row],[Close Price]]/Table2[[#This Row],[Current Week Low]])-1</f>
        <v>1.738241308793409E-3</v>
      </c>
      <c r="AF686" s="2">
        <f>(Table2[[#This Row],[Current Week High]]/Table2[[#This Row],[Close Price]])-1</f>
        <v>2.9702970297029507E-2</v>
      </c>
      <c r="AG686" s="2">
        <f>(Table2[[#This Row],[Close Price]]/Table2[[#This Row],[Current Month Low]])-1</f>
        <v>1.738241308793409E-3</v>
      </c>
      <c r="AH686" s="2">
        <f>(Table2[[#This Row],[Current Month High]]/Table2[[#This Row],[Close Price]])-1</f>
        <v>9.0027559456976602E-2</v>
      </c>
      <c r="AI686">
        <v>47.524752475247503</v>
      </c>
      <c r="AJ686">
        <v>7.8964757709251101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-0.16</v>
      </c>
      <c r="AM686" t="s">
        <v>10197</v>
      </c>
      <c r="AN686">
        <v>-4.99</v>
      </c>
      <c r="AO686" t="s">
        <v>10197</v>
      </c>
      <c r="AQ686">
        <f>(Table2[[#This Row],[Sharpe Ratio]]-AVERAGE(Table2[Sharpe Ratio]))/_xlfn.STDEV.P(Table2[Sharpe Ratio])</f>
        <v>-0.59700002519057449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718</v>
      </c>
      <c r="AT686">
        <f>_xlfn.RANK.AVG(Table2[[#This Row],[6M Return vs Nifty Z-Score]],Table2[6M Return vs Nifty Z-Score])</f>
        <v>673</v>
      </c>
      <c r="AU686">
        <f>_xlfn.RANK.AVG(Table2[[#This Row],[Sharpe Ratio Z-Score]],Table2[Sharpe Ratio Z-Score])</f>
        <v>517.5</v>
      </c>
      <c r="AV686">
        <f>(Table2[[#This Row],[Rank 1Y]]+Table2[[#This Row],[Rank 6M]]+Table2[[#This Row],[Rank Sharpe]])/3</f>
        <v>636.16666666666663</v>
      </c>
    </row>
    <row r="687" spans="1:48" x14ac:dyDescent="0.3">
      <c r="A687" t="s">
        <v>499</v>
      </c>
      <c r="B687" t="s">
        <v>500</v>
      </c>
      <c r="C687" t="s">
        <v>10155</v>
      </c>
      <c r="D687" t="s">
        <v>124</v>
      </c>
      <c r="E687">
        <v>42025.107692675003</v>
      </c>
      <c r="F687">
        <v>323.35000000000002</v>
      </c>
      <c r="G687">
        <v>-46.422472647021102</v>
      </c>
      <c r="H687">
        <f>(Table2[[#This Row],[1Y Return vs Nifty]]-AVERAGE(Table2[1Y Return vs Nifty]))/_xlfn.STDEV.P(Table2[1Y Return vs Nifty])</f>
        <v>-1.1870852916571812</v>
      </c>
      <c r="I687">
        <v>-6.6168747217681103</v>
      </c>
      <c r="J687">
        <f>(Table2[[#This Row],[1M Return vs Nifty]]-AVERAGE(Table2[1M Return vs Nifty]))/_xlfn.STDEV.P(Table2[1M Return vs Nifty])</f>
        <v>-0.6785648307333243</v>
      </c>
      <c r="K687">
        <v>-22.177859109239801</v>
      </c>
      <c r="L687">
        <f>(Table2[[#This Row],[6M Return vs Nifty]]-AVERAGE(Table2[6M Return vs Nifty]))/_xlfn.STDEV.P(Table2[6M Return vs Nifty])</f>
        <v>-0.99346703198227437</v>
      </c>
      <c r="M687">
        <v>0.13713386289729099</v>
      </c>
      <c r="N687">
        <f>(Table2[[#This Row],[1W Return vs Nifty]]-AVERAGE(Table2[1W Return vs Nifty]))/_xlfn.STDEV.P(Table2[1W Return vs Nifty])</f>
        <v>-0.14239973970482994</v>
      </c>
      <c r="O687">
        <v>330.23</v>
      </c>
      <c r="P687">
        <v>335.67217705216899</v>
      </c>
      <c r="Q687">
        <v>354.73768650843601</v>
      </c>
      <c r="R687">
        <v>36.153995000852802</v>
      </c>
      <c r="S687" s="2">
        <f>(Table2[[#This Row],[Close Price]]-Table2[[#This Row],[20D EMA]])/Table2[[#This Row],[20D EMA]]</f>
        <v>-2.0833964206764966E-2</v>
      </c>
      <c r="T687" s="2">
        <f>(Table2[[#This Row],[Close Price]]-Table2[[#This Row],[50D EMA]])/Table2[[#This Row],[50D EMA]]</f>
        <v>-3.6708961583830933E-2</v>
      </c>
      <c r="U687" s="2">
        <f>(Table2[[#This Row],[Close Price]]-Table2[[#This Row],[200D EMA]])/Table2[[#This Row],[200D EMA]]</f>
        <v>-8.8481398233648229E-2</v>
      </c>
      <c r="V687">
        <v>0.78775774614890803</v>
      </c>
      <c r="W687">
        <v>324</v>
      </c>
      <c r="X687">
        <v>333.9</v>
      </c>
      <c r="Y687">
        <v>315.5</v>
      </c>
      <c r="Z687">
        <v>331.45</v>
      </c>
      <c r="AA687">
        <v>315.5</v>
      </c>
      <c r="AB687">
        <v>347</v>
      </c>
      <c r="AC687" s="2">
        <f>(Table2[[#This Row],[Close Price]]/Table2[[#This Row],[Day Low]])-1</f>
        <v>-2.006172839506104E-3</v>
      </c>
      <c r="AD687" s="2">
        <f>(Table2[[#This Row],[Day High]]/Table2[[#This Row],[Close Price]])-1</f>
        <v>3.26271841657646E-2</v>
      </c>
      <c r="AE687" s="2">
        <f>(Table2[[#This Row],[Close Price]]/Table2[[#This Row],[Current Week Low]])-1</f>
        <v>2.4881141045958843E-2</v>
      </c>
      <c r="AF687" s="2">
        <f>(Table2[[#This Row],[Current Week High]]/Table2[[#This Row],[Close Price]])-1</f>
        <v>2.505025514148751E-2</v>
      </c>
      <c r="AG687" s="2">
        <f>(Table2[[#This Row],[Close Price]]/Table2[[#This Row],[Current Month Low]])-1</f>
        <v>2.4881141045958843E-2</v>
      </c>
      <c r="AH687" s="2">
        <f>(Table2[[#This Row],[Current Month High]]/Table2[[#This Row],[Close Price]])-1</f>
        <v>7.3140559764960589E-2</v>
      </c>
      <c r="AI687">
        <v>30.7252203494665</v>
      </c>
      <c r="AJ687">
        <v>13.1385584324702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-0.14000000000000001</v>
      </c>
      <c r="AM687" t="s">
        <v>10197</v>
      </c>
      <c r="AN687">
        <v>-4.7</v>
      </c>
      <c r="AO687" t="s">
        <v>10197</v>
      </c>
      <c r="AP687">
        <v>-1.7836489642892001E-2</v>
      </c>
      <c r="AQ687">
        <f>(Table2[[#This Row],[Sharpe Ratio]]-AVERAGE(Table2[Sharpe Ratio]))/_xlfn.STDEV.P(Table2[Sharpe Ratio])</f>
        <v>-0.80260207926176563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712</v>
      </c>
      <c r="AT687">
        <f>_xlfn.RANK.AVG(Table2[[#This Row],[6M Return vs Nifty Z-Score]],Table2[6M Return vs Nifty Z-Score])</f>
        <v>623</v>
      </c>
      <c r="AU687">
        <f>_xlfn.RANK.AVG(Table2[[#This Row],[Sharpe Ratio Z-Score]],Table2[Sharpe Ratio Z-Score])</f>
        <v>574</v>
      </c>
      <c r="AV687">
        <f>(Table2[[#This Row],[Rank 1Y]]+Table2[[#This Row],[Rank 6M]]+Table2[[#This Row],[Rank Sharpe]])/3</f>
        <v>636.33333333333337</v>
      </c>
    </row>
    <row r="688" spans="1:48" x14ac:dyDescent="0.3">
      <c r="A688" t="s">
        <v>1724</v>
      </c>
      <c r="B688" t="s">
        <v>1725</v>
      </c>
      <c r="C688" t="s">
        <v>10167</v>
      </c>
      <c r="D688" t="s">
        <v>555</v>
      </c>
      <c r="E688">
        <v>4503.3107157000004</v>
      </c>
      <c r="F688">
        <v>814.5</v>
      </c>
      <c r="G688">
        <v>-31.375185829150102</v>
      </c>
      <c r="H688">
        <f>(Table2[[#This Row],[1Y Return vs Nifty]]-AVERAGE(Table2[1Y Return vs Nifty]))/_xlfn.STDEV.P(Table2[1Y Return vs Nifty])</f>
        <v>-0.98301612141938166</v>
      </c>
      <c r="I688">
        <v>-1.75245498690575</v>
      </c>
      <c r="J688">
        <f>(Table2[[#This Row],[1M Return vs Nifty]]-AVERAGE(Table2[1M Return vs Nifty]))/_xlfn.STDEV.P(Table2[1M Return vs Nifty])</f>
        <v>-0.18265303129919477</v>
      </c>
      <c r="K688">
        <v>-9.5751974757199498</v>
      </c>
      <c r="L688">
        <f>(Table2[[#This Row],[6M Return vs Nifty]]-AVERAGE(Table2[6M Return vs Nifty]))/_xlfn.STDEV.P(Table2[6M Return vs Nifty])</f>
        <v>-0.56045375855095469</v>
      </c>
      <c r="M688">
        <v>1.08825237500325</v>
      </c>
      <c r="N688">
        <f>(Table2[[#This Row],[1W Return vs Nifty]]-AVERAGE(Table2[1W Return vs Nifty]))/_xlfn.STDEV.P(Table2[1W Return vs Nifty])</f>
        <v>6.0578304397785568E-2</v>
      </c>
      <c r="O688">
        <v>808.17</v>
      </c>
      <c r="P688">
        <v>780.82615632699401</v>
      </c>
      <c r="Q688">
        <v>764.05417570031295</v>
      </c>
      <c r="R688">
        <v>51.263642482677703</v>
      </c>
      <c r="S688" s="2">
        <f>(Table2[[#This Row],[Close Price]]-Table2[[#This Row],[20D EMA]])/Table2[[#This Row],[20D EMA]]</f>
        <v>7.8325104866550869E-3</v>
      </c>
      <c r="T688" s="2">
        <f>(Table2[[#This Row],[Close Price]]-Table2[[#This Row],[50D EMA]])/Table2[[#This Row],[50D EMA]]</f>
        <v>4.3125916569454768E-2</v>
      </c>
      <c r="U688" s="2">
        <f>(Table2[[#This Row],[Close Price]]-Table2[[#This Row],[200D EMA]])/Table2[[#This Row],[200D EMA]]</f>
        <v>6.6023884043889508E-2</v>
      </c>
      <c r="V688">
        <v>0.752315006129611</v>
      </c>
      <c r="W688">
        <v>812.6</v>
      </c>
      <c r="X688">
        <v>841.55</v>
      </c>
      <c r="Y688">
        <v>775.1</v>
      </c>
      <c r="Z688">
        <v>830</v>
      </c>
      <c r="AA688">
        <v>775.1</v>
      </c>
      <c r="AB688">
        <v>868.9</v>
      </c>
      <c r="AC688" s="2">
        <f>(Table2[[#This Row],[Close Price]]/Table2[[#This Row],[Day Low]])-1</f>
        <v>2.33817376322909E-3</v>
      </c>
      <c r="AD688" s="2">
        <f>(Table2[[#This Row],[Day High]]/Table2[[#This Row],[Close Price]])-1</f>
        <v>3.321055862492317E-2</v>
      </c>
      <c r="AE688" s="2">
        <f>(Table2[[#This Row],[Close Price]]/Table2[[#This Row],[Current Week Low]])-1</f>
        <v>5.0832150690233391E-2</v>
      </c>
      <c r="AF688" s="2">
        <f>(Table2[[#This Row],[Current Week High]]/Table2[[#This Row],[Close Price]])-1</f>
        <v>1.9030079803560529E-2</v>
      </c>
      <c r="AG688" s="2">
        <f>(Table2[[#This Row],[Close Price]]/Table2[[#This Row],[Current Month Low]])-1</f>
        <v>5.0832150690233391E-2</v>
      </c>
      <c r="AH688" s="2">
        <f>(Table2[[#This Row],[Current Month High]]/Table2[[#This Row],[Close Price]])-1</f>
        <v>6.6789441375076697E-2</v>
      </c>
      <c r="AI688">
        <v>10.061387354204999</v>
      </c>
      <c r="AJ688">
        <v>23.982038206864999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0.04</v>
      </c>
      <c r="AM688" t="s">
        <v>10198</v>
      </c>
      <c r="AN688">
        <v>0.52</v>
      </c>
      <c r="AO688" t="s">
        <v>10198</v>
      </c>
      <c r="AP688">
        <v>-0.134702269564629</v>
      </c>
      <c r="AQ688">
        <f>(Table2[[#This Row],[Sharpe Ratio]]-AVERAGE(Table2[Sharpe Ratio]))/_xlfn.STDEV.P(Table2[Sharpe Ratio])</f>
        <v>-2.1497194147693275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-3.8152640216410734</v>
      </c>
      <c r="AS688">
        <f>_xlfn.RANK.AVG(Table2[[#This Row],[1Y Return vs Nifty Z-Score]],Table2[1Y Return vs Nifty Z-Score])</f>
        <v>673</v>
      </c>
      <c r="AT688">
        <f>_xlfn.RANK.AVG(Table2[[#This Row],[6M Return vs Nifty Z-Score]],Table2[6M Return vs Nifty Z-Score])</f>
        <v>513</v>
      </c>
      <c r="AU688">
        <f>_xlfn.RANK.AVG(Table2[[#This Row],[Sharpe Ratio Z-Score]],Table2[Sharpe Ratio Z-Score])</f>
        <v>724</v>
      </c>
      <c r="AV688">
        <f>(Table2[[#This Row],[Rank 1Y]]+Table2[[#This Row],[Rank 6M]]+Table2[[#This Row],[Rank Sharpe]])/3</f>
        <v>636.66666666666663</v>
      </c>
    </row>
    <row r="689" spans="1:48" x14ac:dyDescent="0.3">
      <c r="A689" t="s">
        <v>2133</v>
      </c>
      <c r="B689" t="s">
        <v>2134</v>
      </c>
      <c r="C689" t="s">
        <v>10157</v>
      </c>
      <c r="D689" t="s">
        <v>1538</v>
      </c>
      <c r="E689">
        <v>2669.5634768999998</v>
      </c>
      <c r="F689">
        <v>645.9</v>
      </c>
      <c r="G689">
        <v>-35.489060891765099</v>
      </c>
      <c r="H689">
        <f>(Table2[[#This Row],[1Y Return vs Nifty]]-AVERAGE(Table2[1Y Return vs Nifty]))/_xlfn.STDEV.P(Table2[1Y Return vs Nifty])</f>
        <v>-1.0388079117036451</v>
      </c>
      <c r="I689">
        <v>-17.0557577640683</v>
      </c>
      <c r="J689">
        <f>(Table2[[#This Row],[1M Return vs Nifty]]-AVERAGE(Table2[1M Return vs Nifty]))/_xlfn.STDEV.P(Table2[1M Return vs Nifty])</f>
        <v>-1.7427750666405233</v>
      </c>
      <c r="K689">
        <v>-35.618431769571202</v>
      </c>
      <c r="L689">
        <f>(Table2[[#This Row],[6M Return vs Nifty]]-AVERAGE(Table2[6M Return vs Nifty]))/_xlfn.STDEV.P(Table2[6M Return vs Nifty])</f>
        <v>-1.4552699854918756</v>
      </c>
      <c r="M689">
        <v>-1.38581897788266</v>
      </c>
      <c r="N689">
        <f>(Table2[[#This Row],[1W Return vs Nifty]]-AVERAGE(Table2[1W Return vs Nifty]))/_xlfn.STDEV.P(Table2[1W Return vs Nifty])</f>
        <v>-0.46741285315750813</v>
      </c>
      <c r="O689">
        <v>664.02</v>
      </c>
      <c r="P689">
        <v>692.49441436956499</v>
      </c>
      <c r="Q689">
        <v>721.551349160737</v>
      </c>
      <c r="R689">
        <v>42.052113513992197</v>
      </c>
      <c r="S689" s="2">
        <f>(Table2[[#This Row],[Close Price]]-Table2[[#This Row],[20D EMA]])/Table2[[#This Row],[20D EMA]]</f>
        <v>-2.7288334688714205E-2</v>
      </c>
      <c r="T689" s="2">
        <f>(Table2[[#This Row],[Close Price]]-Table2[[#This Row],[50D EMA]])/Table2[[#This Row],[50D EMA]]</f>
        <v>-6.7284895592961233E-2</v>
      </c>
      <c r="U689" s="2">
        <f>(Table2[[#This Row],[Close Price]]-Table2[[#This Row],[200D EMA]])/Table2[[#This Row],[200D EMA]]</f>
        <v>-0.10484541294078363</v>
      </c>
      <c r="V689">
        <v>1.4728578219622499</v>
      </c>
      <c r="W689">
        <v>642</v>
      </c>
      <c r="X689">
        <v>653.45000000000005</v>
      </c>
      <c r="Y689">
        <v>621.35</v>
      </c>
      <c r="Z689">
        <v>648</v>
      </c>
      <c r="AA689">
        <v>621.35</v>
      </c>
      <c r="AB689">
        <v>731.4</v>
      </c>
      <c r="AC689" s="2">
        <f>(Table2[[#This Row],[Close Price]]/Table2[[#This Row],[Day Low]])-1</f>
        <v>6.0747663551401487E-3</v>
      </c>
      <c r="AD689" s="2">
        <f>(Table2[[#This Row],[Day High]]/Table2[[#This Row],[Close Price]])-1</f>
        <v>1.168911596222344E-2</v>
      </c>
      <c r="AE689" s="2">
        <f>(Table2[[#This Row],[Close Price]]/Table2[[#This Row],[Current Week Low]])-1</f>
        <v>3.9510742737587368E-2</v>
      </c>
      <c r="AF689" s="2">
        <f>(Table2[[#This Row],[Current Week High]]/Table2[[#This Row],[Close Price]])-1</f>
        <v>3.2512772875057383E-3</v>
      </c>
      <c r="AG689" s="2">
        <f>(Table2[[#This Row],[Close Price]]/Table2[[#This Row],[Current Month Low]])-1</f>
        <v>3.9510742737587368E-2</v>
      </c>
      <c r="AH689" s="2">
        <f>(Table2[[#This Row],[Current Month High]]/Table2[[#This Row],[Close Price]])-1</f>
        <v>0.13237343241987931</v>
      </c>
      <c r="AI689">
        <v>40.114568818702502</v>
      </c>
      <c r="AJ689">
        <v>3.9510742737587301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-0.28999999999999998</v>
      </c>
      <c r="AM689" t="s">
        <v>10197</v>
      </c>
      <c r="AN689">
        <v>-5.32</v>
      </c>
      <c r="AO689" t="s">
        <v>10197</v>
      </c>
      <c r="AQ689">
        <f>(Table2[[#This Row],[Sharpe Ratio]]-AVERAGE(Table2[Sharpe Ratio]))/_xlfn.STDEV.P(Table2[Sharpe Ratio])</f>
        <v>-0.59700002519057449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686</v>
      </c>
      <c r="AT689">
        <f>_xlfn.RANK.AVG(Table2[[#This Row],[6M Return vs Nifty Z-Score]],Table2[6M Return vs Nifty Z-Score])</f>
        <v>707</v>
      </c>
      <c r="AU689">
        <f>_xlfn.RANK.AVG(Table2[[#This Row],[Sharpe Ratio Z-Score]],Table2[Sharpe Ratio Z-Score])</f>
        <v>517.5</v>
      </c>
      <c r="AV689">
        <f>(Table2[[#This Row],[Rank 1Y]]+Table2[[#This Row],[Rank 6M]]+Table2[[#This Row],[Rank Sharpe]])/3</f>
        <v>636.83333333333337</v>
      </c>
    </row>
    <row r="690" spans="1:48" x14ac:dyDescent="0.3">
      <c r="A690" t="s">
        <v>1444</v>
      </c>
      <c r="B690" t="s">
        <v>1445</v>
      </c>
      <c r="C690" t="s">
        <v>10165</v>
      </c>
      <c r="D690" t="s">
        <v>101</v>
      </c>
      <c r="E690">
        <v>7036.9532489899902</v>
      </c>
      <c r="F690">
        <v>1477.7</v>
      </c>
      <c r="G690">
        <v>-25.6058672137376</v>
      </c>
      <c r="H690">
        <f>(Table2[[#This Row],[1Y Return vs Nifty]]-AVERAGE(Table2[1Y Return vs Nifty]))/_xlfn.STDEV.P(Table2[1Y Return vs Nifty])</f>
        <v>-0.90477344040087104</v>
      </c>
      <c r="I690">
        <v>7.4076363438741204</v>
      </c>
      <c r="J690">
        <f>(Table2[[#This Row],[1M Return vs Nifty]]-AVERAGE(Table2[1M Return vs Nifty]))/_xlfn.STDEV.P(Table2[1M Return vs Nifty])</f>
        <v>0.75118854126743517</v>
      </c>
      <c r="K690">
        <v>-12.3900214041607</v>
      </c>
      <c r="L690">
        <f>(Table2[[#This Row],[6M Return vs Nifty]]-AVERAGE(Table2[6M Return vs Nifty]))/_xlfn.STDEV.P(Table2[6M Return vs Nifty])</f>
        <v>-0.65716794154108527</v>
      </c>
      <c r="M690">
        <v>2.3450628763466699</v>
      </c>
      <c r="N690">
        <f>(Table2[[#This Row],[1W Return vs Nifty]]-AVERAGE(Table2[1W Return vs Nifty]))/_xlfn.STDEV.P(Table2[1W Return vs Nifty])</f>
        <v>0.32879402528146778</v>
      </c>
      <c r="O690">
        <v>1456.45</v>
      </c>
      <c r="P690">
        <v>1417.4556840978501</v>
      </c>
      <c r="Q690">
        <v>1409.98179362981</v>
      </c>
      <c r="R690">
        <v>52.385210519508</v>
      </c>
      <c r="S690" s="2">
        <f>(Table2[[#This Row],[Close Price]]-Table2[[#This Row],[20D EMA]])/Table2[[#This Row],[20D EMA]]</f>
        <v>1.4590270864087335E-2</v>
      </c>
      <c r="T690" s="2">
        <f>(Table2[[#This Row],[Close Price]]-Table2[[#This Row],[50D EMA]])/Table2[[#This Row],[50D EMA]]</f>
        <v>4.2501727975003976E-2</v>
      </c>
      <c r="U690" s="2">
        <f>(Table2[[#This Row],[Close Price]]-Table2[[#This Row],[200D EMA]])/Table2[[#This Row],[200D EMA]]</f>
        <v>4.8027716865661478E-2</v>
      </c>
      <c r="V690">
        <v>1.6815795868940999</v>
      </c>
      <c r="W690">
        <v>1470</v>
      </c>
      <c r="X690">
        <v>1499.6</v>
      </c>
      <c r="Y690">
        <v>1429.2</v>
      </c>
      <c r="Z690">
        <v>1516.15</v>
      </c>
      <c r="AA690">
        <v>1358.5</v>
      </c>
      <c r="AB690">
        <v>1588</v>
      </c>
      <c r="AC690" s="2">
        <f>(Table2[[#This Row],[Close Price]]/Table2[[#This Row],[Day Low]])-1</f>
        <v>5.2380952380952639E-3</v>
      </c>
      <c r="AD690" s="2">
        <f>(Table2[[#This Row],[Day High]]/Table2[[#This Row],[Close Price]])-1</f>
        <v>1.4820328889490364E-2</v>
      </c>
      <c r="AE690" s="2">
        <f>(Table2[[#This Row],[Close Price]]/Table2[[#This Row],[Current Week Low]])-1</f>
        <v>3.3935068569829197E-2</v>
      </c>
      <c r="AF690" s="2">
        <f>(Table2[[#This Row],[Current Week High]]/Table2[[#This Row],[Close Price]])-1</f>
        <v>2.6020166474927331E-2</v>
      </c>
      <c r="AG690" s="2">
        <f>(Table2[[#This Row],[Close Price]]/Table2[[#This Row],[Current Month Low]])-1</f>
        <v>8.7743835112256141E-2</v>
      </c>
      <c r="AH690" s="2">
        <f>(Table2[[#This Row],[Current Month High]]/Table2[[#This Row],[Close Price]])-1</f>
        <v>7.4643026324693773E-2</v>
      </c>
      <c r="AI690">
        <v>13.686810584015699</v>
      </c>
      <c r="AJ690">
        <v>18.216000000000001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-0.01</v>
      </c>
      <c r="AM690" t="s">
        <v>10197</v>
      </c>
      <c r="AN690">
        <v>6.43</v>
      </c>
      <c r="AO690" t="s">
        <v>10198</v>
      </c>
      <c r="AP690">
        <v>-0.145835813451552</v>
      </c>
      <c r="AQ690">
        <f>(Table2[[#This Row],[Sharpe Ratio]]-AVERAGE(Table2[Sharpe Ratio]))/_xlfn.STDEV.P(Table2[Sharpe Ratio])</f>
        <v>-2.2780562982073387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-2.7600151136003919</v>
      </c>
      <c r="AS690">
        <f>_xlfn.RANK.AVG(Table2[[#This Row],[1Y Return vs Nifty Z-Score]],Table2[1Y Return vs Nifty Z-Score])</f>
        <v>644</v>
      </c>
      <c r="AT690">
        <f>_xlfn.RANK.AVG(Table2[[#This Row],[6M Return vs Nifty Z-Score]],Table2[6M Return vs Nifty Z-Score])</f>
        <v>540</v>
      </c>
      <c r="AU690">
        <f>_xlfn.RANK.AVG(Table2[[#This Row],[Sharpe Ratio Z-Score]],Table2[Sharpe Ratio Z-Score])</f>
        <v>727</v>
      </c>
      <c r="AV690">
        <f>(Table2[[#This Row],[Rank 1Y]]+Table2[[#This Row],[Rank 6M]]+Table2[[#This Row],[Rank Sharpe]])/3</f>
        <v>637</v>
      </c>
    </row>
    <row r="691" spans="1:48" x14ac:dyDescent="0.3">
      <c r="A691" t="s">
        <v>2115</v>
      </c>
      <c r="B691" t="s">
        <v>2116</v>
      </c>
      <c r="C691" t="s">
        <v>10155</v>
      </c>
      <c r="D691" t="s">
        <v>402</v>
      </c>
      <c r="E691">
        <v>2728.5056731599998</v>
      </c>
      <c r="F691">
        <v>1936.85</v>
      </c>
      <c r="G691">
        <v>-23.231013577026101</v>
      </c>
      <c r="H691">
        <f>(Table2[[#This Row],[1Y Return vs Nifty]]-AVERAGE(Table2[1Y Return vs Nifty]))/_xlfn.STDEV.P(Table2[1Y Return vs Nifty])</f>
        <v>-0.87256601211523777</v>
      </c>
      <c r="I691">
        <v>-4.5945787211061404</v>
      </c>
      <c r="J691">
        <f>(Table2[[#This Row],[1M Return vs Nifty]]-AVERAGE(Table2[1M Return vs Nifty]))/_xlfn.STDEV.P(Table2[1M Return vs Nifty])</f>
        <v>-0.47239831893146028</v>
      </c>
      <c r="K691">
        <v>-15.8856918078248</v>
      </c>
      <c r="L691">
        <f>(Table2[[#This Row],[6M Return vs Nifty]]-AVERAGE(Table2[6M Return vs Nifty]))/_xlfn.STDEV.P(Table2[6M Return vs Nifty])</f>
        <v>-0.77727524334323761</v>
      </c>
      <c r="M691">
        <v>3.28990713879868</v>
      </c>
      <c r="N691">
        <f>(Table2[[#This Row],[1W Return vs Nifty]]-AVERAGE(Table2[1W Return vs Nifty]))/_xlfn.STDEV.P(Table2[1W Return vs Nifty])</f>
        <v>0.53043308280485013</v>
      </c>
      <c r="O691">
        <v>1896.9</v>
      </c>
      <c r="P691">
        <v>1875.0950953459501</v>
      </c>
      <c r="Q691">
        <v>1858.0241999664099</v>
      </c>
      <c r="R691">
        <v>61.924122174021797</v>
      </c>
      <c r="S691" s="2">
        <f>(Table2[[#This Row],[Close Price]]-Table2[[#This Row],[20D EMA]])/Table2[[#This Row],[20D EMA]]</f>
        <v>2.106067794823123E-2</v>
      </c>
      <c r="T691" s="2">
        <f>(Table2[[#This Row],[Close Price]]-Table2[[#This Row],[50D EMA]])/Table2[[#This Row],[50D EMA]]</f>
        <v>3.2934278803953783E-2</v>
      </c>
      <c r="U691" s="2">
        <f>(Table2[[#This Row],[Close Price]]-Table2[[#This Row],[200D EMA]])/Table2[[#This Row],[200D EMA]]</f>
        <v>4.2424528181610889E-2</v>
      </c>
      <c r="V691">
        <v>1.1805348632000201</v>
      </c>
      <c r="W691">
        <v>1909.95</v>
      </c>
      <c r="X691">
        <v>1946.65</v>
      </c>
      <c r="Y691">
        <v>1752</v>
      </c>
      <c r="Z691">
        <v>1987</v>
      </c>
      <c r="AA691">
        <v>1752</v>
      </c>
      <c r="AB691">
        <v>2030</v>
      </c>
      <c r="AC691" s="2">
        <f>(Table2[[#This Row],[Close Price]]/Table2[[#This Row],[Day Low]])-1</f>
        <v>1.4084138328228413E-2</v>
      </c>
      <c r="AD691" s="2">
        <f>(Table2[[#This Row],[Day High]]/Table2[[#This Row],[Close Price]])-1</f>
        <v>5.0597619846659558E-3</v>
      </c>
      <c r="AE691" s="2">
        <f>(Table2[[#This Row],[Close Price]]/Table2[[#This Row],[Current Week Low]])-1</f>
        <v>0.10550799086757978</v>
      </c>
      <c r="AF691" s="2">
        <f>(Table2[[#This Row],[Current Week High]]/Table2[[#This Row],[Close Price]])-1</f>
        <v>2.5892557503162328E-2</v>
      </c>
      <c r="AG691" s="2">
        <f>(Table2[[#This Row],[Close Price]]/Table2[[#This Row],[Current Month Low]])-1</f>
        <v>0.10550799086757978</v>
      </c>
      <c r="AH691" s="2">
        <f>(Table2[[#This Row],[Current Month High]]/Table2[[#This Row],[Close Price]])-1</f>
        <v>4.8093553966491953E-2</v>
      </c>
      <c r="AI691">
        <v>19.518806309213399</v>
      </c>
      <c r="AJ691">
        <v>26.508817766165802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-0.01</v>
      </c>
      <c r="AM691" t="s">
        <v>10197</v>
      </c>
      <c r="AN691">
        <v>-0.53</v>
      </c>
      <c r="AO691" t="s">
        <v>10197</v>
      </c>
      <c r="AP691">
        <v>-9.8513850337169001E-2</v>
      </c>
      <c r="AQ691">
        <f>(Table2[[#This Row],[Sharpe Ratio]]-AVERAGE(Table2[Sharpe Ratio]))/_xlfn.STDEV.P(Table2[Sharpe Ratio])</f>
        <v>-1.7325738062038982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-3.3243802977889838</v>
      </c>
      <c r="AS691">
        <f>_xlfn.RANK.AVG(Table2[[#This Row],[1Y Return vs Nifty Z-Score]],Table2[1Y Return vs Nifty Z-Score])</f>
        <v>637</v>
      </c>
      <c r="AT691">
        <f>_xlfn.RANK.AVG(Table2[[#This Row],[6M Return vs Nifty Z-Score]],Table2[6M Return vs Nifty Z-Score])</f>
        <v>577</v>
      </c>
      <c r="AU691">
        <f>_xlfn.RANK.AVG(Table2[[#This Row],[Sharpe Ratio Z-Score]],Table2[Sharpe Ratio Z-Score])</f>
        <v>709</v>
      </c>
      <c r="AV691">
        <f>(Table2[[#This Row],[Rank 1Y]]+Table2[[#This Row],[Rank 6M]]+Table2[[#This Row],[Rank Sharpe]])/3</f>
        <v>641</v>
      </c>
    </row>
    <row r="692" spans="1:48" x14ac:dyDescent="0.3">
      <c r="A692" t="s">
        <v>2197</v>
      </c>
      <c r="B692" t="s">
        <v>2198</v>
      </c>
      <c r="C692" t="s">
        <v>10164</v>
      </c>
      <c r="D692" t="s">
        <v>388</v>
      </c>
      <c r="E692">
        <v>2485.5896250000001</v>
      </c>
      <c r="F692">
        <v>468.75</v>
      </c>
      <c r="G692">
        <v>-62.716414250985402</v>
      </c>
      <c r="H692">
        <f>(Table2[[#This Row],[1Y Return vs Nifty]]-AVERAGE(Table2[1Y Return vs Nifty]))/_xlfn.STDEV.P(Table2[1Y Return vs Nifty])</f>
        <v>-1.4080614173381971</v>
      </c>
      <c r="I692">
        <v>-5.7817014769637103</v>
      </c>
      <c r="J692">
        <f>(Table2[[#This Row],[1M Return vs Nifty]]-AVERAGE(Table2[1M Return vs Nifty]))/_xlfn.STDEV.P(Table2[1M Return vs Nifty])</f>
        <v>-0.59342162984917812</v>
      </c>
      <c r="K692">
        <v>-29.212328475348301</v>
      </c>
      <c r="L692">
        <f>(Table2[[#This Row],[6M Return vs Nifty]]-AVERAGE(Table2[6M Return vs Nifty]))/_xlfn.STDEV.P(Table2[6M Return vs Nifty])</f>
        <v>-1.2351634843387636</v>
      </c>
      <c r="M692">
        <v>2.5488206553136399</v>
      </c>
      <c r="N692">
        <f>(Table2[[#This Row],[1W Return vs Nifty]]-AVERAGE(Table2[1W Return vs Nifty]))/_xlfn.STDEV.P(Table2[1W Return vs Nifty])</f>
        <v>0.37227793913551871</v>
      </c>
      <c r="O692">
        <v>475.42</v>
      </c>
      <c r="P692">
        <v>484.47965575863901</v>
      </c>
      <c r="Q692">
        <v>503.39863344102099</v>
      </c>
      <c r="R692">
        <v>42.117221984027097</v>
      </c>
      <c r="S692" s="2">
        <f>(Table2[[#This Row],[Close Price]]-Table2[[#This Row],[20D EMA]])/Table2[[#This Row],[20D EMA]]</f>
        <v>-1.4029700054688518E-2</v>
      </c>
      <c r="T692" s="2">
        <f>(Table2[[#This Row],[Close Price]]-Table2[[#This Row],[50D EMA]])/Table2[[#This Row],[50D EMA]]</f>
        <v>-3.2467113059697406E-2</v>
      </c>
      <c r="U692" s="2">
        <f>(Table2[[#This Row],[Close Price]]-Table2[[#This Row],[200D EMA]])/Table2[[#This Row],[200D EMA]]</f>
        <v>-6.8829414979094256E-2</v>
      </c>
      <c r="V692">
        <v>0.56079188832952598</v>
      </c>
      <c r="W692">
        <v>469</v>
      </c>
      <c r="X692">
        <v>477.65</v>
      </c>
      <c r="Y692">
        <v>460.5</v>
      </c>
      <c r="Z692">
        <v>476.9</v>
      </c>
      <c r="AA692">
        <v>460.5</v>
      </c>
      <c r="AB692">
        <v>494</v>
      </c>
      <c r="AC692" s="2">
        <f>(Table2[[#This Row],[Close Price]]/Table2[[#This Row],[Day Low]])-1</f>
        <v>-5.3304904051176827E-4</v>
      </c>
      <c r="AD692" s="2">
        <f>(Table2[[#This Row],[Day High]]/Table2[[#This Row],[Close Price]])-1</f>
        <v>1.8986666666666707E-2</v>
      </c>
      <c r="AE692" s="2">
        <f>(Table2[[#This Row],[Close Price]]/Table2[[#This Row],[Current Week Low]])-1</f>
        <v>1.791530944625408E-2</v>
      </c>
      <c r="AF692" s="2">
        <f>(Table2[[#This Row],[Current Week High]]/Table2[[#This Row],[Close Price]])-1</f>
        <v>1.7386666666666661E-2</v>
      </c>
      <c r="AG692" s="2">
        <f>(Table2[[#This Row],[Close Price]]/Table2[[#This Row],[Current Month Low]])-1</f>
        <v>1.791530944625408E-2</v>
      </c>
      <c r="AH692" s="2">
        <f>(Table2[[#This Row],[Current Month High]]/Table2[[#This Row],[Close Price]])-1</f>
        <v>5.3866666666666729E-2</v>
      </c>
      <c r="AI692">
        <v>80.6933333333333</v>
      </c>
      <c r="AJ692">
        <v>6.5340909090909101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-0.18</v>
      </c>
      <c r="AM692" t="s">
        <v>10197</v>
      </c>
      <c r="AN692">
        <v>-3.01</v>
      </c>
      <c r="AO692" t="s">
        <v>10197</v>
      </c>
      <c r="AQ692">
        <f>(Table2[[#This Row],[Sharpe Ratio]]-AVERAGE(Table2[Sharpe Ratio]))/_xlfn.STDEV.P(Table2[Sharpe Ratio])</f>
        <v>-0.59700002519057449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728</v>
      </c>
      <c r="AT692">
        <f>_xlfn.RANK.AVG(Table2[[#This Row],[6M Return vs Nifty Z-Score]],Table2[6M Return vs Nifty Z-Score])</f>
        <v>682</v>
      </c>
      <c r="AU692">
        <f>_xlfn.RANK.AVG(Table2[[#This Row],[Sharpe Ratio Z-Score]],Table2[Sharpe Ratio Z-Score])</f>
        <v>517.5</v>
      </c>
      <c r="AV692">
        <f>(Table2[[#This Row],[Rank 1Y]]+Table2[[#This Row],[Rank 6M]]+Table2[[#This Row],[Rank Sharpe]])/3</f>
        <v>642.5</v>
      </c>
    </row>
    <row r="693" spans="1:48" x14ac:dyDescent="0.3">
      <c r="A693" t="s">
        <v>1035</v>
      </c>
      <c r="B693" t="s">
        <v>1036</v>
      </c>
      <c r="C693" t="s">
        <v>10162</v>
      </c>
      <c r="D693" t="s">
        <v>80</v>
      </c>
      <c r="E693">
        <v>12325.45884003</v>
      </c>
      <c r="F693">
        <v>345.1</v>
      </c>
      <c r="G693">
        <v>-26.676305394785501</v>
      </c>
      <c r="H693">
        <f>(Table2[[#This Row],[1Y Return vs Nifty]]-AVERAGE(Table2[1Y Return vs Nifty]))/_xlfn.STDEV.P(Table2[1Y Return vs Nifty])</f>
        <v>-0.91929057123258151</v>
      </c>
      <c r="I693">
        <v>-5.26175093772616</v>
      </c>
      <c r="J693">
        <f>(Table2[[#This Row],[1M Return vs Nifty]]-AVERAGE(Table2[1M Return vs Nifty]))/_xlfn.STDEV.P(Table2[1M Return vs Nifty])</f>
        <v>-0.54041436041433044</v>
      </c>
      <c r="K693">
        <v>-14.962427256502201</v>
      </c>
      <c r="L693">
        <f>(Table2[[#This Row],[6M Return vs Nifty]]-AVERAGE(Table2[6M Return vs Nifty]))/_xlfn.STDEV.P(Table2[6M Return vs Nifty])</f>
        <v>-0.7455529122010629</v>
      </c>
      <c r="M693">
        <v>-1.2775189947935299</v>
      </c>
      <c r="N693">
        <f>(Table2[[#This Row],[1W Return vs Nifty]]-AVERAGE(Table2[1W Return vs Nifty]))/_xlfn.STDEV.P(Table2[1W Return vs Nifty])</f>
        <v>-0.4443005717078447</v>
      </c>
      <c r="O693">
        <v>349.74</v>
      </c>
      <c r="P693">
        <v>344.64342424623902</v>
      </c>
      <c r="Q693">
        <v>342.74808213976502</v>
      </c>
      <c r="R693">
        <v>43.151111339999801</v>
      </c>
      <c r="S693" s="2">
        <f>(Table2[[#This Row],[Close Price]]-Table2[[#This Row],[20D EMA]])/Table2[[#This Row],[20D EMA]]</f>
        <v>-1.3266998341625168E-2</v>
      </c>
      <c r="T693" s="2">
        <f>(Table2[[#This Row],[Close Price]]-Table2[[#This Row],[50D EMA]])/Table2[[#This Row],[50D EMA]]</f>
        <v>1.3247772092549466E-3</v>
      </c>
      <c r="U693" s="2">
        <f>(Table2[[#This Row],[Close Price]]-Table2[[#This Row],[200D EMA]])/Table2[[#This Row],[200D EMA]]</f>
        <v>6.8619431669815897E-3</v>
      </c>
      <c r="V693">
        <v>1.0398994586453101</v>
      </c>
      <c r="W693">
        <v>342.85</v>
      </c>
      <c r="X693">
        <v>356.65</v>
      </c>
      <c r="Y693">
        <v>329.95</v>
      </c>
      <c r="Z693">
        <v>347</v>
      </c>
      <c r="AA693">
        <v>329.95</v>
      </c>
      <c r="AB693">
        <v>376.5</v>
      </c>
      <c r="AC693" s="2">
        <f>(Table2[[#This Row],[Close Price]]/Table2[[#This Row],[Day Low]])-1</f>
        <v>6.5626367215982917E-3</v>
      </c>
      <c r="AD693" s="2">
        <f>(Table2[[#This Row],[Day High]]/Table2[[#This Row],[Close Price]])-1</f>
        <v>3.3468559837728007E-2</v>
      </c>
      <c r="AE693" s="2">
        <f>(Table2[[#This Row],[Close Price]]/Table2[[#This Row],[Current Week Low]])-1</f>
        <v>4.5916047886043421E-2</v>
      </c>
      <c r="AF693" s="2">
        <f>(Table2[[#This Row],[Current Week High]]/Table2[[#This Row],[Close Price]])-1</f>
        <v>5.5056505360764341E-3</v>
      </c>
      <c r="AG693" s="2">
        <f>(Table2[[#This Row],[Close Price]]/Table2[[#This Row],[Current Month Low]])-1</f>
        <v>4.5916047886043421E-2</v>
      </c>
      <c r="AH693" s="2">
        <f>(Table2[[#This Row],[Current Month High]]/Table2[[#This Row],[Close Price]])-1</f>
        <v>9.0988119385685184E-2</v>
      </c>
      <c r="AI693">
        <v>15.3288901767603</v>
      </c>
      <c r="AJ693">
        <v>18.4689323721249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-0.04</v>
      </c>
      <c r="AM693" t="s">
        <v>10197</v>
      </c>
      <c r="AN693">
        <v>-4.7699999999999996</v>
      </c>
      <c r="AO693" t="s">
        <v>10197</v>
      </c>
      <c r="AP693">
        <v>-0.110504674300058</v>
      </c>
      <c r="AQ693">
        <f>(Table2[[#This Row],[Sharpe Ratio]]-AVERAGE(Table2[Sharpe Ratio]))/_xlfn.STDEV.P(Table2[Sharpe Ratio])</f>
        <v>-1.8707925973525532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-4.5203510129083728</v>
      </c>
      <c r="AS693">
        <f>_xlfn.RANK.AVG(Table2[[#This Row],[1Y Return vs Nifty Z-Score]],Table2[1Y Return vs Nifty Z-Score])</f>
        <v>651</v>
      </c>
      <c r="AT693">
        <f>_xlfn.RANK.AVG(Table2[[#This Row],[6M Return vs Nifty Z-Score]],Table2[6M Return vs Nifty Z-Score])</f>
        <v>564</v>
      </c>
      <c r="AU693">
        <f>_xlfn.RANK.AVG(Table2[[#This Row],[Sharpe Ratio Z-Score]],Table2[Sharpe Ratio Z-Score])</f>
        <v>715</v>
      </c>
      <c r="AV693">
        <f>(Table2[[#This Row],[Rank 1Y]]+Table2[[#This Row],[Rank 6M]]+Table2[[#This Row],[Rank Sharpe]])/3</f>
        <v>643.33333333333337</v>
      </c>
    </row>
    <row r="694" spans="1:48" x14ac:dyDescent="0.3">
      <c r="A694" t="s">
        <v>1838</v>
      </c>
      <c r="B694" t="s">
        <v>1839</v>
      </c>
      <c r="C694" t="s">
        <v>10165</v>
      </c>
      <c r="D694" t="s">
        <v>946</v>
      </c>
      <c r="E694">
        <v>3900.77743495</v>
      </c>
      <c r="F694">
        <v>318.10000000000002</v>
      </c>
      <c r="G694">
        <v>-35.366674610585498</v>
      </c>
      <c r="H694">
        <f>(Table2[[#This Row],[1Y Return vs Nifty]]-AVERAGE(Table2[1Y Return vs Nifty]))/_xlfn.STDEV.P(Table2[1Y Return vs Nifty])</f>
        <v>-1.0371481263116931</v>
      </c>
      <c r="I694">
        <v>0.442145963248195</v>
      </c>
      <c r="J694">
        <f>(Table2[[#This Row],[1M Return vs Nifty]]-AVERAGE(Table2[1M Return vs Nifty]))/_xlfn.STDEV.P(Table2[1M Return vs Nifty])</f>
        <v>4.1079410708400127E-2</v>
      </c>
      <c r="K694">
        <v>-34.032892095991201</v>
      </c>
      <c r="L694">
        <f>(Table2[[#This Row],[6M Return vs Nifty]]-AVERAGE(Table2[6M Return vs Nifty]))/_xlfn.STDEV.P(Table2[6M Return vs Nifty])</f>
        <v>-1.4007926263294246</v>
      </c>
      <c r="M694">
        <v>-0.96574794136276998</v>
      </c>
      <c r="N694">
        <f>(Table2[[#This Row],[1W Return vs Nifty]]-AVERAGE(Table2[1W Return vs Nifty]))/_xlfn.STDEV.P(Table2[1W Return vs Nifty])</f>
        <v>-0.37776556284436708</v>
      </c>
      <c r="O694">
        <v>319.43</v>
      </c>
      <c r="P694">
        <v>317.73391014721602</v>
      </c>
      <c r="Q694">
        <v>334.63692074042098</v>
      </c>
      <c r="R694">
        <v>45.794596664841997</v>
      </c>
      <c r="S694" s="2">
        <f>(Table2[[#This Row],[Close Price]]-Table2[[#This Row],[20D EMA]])/Table2[[#This Row],[20D EMA]]</f>
        <v>-4.1636665310083084E-3</v>
      </c>
      <c r="T694" s="2">
        <f>(Table2[[#This Row],[Close Price]]-Table2[[#This Row],[50D EMA]])/Table2[[#This Row],[50D EMA]]</f>
        <v>1.1521900593310281E-3</v>
      </c>
      <c r="U694" s="2">
        <f>(Table2[[#This Row],[Close Price]]-Table2[[#This Row],[200D EMA]])/Table2[[#This Row],[200D EMA]]</f>
        <v>-4.9417502120899265E-2</v>
      </c>
      <c r="V694">
        <v>0.55907210967170495</v>
      </c>
      <c r="W694">
        <v>316.55</v>
      </c>
      <c r="X694">
        <v>320.14999999999998</v>
      </c>
      <c r="Y694">
        <v>313.35000000000002</v>
      </c>
      <c r="Z694">
        <v>323.60000000000002</v>
      </c>
      <c r="AA694">
        <v>312</v>
      </c>
      <c r="AB694">
        <v>335.9</v>
      </c>
      <c r="AC694" s="2">
        <f>(Table2[[#This Row],[Close Price]]/Table2[[#This Row],[Day Low]])-1</f>
        <v>4.8965408308323521E-3</v>
      </c>
      <c r="AD694" s="2">
        <f>(Table2[[#This Row],[Day High]]/Table2[[#This Row],[Close Price]])-1</f>
        <v>6.4445143036779839E-3</v>
      </c>
      <c r="AE694" s="2">
        <f>(Table2[[#This Row],[Close Price]]/Table2[[#This Row],[Current Week Low]])-1</f>
        <v>1.515876815063022E-2</v>
      </c>
      <c r="AF694" s="2">
        <f>(Table2[[#This Row],[Current Week High]]/Table2[[#This Row],[Close Price]])-1</f>
        <v>1.7290160326941306E-2</v>
      </c>
      <c r="AG694" s="2">
        <f>(Table2[[#This Row],[Close Price]]/Table2[[#This Row],[Current Month Low]])-1</f>
        <v>1.9551282051282204E-2</v>
      </c>
      <c r="AH694" s="2">
        <f>(Table2[[#This Row],[Current Month High]]/Table2[[#This Row],[Close Price]])-1</f>
        <v>5.5957246149009654E-2</v>
      </c>
      <c r="AI694">
        <v>41.433511474379102</v>
      </c>
      <c r="AJ694">
        <v>18.716178391490899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-0.04</v>
      </c>
      <c r="AM694" t="s">
        <v>10197</v>
      </c>
      <c r="AN694">
        <v>-2.2999999999999998</v>
      </c>
      <c r="AO694" t="s">
        <v>10197</v>
      </c>
      <c r="AP694">
        <v>-2.0132457433980002E-3</v>
      </c>
      <c r="AQ694">
        <f>(Table2[[#This Row],[Sharpe Ratio]]-AVERAGE(Table2[Sharpe Ratio]))/_xlfn.STDEV.P(Table2[Sharpe Ratio])</f>
        <v>-0.62020680345692836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684</v>
      </c>
      <c r="AT694">
        <f>_xlfn.RANK.AVG(Table2[[#This Row],[6M Return vs Nifty Z-Score]],Table2[6M Return vs Nifty Z-Score])</f>
        <v>703</v>
      </c>
      <c r="AU694">
        <f>_xlfn.RANK.AVG(Table2[[#This Row],[Sharpe Ratio Z-Score]],Table2[Sharpe Ratio Z-Score])</f>
        <v>545</v>
      </c>
      <c r="AV694">
        <f>(Table2[[#This Row],[Rank 1Y]]+Table2[[#This Row],[Rank 6M]]+Table2[[#This Row],[Rank Sharpe]])/3</f>
        <v>644</v>
      </c>
    </row>
    <row r="695" spans="1:48" x14ac:dyDescent="0.3">
      <c r="A695" t="s">
        <v>2113</v>
      </c>
      <c r="B695" t="s">
        <v>2114</v>
      </c>
      <c r="C695" t="s">
        <v>10158</v>
      </c>
      <c r="D695" t="s">
        <v>812</v>
      </c>
      <c r="E695">
        <v>2728.9501524900002</v>
      </c>
      <c r="F695">
        <v>512.9</v>
      </c>
      <c r="G695">
        <v>-38.477727234392603</v>
      </c>
      <c r="H695">
        <f>(Table2[[#This Row],[1Y Return vs Nifty]]-AVERAGE(Table2[1Y Return vs Nifty]))/_xlfn.STDEV.P(Table2[1Y Return vs Nifty])</f>
        <v>-1.079339780873128</v>
      </c>
      <c r="I695">
        <v>-1.3453353287494201</v>
      </c>
      <c r="J695">
        <f>(Table2[[#This Row],[1M Return vs Nifty]]-AVERAGE(Table2[1M Return vs Nifty]))/_xlfn.STDEV.P(Table2[1M Return vs Nifty])</f>
        <v>-0.14114850388056613</v>
      </c>
      <c r="K695">
        <v>-13.8105543195212</v>
      </c>
      <c r="L695">
        <f>(Table2[[#This Row],[6M Return vs Nifty]]-AVERAGE(Table2[6M Return vs Nifty]))/_xlfn.STDEV.P(Table2[6M Return vs Nifty])</f>
        <v>-0.70597585415385844</v>
      </c>
      <c r="M695">
        <v>2.72083938083418</v>
      </c>
      <c r="N695">
        <f>(Table2[[#This Row],[1W Return vs Nifty]]-AVERAGE(Table2[1W Return vs Nifty]))/_xlfn.STDEV.P(Table2[1W Return vs Nifty])</f>
        <v>0.4089884268515796</v>
      </c>
      <c r="O695">
        <v>492.03</v>
      </c>
      <c r="P695">
        <v>477.76320300436703</v>
      </c>
      <c r="Q695">
        <v>485.86407746557001</v>
      </c>
      <c r="R695">
        <v>66.260363451380101</v>
      </c>
      <c r="S695" s="2">
        <f>(Table2[[#This Row],[Close Price]]-Table2[[#This Row],[20D EMA]])/Table2[[#This Row],[20D EMA]]</f>
        <v>4.241611283864806E-2</v>
      </c>
      <c r="T695" s="2">
        <f>(Table2[[#This Row],[Close Price]]-Table2[[#This Row],[50D EMA]])/Table2[[#This Row],[50D EMA]]</f>
        <v>7.3544376742868955E-2</v>
      </c>
      <c r="U695" s="2">
        <f>(Table2[[#This Row],[Close Price]]-Table2[[#This Row],[200D EMA]])/Table2[[#This Row],[200D EMA]]</f>
        <v>5.5645032815470556E-2</v>
      </c>
      <c r="V695">
        <v>0.84257036093162396</v>
      </c>
      <c r="W695">
        <v>501.05</v>
      </c>
      <c r="X695">
        <v>525.9</v>
      </c>
      <c r="Y695">
        <v>460.35</v>
      </c>
      <c r="Z695">
        <v>519.95000000000005</v>
      </c>
      <c r="AA695">
        <v>460.35</v>
      </c>
      <c r="AB695">
        <v>523</v>
      </c>
      <c r="AC695" s="2">
        <f>(Table2[[#This Row],[Close Price]]/Table2[[#This Row],[Day Low]])-1</f>
        <v>2.365033429797414E-2</v>
      </c>
      <c r="AD695" s="2">
        <f>(Table2[[#This Row],[Day High]]/Table2[[#This Row],[Close Price]])-1</f>
        <v>2.5346071358939293E-2</v>
      </c>
      <c r="AE695" s="2">
        <f>(Table2[[#This Row],[Close Price]]/Table2[[#This Row],[Current Week Low]])-1</f>
        <v>0.11415227544259787</v>
      </c>
      <c r="AF695" s="2">
        <f>(Table2[[#This Row],[Current Week High]]/Table2[[#This Row],[Close Price]])-1</f>
        <v>1.3745369467732527E-2</v>
      </c>
      <c r="AG695" s="2">
        <f>(Table2[[#This Row],[Close Price]]/Table2[[#This Row],[Current Month Low]])-1</f>
        <v>0.11415227544259787</v>
      </c>
      <c r="AH695" s="2">
        <f>(Table2[[#This Row],[Current Month High]]/Table2[[#This Row],[Close Price]])-1</f>
        <v>1.9691947748099015E-2</v>
      </c>
      <c r="AI695">
        <v>20.003899395593599</v>
      </c>
      <c r="AJ695">
        <v>31.817013621177001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0.06</v>
      </c>
      <c r="AM695" t="s">
        <v>10198</v>
      </c>
      <c r="AN695">
        <v>3.94</v>
      </c>
      <c r="AO695" t="s">
        <v>10198</v>
      </c>
      <c r="AP695">
        <v>-9.3899382820284996E-2</v>
      </c>
      <c r="AQ695">
        <f>(Table2[[#This Row],[Sharpe Ratio]]-AVERAGE(Table2[Sharpe Ratio]))/_xlfn.STDEV.P(Table2[Sharpe Ratio])</f>
        <v>-1.6793826223492756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695</v>
      </c>
      <c r="AT695">
        <f>_xlfn.RANK.AVG(Table2[[#This Row],[6M Return vs Nifty Z-Score]],Table2[6M Return vs Nifty Z-Score])</f>
        <v>551</v>
      </c>
      <c r="AU695">
        <f>_xlfn.RANK.AVG(Table2[[#This Row],[Sharpe Ratio Z-Score]],Table2[Sharpe Ratio Z-Score])</f>
        <v>705</v>
      </c>
      <c r="AV695">
        <f>(Table2[[#This Row],[Rank 1Y]]+Table2[[#This Row],[Rank 6M]]+Table2[[#This Row],[Rank Sharpe]])/3</f>
        <v>650.33333333333337</v>
      </c>
    </row>
    <row r="696" spans="1:48" x14ac:dyDescent="0.3">
      <c r="A696" t="s">
        <v>1406</v>
      </c>
      <c r="B696" t="s">
        <v>1407</v>
      </c>
      <c r="C696" t="s">
        <v>10158</v>
      </c>
      <c r="D696" t="s">
        <v>60</v>
      </c>
      <c r="E696">
        <v>7365.0174396599996</v>
      </c>
      <c r="F696">
        <v>226.95</v>
      </c>
      <c r="G696">
        <v>-21.827253914990798</v>
      </c>
      <c r="H696">
        <f>(Table2[[#This Row],[1Y Return vs Nifty]]-AVERAGE(Table2[1Y Return vs Nifty]))/_xlfn.STDEV.P(Table2[1Y Return vs Nifty])</f>
        <v>-0.85352842262072393</v>
      </c>
      <c r="I696">
        <v>-8.4051207657335407</v>
      </c>
      <c r="J696">
        <f>(Table2[[#This Row],[1M Return vs Nifty]]-AVERAGE(Table2[1M Return vs Nifty]))/_xlfn.STDEV.P(Table2[1M Return vs Nifty])</f>
        <v>-0.86087070930261111</v>
      </c>
      <c r="K696">
        <v>-53.333274223687802</v>
      </c>
      <c r="L696">
        <f>(Table2[[#This Row],[6M Return vs Nifty]]-AVERAGE(Table2[6M Return vs Nifty]))/_xlfn.STDEV.P(Table2[6M Return vs Nifty])</f>
        <v>-2.0639320397816521</v>
      </c>
      <c r="M696">
        <v>-1.58198601279569</v>
      </c>
      <c r="N696">
        <f>(Table2[[#This Row],[1W Return vs Nifty]]-AVERAGE(Table2[1W Return vs Nifty]))/_xlfn.STDEV.P(Table2[1W Return vs Nifty])</f>
        <v>-0.50927682758051929</v>
      </c>
      <c r="O696">
        <v>232.61</v>
      </c>
      <c r="P696">
        <v>241.940320202187</v>
      </c>
      <c r="Q696">
        <v>271.40845971997197</v>
      </c>
      <c r="R696">
        <v>40.437249806513499</v>
      </c>
      <c r="S696" s="2">
        <f>(Table2[[#This Row],[Close Price]]-Table2[[#This Row],[20D EMA]])/Table2[[#This Row],[20D EMA]]</f>
        <v>-2.4332573836034672E-2</v>
      </c>
      <c r="T696" s="2">
        <f>(Table2[[#This Row],[Close Price]]-Table2[[#This Row],[50D EMA]])/Table2[[#This Row],[50D EMA]]</f>
        <v>-6.1958751603121601E-2</v>
      </c>
      <c r="U696" s="2">
        <f>(Table2[[#This Row],[Close Price]]-Table2[[#This Row],[200D EMA]])/Table2[[#This Row],[200D EMA]]</f>
        <v>-0.16380646264984661</v>
      </c>
      <c r="V696">
        <v>0.31020830003571398</v>
      </c>
      <c r="W696">
        <v>0</v>
      </c>
      <c r="X696">
        <v>0</v>
      </c>
      <c r="Y696">
        <v>215.01</v>
      </c>
      <c r="Z696">
        <v>233</v>
      </c>
      <c r="AA696">
        <v>215.01</v>
      </c>
      <c r="AB696">
        <v>258</v>
      </c>
      <c r="AC696" s="2" t="e">
        <f>(Table2[[#This Row],[Close Price]]/Table2[[#This Row],[Day Low]])-1</f>
        <v>#DIV/0!</v>
      </c>
      <c r="AD696" s="2">
        <f>(Table2[[#This Row],[Day High]]/Table2[[#This Row],[Close Price]])-1</f>
        <v>-1</v>
      </c>
      <c r="AE696" s="2">
        <f>(Table2[[#This Row],[Close Price]]/Table2[[#This Row],[Current Week Low]])-1</f>
        <v>5.5532300823217584E-2</v>
      </c>
      <c r="AF696" s="2">
        <f>(Table2[[#This Row],[Current Week High]]/Table2[[#This Row],[Close Price]])-1</f>
        <v>2.6657854152897231E-2</v>
      </c>
      <c r="AG696" s="2">
        <f>(Table2[[#This Row],[Close Price]]/Table2[[#This Row],[Current Month Low]])-1</f>
        <v>5.5532300823217584E-2</v>
      </c>
      <c r="AH696" s="2">
        <f>(Table2[[#This Row],[Current Month High]]/Table2[[#This Row],[Close Price]])-1</f>
        <v>0.1368142762723068</v>
      </c>
      <c r="AI696">
        <v>108.32782551222699</v>
      </c>
      <c r="AJ696">
        <v>15.731769505354301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-0.04</v>
      </c>
      <c r="AM696" t="s">
        <v>10197</v>
      </c>
      <c r="AN696">
        <v>-7.18</v>
      </c>
      <c r="AO696" t="s">
        <v>10197</v>
      </c>
      <c r="AP696">
        <v>-2.7412049995485001E-2</v>
      </c>
      <c r="AQ696">
        <f>(Table2[[#This Row],[Sharpe Ratio]]-AVERAGE(Table2[Sharpe Ratio]))/_xlfn.STDEV.P(Table2[Sharpe Ratio])</f>
        <v>-0.91298001330555034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628</v>
      </c>
      <c r="AT696">
        <f>_xlfn.RANK.AVG(Table2[[#This Row],[6M Return vs Nifty Z-Score]],Table2[6M Return vs Nifty Z-Score])</f>
        <v>727</v>
      </c>
      <c r="AU696">
        <f>_xlfn.RANK.AVG(Table2[[#This Row],[Sharpe Ratio Z-Score]],Table2[Sharpe Ratio Z-Score])</f>
        <v>598</v>
      </c>
      <c r="AV696">
        <f>(Table2[[#This Row],[Rank 1Y]]+Table2[[#This Row],[Rank 6M]]+Table2[[#This Row],[Rank Sharpe]])/3</f>
        <v>651</v>
      </c>
    </row>
    <row r="697" spans="1:48" x14ac:dyDescent="0.3">
      <c r="A697" t="s">
        <v>2060</v>
      </c>
      <c r="B697" t="s">
        <v>2061</v>
      </c>
      <c r="C697" t="s">
        <v>10168</v>
      </c>
      <c r="D697" t="s">
        <v>118</v>
      </c>
      <c r="E697">
        <v>2942.0001122399999</v>
      </c>
      <c r="F697">
        <v>18.43</v>
      </c>
      <c r="G697">
        <v>-46.573980160644403</v>
      </c>
      <c r="H697">
        <f>(Table2[[#This Row],[1Y Return vs Nifty]]-AVERAGE(Table2[1Y Return vs Nifty]))/_xlfn.STDEV.P(Table2[1Y Return vs Nifty])</f>
        <v>-1.1891400150743743</v>
      </c>
      <c r="I697">
        <v>-18.973016446488199</v>
      </c>
      <c r="J697">
        <f>(Table2[[#This Row],[1M Return vs Nifty]]-AVERAGE(Table2[1M Return vs Nifty]))/_xlfn.STDEV.P(Table2[1M Return vs Nifty])</f>
        <v>-1.938233364855503</v>
      </c>
      <c r="K697">
        <v>-49.859806791187502</v>
      </c>
      <c r="L697">
        <f>(Table2[[#This Row],[6M Return vs Nifty]]-AVERAGE(Table2[6M Return vs Nifty]))/_xlfn.STDEV.P(Table2[6M Return vs Nifty])</f>
        <v>-1.9445876070862895</v>
      </c>
      <c r="M697">
        <v>-3.9782020647130101</v>
      </c>
      <c r="N697">
        <f>(Table2[[#This Row],[1W Return vs Nifty]]-AVERAGE(Table2[1W Return vs Nifty]))/_xlfn.STDEV.P(Table2[1W Return vs Nifty])</f>
        <v>-1.020652898253912</v>
      </c>
      <c r="O697">
        <v>19.64</v>
      </c>
      <c r="P697">
        <v>21.449300847876099</v>
      </c>
      <c r="Q697">
        <v>24.865316470269502</v>
      </c>
      <c r="R697">
        <v>24.000701306903402</v>
      </c>
      <c r="S697" s="2">
        <f>(Table2[[#This Row],[Close Price]]-Table2[[#This Row],[20D EMA]])/Table2[[#This Row],[20D EMA]]</f>
        <v>-6.1608961303462363E-2</v>
      </c>
      <c r="T697" s="2">
        <f>(Table2[[#This Row],[Close Price]]-Table2[[#This Row],[50D EMA]])/Table2[[#This Row],[50D EMA]]</f>
        <v>-0.14076453443819681</v>
      </c>
      <c r="U697" s="2">
        <f>(Table2[[#This Row],[Close Price]]-Table2[[#This Row],[200D EMA]])/Table2[[#This Row],[200D EMA]]</f>
        <v>-0.25880694009923266</v>
      </c>
      <c r="V697">
        <v>1.2134780515604999</v>
      </c>
      <c r="W697">
        <v>18.09</v>
      </c>
      <c r="X697">
        <v>19.350000000000001</v>
      </c>
      <c r="Y697">
        <v>17.010000000000002</v>
      </c>
      <c r="Z697">
        <v>18.989999999999998</v>
      </c>
      <c r="AA697">
        <v>17.010000000000002</v>
      </c>
      <c r="AB697">
        <v>21.78</v>
      </c>
      <c r="AC697" s="2">
        <f>(Table2[[#This Row],[Close Price]]/Table2[[#This Row],[Day Low]])-1</f>
        <v>1.8794914317302291E-2</v>
      </c>
      <c r="AD697" s="2">
        <f>(Table2[[#This Row],[Day High]]/Table2[[#This Row],[Close Price]])-1</f>
        <v>4.9918610960390852E-2</v>
      </c>
      <c r="AE697" s="2">
        <f>(Table2[[#This Row],[Close Price]]/Table2[[#This Row],[Current Week Low]])-1</f>
        <v>8.3480305702527735E-2</v>
      </c>
      <c r="AF697" s="2">
        <f>(Table2[[#This Row],[Current Week High]]/Table2[[#This Row],[Close Price]])-1</f>
        <v>3.038524145415078E-2</v>
      </c>
      <c r="AG697" s="2">
        <f>(Table2[[#This Row],[Close Price]]/Table2[[#This Row],[Current Month Low]])-1</f>
        <v>8.3480305702527735E-2</v>
      </c>
      <c r="AH697" s="2">
        <f>(Table2[[#This Row],[Current Month High]]/Table2[[#This Row],[Close Price]])-1</f>
        <v>0.18176885512750962</v>
      </c>
      <c r="AI697">
        <v>144.981009224091</v>
      </c>
      <c r="AJ697">
        <v>10.3592814371257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-0.24</v>
      </c>
      <c r="AM697" t="s">
        <v>10197</v>
      </c>
      <c r="AN697">
        <v>-11.69</v>
      </c>
      <c r="AO697" t="s">
        <v>10197</v>
      </c>
      <c r="AQ697">
        <f>(Table2[[#This Row],[Sharpe Ratio]]-AVERAGE(Table2[Sharpe Ratio]))/_xlfn.STDEV.P(Table2[Sharpe Ratio])</f>
        <v>-0.59700002519057449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713</v>
      </c>
      <c r="AT697">
        <f>_xlfn.RANK.AVG(Table2[[#This Row],[6M Return vs Nifty Z-Score]],Table2[6M Return vs Nifty Z-Score])</f>
        <v>725</v>
      </c>
      <c r="AU697">
        <f>_xlfn.RANK.AVG(Table2[[#This Row],[Sharpe Ratio Z-Score]],Table2[Sharpe Ratio Z-Score])</f>
        <v>517.5</v>
      </c>
      <c r="AV697">
        <f>(Table2[[#This Row],[Rank 1Y]]+Table2[[#This Row],[Rank 6M]]+Table2[[#This Row],[Rank Sharpe]])/3</f>
        <v>651.83333333333337</v>
      </c>
    </row>
    <row r="698" spans="1:48" x14ac:dyDescent="0.3">
      <c r="A698" t="s">
        <v>2187</v>
      </c>
      <c r="B698" t="s">
        <v>2188</v>
      </c>
      <c r="C698" t="s">
        <v>10161</v>
      </c>
      <c r="D698" t="s">
        <v>622</v>
      </c>
      <c r="E698">
        <v>2533.3879826309999</v>
      </c>
      <c r="F698">
        <v>171.93</v>
      </c>
      <c r="G698">
        <v>-53.806789985268402</v>
      </c>
      <c r="H698">
        <f>(Table2[[#This Row],[1Y Return vs Nifty]]-AVERAGE(Table2[1Y Return vs Nifty]))/_xlfn.STDEV.P(Table2[1Y Return vs Nifty])</f>
        <v>-1.2872303563607415</v>
      </c>
      <c r="I698">
        <v>-8.8070343433707805</v>
      </c>
      <c r="J698">
        <f>(Table2[[#This Row],[1M Return vs Nifty]]-AVERAGE(Table2[1M Return vs Nifty]))/_xlfn.STDEV.P(Table2[1M Return vs Nifty])</f>
        <v>-0.90184449371406916</v>
      </c>
      <c r="K698">
        <v>-44.153487406777501</v>
      </c>
      <c r="L698">
        <f>(Table2[[#This Row],[6M Return vs Nifty]]-AVERAGE(Table2[6M Return vs Nifty]))/_xlfn.STDEV.P(Table2[6M Return vs Nifty])</f>
        <v>-1.7485248936896229</v>
      </c>
      <c r="M698">
        <v>0.727193336134343</v>
      </c>
      <c r="N698">
        <f>(Table2[[#This Row],[1W Return vs Nifty]]-AVERAGE(Table2[1W Return vs Nifty]))/_xlfn.STDEV.P(Table2[1W Return vs Nifty])</f>
        <v>-1.6475245272811592E-2</v>
      </c>
      <c r="O698">
        <v>173.72</v>
      </c>
      <c r="P698">
        <v>180.04743968852901</v>
      </c>
      <c r="Q698">
        <v>223.405968388432</v>
      </c>
      <c r="R698">
        <v>49.620130025943801</v>
      </c>
      <c r="S698" s="2">
        <f>(Table2[[#This Row],[Close Price]]-Table2[[#This Row],[20D EMA]])/Table2[[#This Row],[20D EMA]]</f>
        <v>-1.0303937370481188E-2</v>
      </c>
      <c r="T698" s="2">
        <f>(Table2[[#This Row],[Close Price]]-Table2[[#This Row],[50D EMA]])/Table2[[#This Row],[50D EMA]]</f>
        <v>-4.5085004833013316E-2</v>
      </c>
      <c r="U698" s="2">
        <f>(Table2[[#This Row],[Close Price]]-Table2[[#This Row],[200D EMA]])/Table2[[#This Row],[200D EMA]]</f>
        <v>-0.2304144726291808</v>
      </c>
      <c r="V698">
        <v>0.71631441294878595</v>
      </c>
      <c r="W698">
        <v>169.97</v>
      </c>
      <c r="X698">
        <v>173</v>
      </c>
      <c r="Y698">
        <v>161</v>
      </c>
      <c r="Z698">
        <v>174</v>
      </c>
      <c r="AA698">
        <v>161</v>
      </c>
      <c r="AB698">
        <v>203.5</v>
      </c>
      <c r="AC698" s="2">
        <f>(Table2[[#This Row],[Close Price]]/Table2[[#This Row],[Day Low]])-1</f>
        <v>1.1531446725892902E-2</v>
      </c>
      <c r="AD698" s="2">
        <f>(Table2[[#This Row],[Day High]]/Table2[[#This Row],[Close Price]])-1</f>
        <v>6.2234630372826061E-3</v>
      </c>
      <c r="AE698" s="2">
        <f>(Table2[[#This Row],[Close Price]]/Table2[[#This Row],[Current Week Low]])-1</f>
        <v>6.7888198757763973E-2</v>
      </c>
      <c r="AF698" s="2">
        <f>(Table2[[#This Row],[Current Week High]]/Table2[[#This Row],[Close Price]])-1</f>
        <v>1.2039783632873835E-2</v>
      </c>
      <c r="AG698" s="2">
        <f>(Table2[[#This Row],[Close Price]]/Table2[[#This Row],[Current Month Low]])-1</f>
        <v>6.7888198757763973E-2</v>
      </c>
      <c r="AH698" s="2">
        <f>(Table2[[#This Row],[Current Month High]]/Table2[[#This Row],[Close Price]])-1</f>
        <v>0.18362124120281509</v>
      </c>
      <c r="AI698">
        <v>81.4692025824463</v>
      </c>
      <c r="AJ698">
        <v>19.3958333333333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-0.16</v>
      </c>
      <c r="AM698" t="s">
        <v>10197</v>
      </c>
      <c r="AN698">
        <v>-0.31</v>
      </c>
      <c r="AO698" t="s">
        <v>10197</v>
      </c>
      <c r="AQ698">
        <f>(Table2[[#This Row],[Sharpe Ratio]]-AVERAGE(Table2[Sharpe Ratio]))/_xlfn.STDEV.P(Table2[Sharpe Ratio])</f>
        <v>-0.59700002519057449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721</v>
      </c>
      <c r="AT698">
        <f>_xlfn.RANK.AVG(Table2[[#This Row],[6M Return vs Nifty Z-Score]],Table2[6M Return vs Nifty Z-Score])</f>
        <v>719</v>
      </c>
      <c r="AU698">
        <f>_xlfn.RANK.AVG(Table2[[#This Row],[Sharpe Ratio Z-Score]],Table2[Sharpe Ratio Z-Score])</f>
        <v>517.5</v>
      </c>
      <c r="AV698">
        <f>(Table2[[#This Row],[Rank 1Y]]+Table2[[#This Row],[Rank 6M]]+Table2[[#This Row],[Rank Sharpe]])/3</f>
        <v>652.5</v>
      </c>
    </row>
    <row r="699" spans="1:48" x14ac:dyDescent="0.3">
      <c r="A699" t="s">
        <v>52</v>
      </c>
      <c r="B699" t="s">
        <v>53</v>
      </c>
      <c r="C699" t="s">
        <v>10153</v>
      </c>
      <c r="D699" t="s">
        <v>54</v>
      </c>
      <c r="E699">
        <v>411156.38727737498</v>
      </c>
      <c r="F699">
        <v>6647.75</v>
      </c>
      <c r="G699">
        <v>-36.614732008189101</v>
      </c>
      <c r="H699">
        <f>(Table2[[#This Row],[1Y Return vs Nifty]]-AVERAGE(Table2[1Y Return vs Nifty]))/_xlfn.STDEV.P(Table2[1Y Return vs Nifty])</f>
        <v>-1.054074103773333</v>
      </c>
      <c r="I699">
        <v>-9.7890691621177801</v>
      </c>
      <c r="J699">
        <f>(Table2[[#This Row],[1M Return vs Nifty]]-AVERAGE(Table2[1M Return vs Nifty]))/_xlfn.STDEV.P(Table2[1M Return vs Nifty])</f>
        <v>-1.0019597552696333</v>
      </c>
      <c r="K699">
        <v>-20.478476456854501</v>
      </c>
      <c r="L699">
        <f>(Table2[[#This Row],[6M Return vs Nifty]]-AVERAGE(Table2[6M Return vs Nifty]))/_xlfn.STDEV.P(Table2[6M Return vs Nifty])</f>
        <v>-0.9350781561622199</v>
      </c>
      <c r="M699">
        <v>-4.6479880516654397</v>
      </c>
      <c r="N699">
        <f>(Table2[[#This Row],[1W Return vs Nifty]]-AVERAGE(Table2[1W Return vs Nifty]))/_xlfn.STDEV.P(Table2[1W Return vs Nifty])</f>
        <v>-1.163591814770131</v>
      </c>
      <c r="O699">
        <v>6950.54</v>
      </c>
      <c r="P699">
        <v>6984.4261394069999</v>
      </c>
      <c r="Q699">
        <v>7007.2471606339896</v>
      </c>
      <c r="R699">
        <v>25.250828824115398</v>
      </c>
      <c r="S699" s="2">
        <f>(Table2[[#This Row],[Close Price]]-Table2[[#This Row],[20D EMA]])/Table2[[#This Row],[20D EMA]]</f>
        <v>-4.3563521683207346E-2</v>
      </c>
      <c r="T699" s="2">
        <f>(Table2[[#This Row],[Close Price]]-Table2[[#This Row],[50D EMA]])/Table2[[#This Row],[50D EMA]]</f>
        <v>-4.8203837035004402E-2</v>
      </c>
      <c r="U699" s="2">
        <f>(Table2[[#This Row],[Close Price]]-Table2[[#This Row],[200D EMA]])/Table2[[#This Row],[200D EMA]]</f>
        <v>-5.1303622149024293E-2</v>
      </c>
      <c r="V699">
        <v>0.89730785924614398</v>
      </c>
      <c r="W699">
        <v>6667.1</v>
      </c>
      <c r="X699">
        <v>6808.4</v>
      </c>
      <c r="Y699">
        <v>6541.05</v>
      </c>
      <c r="Z699">
        <v>6958.6</v>
      </c>
      <c r="AA699">
        <v>6541.05</v>
      </c>
      <c r="AB699">
        <v>7325</v>
      </c>
      <c r="AC699" s="2">
        <f>(Table2[[#This Row],[Close Price]]/Table2[[#This Row],[Day Low]])-1</f>
        <v>-2.9023113497622655E-3</v>
      </c>
      <c r="AD699" s="2">
        <f>(Table2[[#This Row],[Day High]]/Table2[[#This Row],[Close Price]])-1</f>
        <v>2.4166071227106789E-2</v>
      </c>
      <c r="AE699" s="2">
        <f>(Table2[[#This Row],[Close Price]]/Table2[[#This Row],[Current Week Low]])-1</f>
        <v>1.6312365751675939E-2</v>
      </c>
      <c r="AF699" s="2">
        <f>(Table2[[#This Row],[Current Week High]]/Table2[[#This Row],[Close Price]])-1</f>
        <v>4.6760182016471807E-2</v>
      </c>
      <c r="AG699" s="2">
        <f>(Table2[[#This Row],[Close Price]]/Table2[[#This Row],[Current Month Low]])-1</f>
        <v>1.6312365751675939E-2</v>
      </c>
      <c r="AH699" s="2">
        <f>(Table2[[#This Row],[Current Month High]]/Table2[[#This Row],[Close Price]])-1</f>
        <v>0.10187657478094092</v>
      </c>
      <c r="AI699">
        <v>23.229664172088199</v>
      </c>
      <c r="AJ699">
        <v>7.4331749571737902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</v>
      </c>
      <c r="AM699" t="s">
        <v>10197</v>
      </c>
      <c r="AN699">
        <v>-6.35</v>
      </c>
      <c r="AO699" t="s">
        <v>10197</v>
      </c>
      <c r="AP699">
        <v>-5.8438247052072997E-2</v>
      </c>
      <c r="AQ699">
        <f>(Table2[[#This Row],[Sharpe Ratio]]-AVERAGE(Table2[Sharpe Ratio]))/_xlfn.STDEV.P(Table2[Sharpe Ratio])</f>
        <v>-1.2706204443863458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688</v>
      </c>
      <c r="AT699">
        <f>_xlfn.RANK.AVG(Table2[[#This Row],[6M Return vs Nifty Z-Score]],Table2[6M Return vs Nifty Z-Score])</f>
        <v>618</v>
      </c>
      <c r="AU699">
        <f>_xlfn.RANK.AVG(Table2[[#This Row],[Sharpe Ratio Z-Score]],Table2[Sharpe Ratio Z-Score])</f>
        <v>653</v>
      </c>
      <c r="AV699">
        <f>(Table2[[#This Row],[Rank 1Y]]+Table2[[#This Row],[Rank 6M]]+Table2[[#This Row],[Rank Sharpe]])/3</f>
        <v>653</v>
      </c>
    </row>
    <row r="700" spans="1:48" x14ac:dyDescent="0.3">
      <c r="A700" t="s">
        <v>1738</v>
      </c>
      <c r="B700" t="s">
        <v>1739</v>
      </c>
      <c r="C700" t="s">
        <v>10153</v>
      </c>
      <c r="D700" t="s">
        <v>54</v>
      </c>
      <c r="E700">
        <v>4412.5433472000004</v>
      </c>
      <c r="F700">
        <v>438.4</v>
      </c>
      <c r="G700">
        <v>-54.401555141097099</v>
      </c>
      <c r="H700">
        <f>(Table2[[#This Row],[1Y Return vs Nifty]]-AVERAGE(Table2[1Y Return vs Nifty]))/_xlfn.STDEV.P(Table2[1Y Return vs Nifty])</f>
        <v>-1.2952964770710991</v>
      </c>
      <c r="I700">
        <v>-8.3279211839636798</v>
      </c>
      <c r="J700">
        <f>(Table2[[#This Row],[1M Return vs Nifty]]-AVERAGE(Table2[1M Return vs Nifty]))/_xlfn.STDEV.P(Table2[1M Return vs Nifty])</f>
        <v>-0.85300046257273321</v>
      </c>
      <c r="K700">
        <v>-44.357800820132397</v>
      </c>
      <c r="L700">
        <f>(Table2[[#This Row],[6M Return vs Nifty]]-AVERAGE(Table2[6M Return vs Nifty]))/_xlfn.STDEV.P(Table2[6M Return vs Nifty])</f>
        <v>-1.755544872682586</v>
      </c>
      <c r="M700">
        <v>0.13713386289729901</v>
      </c>
      <c r="N700">
        <f>(Table2[[#This Row],[1W Return vs Nifty]]-AVERAGE(Table2[1W Return vs Nifty]))/_xlfn.STDEV.P(Table2[1W Return vs Nifty])</f>
        <v>-0.14239973970482825</v>
      </c>
      <c r="O700">
        <v>443.92</v>
      </c>
      <c r="P700">
        <v>458.22299611717</v>
      </c>
      <c r="Q700">
        <v>499.93807965120902</v>
      </c>
      <c r="R700">
        <v>46.5951376585761</v>
      </c>
      <c r="S700" s="2">
        <f>(Table2[[#This Row],[Close Price]]-Table2[[#This Row],[20D EMA]])/Table2[[#This Row],[20D EMA]]</f>
        <v>-1.2434672914038653E-2</v>
      </c>
      <c r="T700" s="2">
        <f>(Table2[[#This Row],[Close Price]]-Table2[[#This Row],[50D EMA]])/Table2[[#This Row],[50D EMA]]</f>
        <v>-4.3260587716337957E-2</v>
      </c>
      <c r="U700" s="2">
        <f>(Table2[[#This Row],[Close Price]]-Table2[[#This Row],[200D EMA]])/Table2[[#This Row],[200D EMA]]</f>
        <v>-0.12309140302763537</v>
      </c>
      <c r="V700">
        <v>0.89048401018715395</v>
      </c>
      <c r="W700">
        <v>433.4</v>
      </c>
      <c r="X700">
        <v>442.5</v>
      </c>
      <c r="Y700">
        <v>424.6</v>
      </c>
      <c r="Z700">
        <v>446.3</v>
      </c>
      <c r="AA700">
        <v>424.6</v>
      </c>
      <c r="AB700">
        <v>466.6</v>
      </c>
      <c r="AC700" s="2">
        <f>(Table2[[#This Row],[Close Price]]/Table2[[#This Row],[Day Low]])-1</f>
        <v>1.1536686663590201E-2</v>
      </c>
      <c r="AD700" s="2">
        <f>(Table2[[#This Row],[Day High]]/Table2[[#This Row],[Close Price]])-1</f>
        <v>9.3521897810220356E-3</v>
      </c>
      <c r="AE700" s="2">
        <f>(Table2[[#This Row],[Close Price]]/Table2[[#This Row],[Current Week Low]])-1</f>
        <v>3.25011775788977E-2</v>
      </c>
      <c r="AF700" s="2">
        <f>(Table2[[#This Row],[Current Week High]]/Table2[[#This Row],[Close Price]])-1</f>
        <v>1.802007299270092E-2</v>
      </c>
      <c r="AG700" s="2">
        <f>(Table2[[#This Row],[Close Price]]/Table2[[#This Row],[Current Month Low]])-1</f>
        <v>3.25011775788977E-2</v>
      </c>
      <c r="AH700" s="2">
        <f>(Table2[[#This Row],[Current Month High]]/Table2[[#This Row],[Close Price]])-1</f>
        <v>6.4324817518248256E-2</v>
      </c>
      <c r="AI700">
        <v>57.618613138686101</v>
      </c>
      <c r="AJ700">
        <v>5.3339740509370497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-0.16</v>
      </c>
      <c r="AM700" t="s">
        <v>10197</v>
      </c>
      <c r="AN700">
        <v>-2.0099999999999998</v>
      </c>
      <c r="AO700" t="s">
        <v>10197</v>
      </c>
      <c r="AQ700">
        <f>(Table2[[#This Row],[Sharpe Ratio]]-AVERAGE(Table2[Sharpe Ratio]))/_xlfn.STDEV.P(Table2[Sharpe Ratio])</f>
        <v>-0.59700002519057449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723</v>
      </c>
      <c r="AT700">
        <f>_xlfn.RANK.AVG(Table2[[#This Row],[6M Return vs Nifty Z-Score]],Table2[6M Return vs Nifty Z-Score])</f>
        <v>720</v>
      </c>
      <c r="AU700">
        <f>_xlfn.RANK.AVG(Table2[[#This Row],[Sharpe Ratio Z-Score]],Table2[Sharpe Ratio Z-Score])</f>
        <v>517.5</v>
      </c>
      <c r="AV700">
        <f>(Table2[[#This Row],[Rank 1Y]]+Table2[[#This Row],[Rank 6M]]+Table2[[#This Row],[Rank Sharpe]])/3</f>
        <v>653.5</v>
      </c>
    </row>
    <row r="701" spans="1:48" x14ac:dyDescent="0.3">
      <c r="A701" t="s">
        <v>1658</v>
      </c>
      <c r="B701" t="s">
        <v>1659</v>
      </c>
      <c r="C701" t="s">
        <v>10153</v>
      </c>
      <c r="D701" t="s">
        <v>54</v>
      </c>
      <c r="E701">
        <v>4971.7511654</v>
      </c>
      <c r="F701">
        <v>697.25</v>
      </c>
      <c r="G701">
        <v>-33.347148956151699</v>
      </c>
      <c r="H701">
        <f>(Table2[[#This Row],[1Y Return vs Nifty]]-AVERAGE(Table2[1Y Return vs Nifty]))/_xlfn.STDEV.P(Table2[1Y Return vs Nifty])</f>
        <v>-1.0097596057390146</v>
      </c>
      <c r="I701">
        <v>-7.7471323976715301</v>
      </c>
      <c r="J701">
        <f>(Table2[[#This Row],[1M Return vs Nifty]]-AVERAGE(Table2[1M Return vs Nifty]))/_xlfn.STDEV.P(Table2[1M Return vs Nifty])</f>
        <v>-0.79379093136449475</v>
      </c>
      <c r="K701">
        <v>-47.616165772680297</v>
      </c>
      <c r="L701">
        <f>(Table2[[#This Row],[6M Return vs Nifty]]-AVERAGE(Table2[6M Return vs Nifty]))/_xlfn.STDEV.P(Table2[6M Return vs Nifty])</f>
        <v>-1.867498626196366</v>
      </c>
      <c r="M701">
        <v>-0.69478044635841596</v>
      </c>
      <c r="N701">
        <f>(Table2[[#This Row],[1W Return vs Nifty]]-AVERAGE(Table2[1W Return vs Nifty]))/_xlfn.STDEV.P(Table2[1W Return vs Nifty])</f>
        <v>-0.31993843462499572</v>
      </c>
      <c r="O701">
        <v>724.79</v>
      </c>
      <c r="P701">
        <v>756.34509846425999</v>
      </c>
      <c r="Q701">
        <v>827.24346020228597</v>
      </c>
      <c r="R701">
        <v>32.1135090134647</v>
      </c>
      <c r="S701" s="2">
        <f>(Table2[[#This Row],[Close Price]]-Table2[[#This Row],[20D EMA]])/Table2[[#This Row],[20D EMA]]</f>
        <v>-3.799721298583033E-2</v>
      </c>
      <c r="T701" s="2">
        <f>(Table2[[#This Row],[Close Price]]-Table2[[#This Row],[50D EMA]])/Table2[[#This Row],[50D EMA]]</f>
        <v>-7.8132453802174595E-2</v>
      </c>
      <c r="U701" s="2">
        <f>(Table2[[#This Row],[Close Price]]-Table2[[#This Row],[200D EMA]])/Table2[[#This Row],[200D EMA]]</f>
        <v>-0.15714051117490691</v>
      </c>
      <c r="V701">
        <v>0.58233567064306402</v>
      </c>
      <c r="W701">
        <v>697.55</v>
      </c>
      <c r="X701">
        <v>710</v>
      </c>
      <c r="Y701">
        <v>688.4</v>
      </c>
      <c r="Z701">
        <v>722.7</v>
      </c>
      <c r="AA701">
        <v>688.4</v>
      </c>
      <c r="AB701">
        <v>750</v>
      </c>
      <c r="AC701" s="2">
        <f>(Table2[[#This Row],[Close Price]]/Table2[[#This Row],[Day Low]])-1</f>
        <v>-4.300766970108949E-4</v>
      </c>
      <c r="AD701" s="2">
        <f>(Table2[[#This Row],[Day High]]/Table2[[#This Row],[Close Price]])-1</f>
        <v>1.8286124058802367E-2</v>
      </c>
      <c r="AE701" s="2">
        <f>(Table2[[#This Row],[Close Price]]/Table2[[#This Row],[Current Week Low]])-1</f>
        <v>1.2855897733875743E-2</v>
      </c>
      <c r="AF701" s="2">
        <f>(Table2[[#This Row],[Current Week High]]/Table2[[#This Row],[Close Price]])-1</f>
        <v>3.6500537827178325E-2</v>
      </c>
      <c r="AG701" s="2">
        <f>(Table2[[#This Row],[Close Price]]/Table2[[#This Row],[Current Month Low]])-1</f>
        <v>1.2855897733875743E-2</v>
      </c>
      <c r="AH701" s="2">
        <f>(Table2[[#This Row],[Current Month High]]/Table2[[#This Row],[Close Price]])-1</f>
        <v>7.5654356400143508E-2</v>
      </c>
      <c r="AI701">
        <v>78.300466116887705</v>
      </c>
      <c r="AJ701">
        <v>2.8316495833640598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</v>
      </c>
      <c r="AM701" t="s">
        <v>10197</v>
      </c>
      <c r="AN701">
        <v>-5.01</v>
      </c>
      <c r="AO701" t="s">
        <v>10197</v>
      </c>
      <c r="AP701">
        <v>-8.4879546293659992E-3</v>
      </c>
      <c r="AQ701">
        <f>(Table2[[#This Row],[Sharpe Ratio]]-AVERAGE(Table2[Sharpe Ratio]))/_xlfn.STDEV.P(Table2[Sharpe Ratio])</f>
        <v>-0.69484107696704778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678</v>
      </c>
      <c r="AT701">
        <f>_xlfn.RANK.AVG(Table2[[#This Row],[6M Return vs Nifty Z-Score]],Table2[6M Return vs Nifty Z-Score])</f>
        <v>722</v>
      </c>
      <c r="AU701">
        <f>_xlfn.RANK.AVG(Table2[[#This Row],[Sharpe Ratio Z-Score]],Table2[Sharpe Ratio Z-Score])</f>
        <v>561</v>
      </c>
      <c r="AV701">
        <f>(Table2[[#This Row],[Rank 1Y]]+Table2[[#This Row],[Rank 6M]]+Table2[[#This Row],[Rank Sharpe]])/3</f>
        <v>653.66666666666663</v>
      </c>
    </row>
    <row r="702" spans="1:48" x14ac:dyDescent="0.3">
      <c r="A702" t="s">
        <v>1922</v>
      </c>
      <c r="B702" t="s">
        <v>1923</v>
      </c>
      <c r="C702" t="s">
        <v>10161</v>
      </c>
      <c r="D702" t="s">
        <v>1461</v>
      </c>
      <c r="E702">
        <v>3541.5405289219998</v>
      </c>
      <c r="F702">
        <v>132.26</v>
      </c>
      <c r="G702">
        <v>-54.106092371279203</v>
      </c>
      <c r="H702">
        <f>(Table2[[#This Row],[1Y Return vs Nifty]]-AVERAGE(Table2[1Y Return vs Nifty]))/_xlfn.STDEV.P(Table2[1Y Return vs Nifty])</f>
        <v>-1.291289452881111</v>
      </c>
      <c r="I702">
        <v>-6.9539970501596402</v>
      </c>
      <c r="J702">
        <f>(Table2[[#This Row],[1M Return vs Nifty]]-AVERAGE(Table2[1M Return vs Nifty]))/_xlfn.STDEV.P(Table2[1M Return vs Nifty])</f>
        <v>-0.71293335763158905</v>
      </c>
      <c r="K702">
        <v>-18.459786521601998</v>
      </c>
      <c r="L702">
        <f>(Table2[[#This Row],[6M Return vs Nifty]]-AVERAGE(Table2[6M Return vs Nifty]))/_xlfn.STDEV.P(Table2[6M Return vs Nifty])</f>
        <v>-0.86571824138186815</v>
      </c>
      <c r="M702">
        <v>-5.3976801651360002</v>
      </c>
      <c r="N702">
        <f>(Table2[[#This Row],[1W Return vs Nifty]]-AVERAGE(Table2[1W Return vs Nifty]))/_xlfn.STDEV.P(Table2[1W Return vs Nifty])</f>
        <v>-1.3235834845090308</v>
      </c>
      <c r="O702">
        <v>135.84</v>
      </c>
      <c r="P702">
        <v>131.98710133518301</v>
      </c>
      <c r="Q702">
        <v>140.50283104432199</v>
      </c>
      <c r="R702">
        <v>39.323493658763297</v>
      </c>
      <c r="S702" s="2">
        <f>(Table2[[#This Row],[Close Price]]-Table2[[#This Row],[20D EMA]])/Table2[[#This Row],[20D EMA]]</f>
        <v>-2.6354534746760985E-2</v>
      </c>
      <c r="T702" s="2">
        <f>(Table2[[#This Row],[Close Price]]-Table2[[#This Row],[50D EMA]])/Table2[[#This Row],[50D EMA]]</f>
        <v>2.0676161689766048E-3</v>
      </c>
      <c r="U702" s="2">
        <f>(Table2[[#This Row],[Close Price]]-Table2[[#This Row],[200D EMA]])/Table2[[#This Row],[200D EMA]]</f>
        <v>-5.8666654494113214E-2</v>
      </c>
      <c r="V702">
        <v>0.75217731893040696</v>
      </c>
      <c r="W702">
        <v>132.75</v>
      </c>
      <c r="X702">
        <v>137.28</v>
      </c>
      <c r="Y702">
        <v>127.62</v>
      </c>
      <c r="Z702">
        <v>136.94</v>
      </c>
      <c r="AA702">
        <v>127.62</v>
      </c>
      <c r="AB702">
        <v>149.28</v>
      </c>
      <c r="AC702" s="2">
        <f>(Table2[[#This Row],[Close Price]]/Table2[[#This Row],[Day Low]])-1</f>
        <v>-3.6911487758946038E-3</v>
      </c>
      <c r="AD702" s="2">
        <f>(Table2[[#This Row],[Day High]]/Table2[[#This Row],[Close Price]])-1</f>
        <v>3.7955542114017859E-2</v>
      </c>
      <c r="AE702" s="2">
        <f>(Table2[[#This Row],[Close Price]]/Table2[[#This Row],[Current Week Low]])-1</f>
        <v>3.6357937627331083E-2</v>
      </c>
      <c r="AF702" s="2">
        <f>(Table2[[#This Row],[Current Week High]]/Table2[[#This Row],[Close Price]])-1</f>
        <v>3.5384848026614346E-2</v>
      </c>
      <c r="AG702" s="2">
        <f>(Table2[[#This Row],[Close Price]]/Table2[[#This Row],[Current Month Low]])-1</f>
        <v>3.6357937627331083E-2</v>
      </c>
      <c r="AH702" s="2">
        <f>(Table2[[#This Row],[Current Month High]]/Table2[[#This Row],[Close Price]])-1</f>
        <v>0.12868592166943915</v>
      </c>
      <c r="AI702">
        <v>54.581884167548701</v>
      </c>
      <c r="AJ702">
        <v>26.625179511728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</v>
      </c>
      <c r="AM702" t="s">
        <v>10199</v>
      </c>
      <c r="AN702">
        <v>-8.58</v>
      </c>
      <c r="AO702" t="s">
        <v>10197</v>
      </c>
      <c r="AP702">
        <v>-5.3215999220613999E-2</v>
      </c>
      <c r="AQ702">
        <f>(Table2[[#This Row],[Sharpe Ratio]]-AVERAGE(Table2[Sharpe Ratio]))/_xlfn.STDEV.P(Table2[Sharpe Ratio])</f>
        <v>-1.2104233482921223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722</v>
      </c>
      <c r="AT702">
        <f>_xlfn.RANK.AVG(Table2[[#This Row],[6M Return vs Nifty Z-Score]],Table2[6M Return vs Nifty Z-Score])</f>
        <v>599</v>
      </c>
      <c r="AU702">
        <f>_xlfn.RANK.AVG(Table2[[#This Row],[Sharpe Ratio Z-Score]],Table2[Sharpe Ratio Z-Score])</f>
        <v>641</v>
      </c>
      <c r="AV702">
        <f>(Table2[[#This Row],[Rank 1Y]]+Table2[[#This Row],[Rank 6M]]+Table2[[#This Row],[Rank Sharpe]])/3</f>
        <v>654</v>
      </c>
    </row>
    <row r="703" spans="1:48" x14ac:dyDescent="0.3">
      <c r="A703" t="s">
        <v>1451</v>
      </c>
      <c r="B703" t="s">
        <v>1452</v>
      </c>
      <c r="C703" t="s">
        <v>10155</v>
      </c>
      <c r="D703" t="s">
        <v>402</v>
      </c>
      <c r="E703">
        <v>7018.9085381799996</v>
      </c>
      <c r="F703">
        <v>306.64999999999998</v>
      </c>
      <c r="G703">
        <v>-43.3560364865941</v>
      </c>
      <c r="H703">
        <f>(Table2[[#This Row],[1Y Return vs Nifty]]-AVERAGE(Table2[1Y Return vs Nifty]))/_xlfn.STDEV.P(Table2[1Y Return vs Nifty])</f>
        <v>-1.1454987192458461</v>
      </c>
      <c r="I703">
        <v>4.63003493211313</v>
      </c>
      <c r="J703">
        <f>(Table2[[#This Row],[1M Return vs Nifty]]-AVERAGE(Table2[1M Return vs Nifty]))/_xlfn.STDEV.P(Table2[1M Return vs Nifty])</f>
        <v>0.46802109493354133</v>
      </c>
      <c r="K703">
        <v>-29.379291737147099</v>
      </c>
      <c r="L703">
        <f>(Table2[[#This Row],[6M Return vs Nifty]]-AVERAGE(Table2[6M Return vs Nifty]))/_xlfn.STDEV.P(Table2[6M Return vs Nifty])</f>
        <v>-1.240900154150002</v>
      </c>
      <c r="M703">
        <v>1.35656959957441</v>
      </c>
      <c r="N703">
        <f>(Table2[[#This Row],[1W Return vs Nifty]]-AVERAGE(Table2[1W Return vs Nifty]))/_xlfn.STDEV.P(Table2[1W Return vs Nifty])</f>
        <v>0.11783983884306291</v>
      </c>
      <c r="O703">
        <v>309.27999999999997</v>
      </c>
      <c r="P703">
        <v>302.51314199585801</v>
      </c>
      <c r="Q703">
        <v>322.18052252864601</v>
      </c>
      <c r="R703">
        <v>45.009543634467398</v>
      </c>
      <c r="S703" s="2">
        <f>(Table2[[#This Row],[Close Price]]-Table2[[#This Row],[20D EMA]])/Table2[[#This Row],[20D EMA]]</f>
        <v>-8.5036213140196448E-3</v>
      </c>
      <c r="T703" s="2">
        <f>(Table2[[#This Row],[Close Price]]-Table2[[#This Row],[50D EMA]])/Table2[[#This Row],[50D EMA]]</f>
        <v>1.367496954627714E-2</v>
      </c>
      <c r="U703" s="2">
        <f>(Table2[[#This Row],[Close Price]]-Table2[[#This Row],[200D EMA]])/Table2[[#This Row],[200D EMA]]</f>
        <v>-4.8204411634676543E-2</v>
      </c>
      <c r="V703">
        <v>0.78235345879058105</v>
      </c>
      <c r="W703">
        <v>304.5</v>
      </c>
      <c r="X703">
        <v>310.64999999999998</v>
      </c>
      <c r="Y703">
        <v>291.14999999999998</v>
      </c>
      <c r="Z703">
        <v>322.10000000000002</v>
      </c>
      <c r="AA703">
        <v>283</v>
      </c>
      <c r="AB703">
        <v>348.7</v>
      </c>
      <c r="AC703" s="2">
        <f>(Table2[[#This Row],[Close Price]]/Table2[[#This Row],[Day Low]])-1</f>
        <v>7.0607553366173192E-3</v>
      </c>
      <c r="AD703" s="2">
        <f>(Table2[[#This Row],[Day High]]/Table2[[#This Row],[Close Price]])-1</f>
        <v>1.3044187184086065E-2</v>
      </c>
      <c r="AE703" s="2">
        <f>(Table2[[#This Row],[Close Price]]/Table2[[#This Row],[Current Week Low]])-1</f>
        <v>5.3237162974411723E-2</v>
      </c>
      <c r="AF703" s="2">
        <f>(Table2[[#This Row],[Current Week High]]/Table2[[#This Row],[Close Price]])-1</f>
        <v>5.0383172998532677E-2</v>
      </c>
      <c r="AG703" s="2">
        <f>(Table2[[#This Row],[Close Price]]/Table2[[#This Row],[Current Month Low]])-1</f>
        <v>8.3568904593639415E-2</v>
      </c>
      <c r="AH703" s="2">
        <f>(Table2[[#This Row],[Current Month High]]/Table2[[#This Row],[Close Price]])-1</f>
        <v>0.13712701777270508</v>
      </c>
      <c r="AI703">
        <v>53.562693624653498</v>
      </c>
      <c r="AJ703">
        <v>18.7875266318032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10197</v>
      </c>
      <c r="AN703">
        <v>-0.66</v>
      </c>
      <c r="AO703" t="s">
        <v>10197</v>
      </c>
      <c r="AP703">
        <v>-1.5600922885387E-2</v>
      </c>
      <c r="AQ703">
        <f>(Table2[[#This Row],[Sharpe Ratio]]-AVERAGE(Table2[Sharpe Ratio]))/_xlfn.STDEV.P(Table2[Sharpe Ratio])</f>
        <v>-0.77683259622116796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708</v>
      </c>
      <c r="AT703">
        <f>_xlfn.RANK.AVG(Table2[[#This Row],[6M Return vs Nifty Z-Score]],Table2[6M Return vs Nifty Z-Score])</f>
        <v>683</v>
      </c>
      <c r="AU703">
        <f>_xlfn.RANK.AVG(Table2[[#This Row],[Sharpe Ratio Z-Score]],Table2[Sharpe Ratio Z-Score])</f>
        <v>572</v>
      </c>
      <c r="AV703">
        <f>(Table2[[#This Row],[Rank 1Y]]+Table2[[#This Row],[Rank 6M]]+Table2[[#This Row],[Rank Sharpe]])/3</f>
        <v>654.33333333333337</v>
      </c>
    </row>
    <row r="704" spans="1:48" x14ac:dyDescent="0.3">
      <c r="A704" t="s">
        <v>99</v>
      </c>
      <c r="B704" t="s">
        <v>100</v>
      </c>
      <c r="C704" t="s">
        <v>10165</v>
      </c>
      <c r="D704" t="s">
        <v>101</v>
      </c>
      <c r="E704">
        <v>278148.10731385997</v>
      </c>
      <c r="F704">
        <v>2901.4</v>
      </c>
      <c r="G704">
        <v>-38.685699098307701</v>
      </c>
      <c r="H704">
        <f>(Table2[[#This Row],[1Y Return vs Nifty]]-AVERAGE(Table2[1Y Return vs Nifty]))/_xlfn.STDEV.P(Table2[1Y Return vs Nifty])</f>
        <v>-1.0821602658027802</v>
      </c>
      <c r="I704">
        <v>-1.9722228134372899</v>
      </c>
      <c r="J704">
        <f>(Table2[[#This Row],[1M Return vs Nifty]]-AVERAGE(Table2[1M Return vs Nifty]))/_xlfn.STDEV.P(Table2[1M Return vs Nifty])</f>
        <v>-0.20505764772896251</v>
      </c>
      <c r="K704">
        <v>-15.921144747954701</v>
      </c>
      <c r="L704">
        <f>(Table2[[#This Row],[6M Return vs Nifty]]-AVERAGE(Table2[6M Return vs Nifty]))/_xlfn.STDEV.P(Table2[6M Return vs Nifty])</f>
        <v>-0.77849336647506728</v>
      </c>
      <c r="M704">
        <v>3.6555217786362002</v>
      </c>
      <c r="N704">
        <f>(Table2[[#This Row],[1W Return vs Nifty]]-AVERAGE(Table2[1W Return vs Nifty]))/_xlfn.STDEV.P(Table2[1W Return vs Nifty])</f>
        <v>0.60845884252346083</v>
      </c>
      <c r="O704">
        <v>2929.31</v>
      </c>
      <c r="P704">
        <v>2915.2618763351602</v>
      </c>
      <c r="Q704">
        <v>2979.9425718647399</v>
      </c>
      <c r="R704">
        <v>40.189561610056401</v>
      </c>
      <c r="S704" s="2">
        <f>(Table2[[#This Row],[Close Price]]-Table2[[#This Row],[20D EMA]])/Table2[[#This Row],[20D EMA]]</f>
        <v>-9.5278410274091362E-3</v>
      </c>
      <c r="T704" s="2">
        <f>(Table2[[#This Row],[Close Price]]-Table2[[#This Row],[50D EMA]])/Table2[[#This Row],[50D EMA]]</f>
        <v>-4.7549334924882197E-3</v>
      </c>
      <c r="U704" s="2">
        <f>(Table2[[#This Row],[Close Price]]-Table2[[#This Row],[200D EMA]])/Table2[[#This Row],[200D EMA]]</f>
        <v>-2.6357075671961924E-2</v>
      </c>
      <c r="V704">
        <v>1.5119850685321099</v>
      </c>
      <c r="W704">
        <v>2900.7</v>
      </c>
      <c r="X704">
        <v>2964.45</v>
      </c>
      <c r="Y704">
        <v>2885.25</v>
      </c>
      <c r="Z704">
        <v>2973.35</v>
      </c>
      <c r="AA704">
        <v>2842</v>
      </c>
      <c r="AB704">
        <v>3052</v>
      </c>
      <c r="AC704" s="2">
        <f>(Table2[[#This Row],[Close Price]]/Table2[[#This Row],[Day Low]])-1</f>
        <v>2.4132106043373014E-4</v>
      </c>
      <c r="AD704" s="2">
        <f>(Table2[[#This Row],[Day High]]/Table2[[#This Row],[Close Price]])-1</f>
        <v>2.1730888536568349E-2</v>
      </c>
      <c r="AE704" s="2">
        <f>(Table2[[#This Row],[Close Price]]/Table2[[#This Row],[Current Week Low]])-1</f>
        <v>5.597435230915826E-3</v>
      </c>
      <c r="AF704" s="2">
        <f>(Table2[[#This Row],[Current Week High]]/Table2[[#This Row],[Close Price]])-1</f>
        <v>2.4798373199145241E-2</v>
      </c>
      <c r="AG704" s="2">
        <f>(Table2[[#This Row],[Close Price]]/Table2[[#This Row],[Current Month Low]])-1</f>
        <v>2.090077410274449E-2</v>
      </c>
      <c r="AH704" s="2">
        <f>(Table2[[#This Row],[Current Month High]]/Table2[[#This Row],[Close Price]])-1</f>
        <v>5.1905976425173916E-2</v>
      </c>
      <c r="AI704">
        <v>22.282346453436201</v>
      </c>
      <c r="AJ704">
        <v>8.6625969064829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-0.08</v>
      </c>
      <c r="AM704" t="s">
        <v>10197</v>
      </c>
      <c r="AN704">
        <v>0.11</v>
      </c>
      <c r="AO704" t="s">
        <v>10198</v>
      </c>
      <c r="AP704">
        <v>-8.1081478755412995E-2</v>
      </c>
      <c r="AQ704">
        <f>(Table2[[#This Row],[Sharpe Ratio]]-AVERAGE(Table2[Sharpe Ratio]))/_xlfn.STDEV.P(Table2[Sharpe Ratio])</f>
        <v>-1.531630040008872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698</v>
      </c>
      <c r="AT704">
        <f>_xlfn.RANK.AVG(Table2[[#This Row],[6M Return vs Nifty Z-Score]],Table2[6M Return vs Nifty Z-Score])</f>
        <v>578</v>
      </c>
      <c r="AU704">
        <f>_xlfn.RANK.AVG(Table2[[#This Row],[Sharpe Ratio Z-Score]],Table2[Sharpe Ratio Z-Score])</f>
        <v>689</v>
      </c>
      <c r="AV704">
        <f>(Table2[[#This Row],[Rank 1Y]]+Table2[[#This Row],[Rank 6M]]+Table2[[#This Row],[Rank Sharpe]])/3</f>
        <v>655</v>
      </c>
    </row>
    <row r="705" spans="1:48" x14ac:dyDescent="0.3">
      <c r="A705" t="s">
        <v>465</v>
      </c>
      <c r="B705" t="s">
        <v>466</v>
      </c>
      <c r="C705" t="s">
        <v>10153</v>
      </c>
      <c r="D705" t="s">
        <v>54</v>
      </c>
      <c r="E705">
        <v>46941.648025574999</v>
      </c>
      <c r="F705">
        <v>631.65</v>
      </c>
      <c r="G705">
        <v>-37.637373656973601</v>
      </c>
      <c r="H705">
        <f>(Table2[[#This Row],[1Y Return vs Nifty]]-AVERAGE(Table2[1Y Return vs Nifty]))/_xlfn.STDEV.P(Table2[1Y Return vs Nifty])</f>
        <v>-1.067943024811657</v>
      </c>
      <c r="I705">
        <v>-6.5881272182106496</v>
      </c>
      <c r="J705">
        <f>(Table2[[#This Row],[1M Return vs Nifty]]-AVERAGE(Table2[1M Return vs Nifty]))/_xlfn.STDEV.P(Table2[1M Return vs Nifty])</f>
        <v>-0.67563411607557222</v>
      </c>
      <c r="K705">
        <v>-25.0653588149213</v>
      </c>
      <c r="L705">
        <f>(Table2[[#This Row],[6M Return vs Nifty]]-AVERAGE(Table2[6M Return vs Nifty]))/_xlfn.STDEV.P(Table2[6M Return vs Nifty])</f>
        <v>-1.0926782729048723</v>
      </c>
      <c r="M705">
        <v>4.8884686674818898</v>
      </c>
      <c r="N705">
        <f>(Table2[[#This Row],[1W Return vs Nifty]]-AVERAGE(Table2[1W Return vs Nifty]))/_xlfn.STDEV.P(Table2[1W Return vs Nifty])</f>
        <v>0.87158183381733945</v>
      </c>
      <c r="O705">
        <v>649.22</v>
      </c>
      <c r="P705">
        <v>647.82476371016298</v>
      </c>
      <c r="Q705">
        <v>657.19004205171495</v>
      </c>
      <c r="R705">
        <v>37.178542194467603</v>
      </c>
      <c r="S705" s="2">
        <f>(Table2[[#This Row],[Close Price]]-Table2[[#This Row],[20D EMA]])/Table2[[#This Row],[20D EMA]]</f>
        <v>-2.706324512491921E-2</v>
      </c>
      <c r="T705" s="2">
        <f>(Table2[[#This Row],[Close Price]]-Table2[[#This Row],[50D EMA]])/Table2[[#This Row],[50D EMA]]</f>
        <v>-2.4967807061786852E-2</v>
      </c>
      <c r="U705" s="2">
        <f>(Table2[[#This Row],[Close Price]]-Table2[[#This Row],[200D EMA]])/Table2[[#This Row],[200D EMA]]</f>
        <v>-3.8862490934859911E-2</v>
      </c>
      <c r="V705">
        <v>0.69553554500516901</v>
      </c>
      <c r="W705">
        <v>620.54999999999995</v>
      </c>
      <c r="X705">
        <v>652.35</v>
      </c>
      <c r="Y705">
        <v>625</v>
      </c>
      <c r="Z705">
        <v>663.3</v>
      </c>
      <c r="AA705">
        <v>624.54999999999995</v>
      </c>
      <c r="AB705">
        <v>682.2</v>
      </c>
      <c r="AC705" s="2">
        <f>(Table2[[#This Row],[Close Price]]/Table2[[#This Row],[Day Low]])-1</f>
        <v>1.788735798888097E-2</v>
      </c>
      <c r="AD705" s="2">
        <f>(Table2[[#This Row],[Day High]]/Table2[[#This Row],[Close Price]])-1</f>
        <v>3.2771313227262011E-2</v>
      </c>
      <c r="AE705" s="2">
        <f>(Table2[[#This Row],[Close Price]]/Table2[[#This Row],[Current Week Low]])-1</f>
        <v>1.0639999999999983E-2</v>
      </c>
      <c r="AF705" s="2">
        <f>(Table2[[#This Row],[Current Week High]]/Table2[[#This Row],[Close Price]])-1</f>
        <v>5.010686297791489E-2</v>
      </c>
      <c r="AG705" s="2">
        <f>(Table2[[#This Row],[Close Price]]/Table2[[#This Row],[Current Month Low]])-1</f>
        <v>1.1368185093267202E-2</v>
      </c>
      <c r="AH705" s="2">
        <f>(Table2[[#This Row],[Current Month High]]/Table2[[#This Row],[Close Price]])-1</f>
        <v>8.0028496794110726E-2</v>
      </c>
      <c r="AI705">
        <v>28.773846275627299</v>
      </c>
      <c r="AJ705">
        <v>14.0780205887664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-0.05</v>
      </c>
      <c r="AM705" t="s">
        <v>10197</v>
      </c>
      <c r="AN705">
        <v>-1.72</v>
      </c>
      <c r="AO705" t="s">
        <v>10197</v>
      </c>
      <c r="AP705">
        <v>-4.0915051043219998E-2</v>
      </c>
      <c r="AQ705">
        <f>(Table2[[#This Row],[Sharpe Ratio]]-AVERAGE(Table2[Sharpe Ratio]))/_xlfn.STDEV.P(Table2[Sharpe Ratio])</f>
        <v>-1.0686297407532446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691</v>
      </c>
      <c r="AT705">
        <f>_xlfn.RANK.AVG(Table2[[#This Row],[6M Return vs Nifty Z-Score]],Table2[6M Return vs Nifty Z-Score])</f>
        <v>654</v>
      </c>
      <c r="AU705">
        <f>_xlfn.RANK.AVG(Table2[[#This Row],[Sharpe Ratio Z-Score]],Table2[Sharpe Ratio Z-Score])</f>
        <v>624</v>
      </c>
      <c r="AV705">
        <f>(Table2[[#This Row],[Rank 1Y]]+Table2[[#This Row],[Rank 6M]]+Table2[[#This Row],[Rank Sharpe]])/3</f>
        <v>656.33333333333337</v>
      </c>
    </row>
    <row r="706" spans="1:48" x14ac:dyDescent="0.3">
      <c r="A706" t="s">
        <v>1610</v>
      </c>
      <c r="B706" t="s">
        <v>1611</v>
      </c>
      <c r="C706" t="s">
        <v>10167</v>
      </c>
      <c r="D706" t="s">
        <v>290</v>
      </c>
      <c r="E706">
        <v>5434.3371356030002</v>
      </c>
      <c r="F706">
        <v>161.57</v>
      </c>
      <c r="G706">
        <v>-27.117401727172101</v>
      </c>
      <c r="H706">
        <f>(Table2[[#This Row],[1Y Return vs Nifty]]-AVERAGE(Table2[1Y Return vs Nifty]))/_xlfn.STDEV.P(Table2[1Y Return vs Nifty])</f>
        <v>-0.92527265714843998</v>
      </c>
      <c r="I706">
        <v>-6.4915430516982502</v>
      </c>
      <c r="J706">
        <f>(Table2[[#This Row],[1M Return vs Nifty]]-AVERAGE(Table2[1M Return vs Nifty]))/_xlfn.STDEV.P(Table2[1M Return vs Nifty])</f>
        <v>-0.66578767386402971</v>
      </c>
      <c r="K706">
        <v>-22.2901156622708</v>
      </c>
      <c r="L706">
        <f>(Table2[[#This Row],[6M Return vs Nifty]]-AVERAGE(Table2[6M Return vs Nifty]))/_xlfn.STDEV.P(Table2[6M Return vs Nifty])</f>
        <v>-0.99732404083529202</v>
      </c>
      <c r="M706">
        <v>-3.2027193059477499</v>
      </c>
      <c r="N706">
        <f>(Table2[[#This Row],[1W Return vs Nifty]]-AVERAGE(Table2[1W Return vs Nifty]))/_xlfn.STDEV.P(Table2[1W Return vs Nifty])</f>
        <v>-0.85515725117524677</v>
      </c>
      <c r="O706">
        <v>164.42</v>
      </c>
      <c r="P706">
        <v>165.77800897880999</v>
      </c>
      <c r="Q706">
        <v>165.904252357659</v>
      </c>
      <c r="R706">
        <v>43.939680603018203</v>
      </c>
      <c r="S706" s="2">
        <f>(Table2[[#This Row],[Close Price]]-Table2[[#This Row],[20D EMA]])/Table2[[#This Row],[20D EMA]]</f>
        <v>-1.7333657705875163E-2</v>
      </c>
      <c r="T706" s="2">
        <f>(Table2[[#This Row],[Close Price]]-Table2[[#This Row],[50D EMA]])/Table2[[#This Row],[50D EMA]]</f>
        <v>-2.5383396776998777E-2</v>
      </c>
      <c r="U706" s="2">
        <f>(Table2[[#This Row],[Close Price]]-Table2[[#This Row],[200D EMA]])/Table2[[#This Row],[200D EMA]]</f>
        <v>-2.6125022692698445E-2</v>
      </c>
      <c r="V706">
        <v>1.1501417148466</v>
      </c>
      <c r="W706">
        <v>161.5</v>
      </c>
      <c r="X706">
        <v>165.8</v>
      </c>
      <c r="Y706">
        <v>152.56</v>
      </c>
      <c r="Z706">
        <v>163.5</v>
      </c>
      <c r="AA706">
        <v>152.56</v>
      </c>
      <c r="AB706">
        <v>177.95</v>
      </c>
      <c r="AC706" s="2">
        <f>(Table2[[#This Row],[Close Price]]/Table2[[#This Row],[Day Low]])-1</f>
        <v>4.3343653250760283E-4</v>
      </c>
      <c r="AD706" s="2">
        <f>(Table2[[#This Row],[Day High]]/Table2[[#This Row],[Close Price]])-1</f>
        <v>2.6180602834684708E-2</v>
      </c>
      <c r="AE706" s="2">
        <f>(Table2[[#This Row],[Close Price]]/Table2[[#This Row],[Current Week Low]])-1</f>
        <v>5.9058730991085495E-2</v>
      </c>
      <c r="AF706" s="2">
        <f>(Table2[[#This Row],[Current Week High]]/Table2[[#This Row],[Close Price]])-1</f>
        <v>1.194528687256291E-2</v>
      </c>
      <c r="AG706" s="2">
        <f>(Table2[[#This Row],[Close Price]]/Table2[[#This Row],[Current Month Low]])-1</f>
        <v>5.9058730991085495E-2</v>
      </c>
      <c r="AH706" s="2">
        <f>(Table2[[#This Row],[Current Month High]]/Table2[[#This Row],[Close Price]])-1</f>
        <v>0.1013802067215448</v>
      </c>
      <c r="AI706">
        <v>35.916321099213903</v>
      </c>
      <c r="AJ706">
        <v>24.236831987696998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10197</v>
      </c>
      <c r="AN706">
        <v>-1.21</v>
      </c>
      <c r="AO706" t="s">
        <v>10197</v>
      </c>
      <c r="AP706">
        <v>-8.9288671708246004E-2</v>
      </c>
      <c r="AQ706">
        <f>(Table2[[#This Row],[Sharpe Ratio]]-AVERAGE(Table2[Sharpe Ratio]))/_xlfn.STDEV.P(Table2[Sharpe Ratio])</f>
        <v>-1.6262347387497771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653</v>
      </c>
      <c r="AT706">
        <f>_xlfn.RANK.AVG(Table2[[#This Row],[6M Return vs Nifty Z-Score]],Table2[6M Return vs Nifty Z-Score])</f>
        <v>624</v>
      </c>
      <c r="AU706">
        <f>_xlfn.RANK.AVG(Table2[[#This Row],[Sharpe Ratio Z-Score]],Table2[Sharpe Ratio Z-Score])</f>
        <v>699</v>
      </c>
      <c r="AV706">
        <f>(Table2[[#This Row],[Rank 1Y]]+Table2[[#This Row],[Rank 6M]]+Table2[[#This Row],[Rank Sharpe]])/3</f>
        <v>658.66666666666663</v>
      </c>
    </row>
    <row r="707" spans="1:48" x14ac:dyDescent="0.3">
      <c r="A707" t="s">
        <v>642</v>
      </c>
      <c r="B707" t="s">
        <v>643</v>
      </c>
      <c r="C707" t="s">
        <v>10164</v>
      </c>
      <c r="D707" t="s">
        <v>388</v>
      </c>
      <c r="E707">
        <v>28071.102797324998</v>
      </c>
      <c r="F707">
        <v>379.75</v>
      </c>
      <c r="G707">
        <v>-32.0506692016804</v>
      </c>
      <c r="H707">
        <f>(Table2[[#This Row],[1Y Return vs Nifty]]-AVERAGE(Table2[1Y Return vs Nifty]))/_xlfn.STDEV.P(Table2[1Y Return vs Nifty])</f>
        <v>-0.99217693113944216</v>
      </c>
      <c r="I707">
        <v>-6.4767297397258501</v>
      </c>
      <c r="J707">
        <f>(Table2[[#This Row],[1M Return vs Nifty]]-AVERAGE(Table2[1M Return vs Nifty]))/_xlfn.STDEV.P(Table2[1M Return vs Nifty])</f>
        <v>-0.66427750480045888</v>
      </c>
      <c r="K707">
        <v>-19.670413577872001</v>
      </c>
      <c r="L707">
        <f>(Table2[[#This Row],[6M Return vs Nifty]]-AVERAGE(Table2[6M Return vs Nifty]))/_xlfn.STDEV.P(Table2[6M Return vs Nifty])</f>
        <v>-0.90731402485872603</v>
      </c>
      <c r="M707">
        <v>1.34405778740235</v>
      </c>
      <c r="N707">
        <f>(Table2[[#This Row],[1W Return vs Nifty]]-AVERAGE(Table2[1W Return vs Nifty]))/_xlfn.STDEV.P(Table2[1W Return vs Nifty])</f>
        <v>0.11516969508017807</v>
      </c>
      <c r="O707">
        <v>385.92</v>
      </c>
      <c r="P707">
        <v>398.63776545247799</v>
      </c>
      <c r="Q707">
        <v>415.86015650757702</v>
      </c>
      <c r="R707">
        <v>41.086012084661498</v>
      </c>
      <c r="S707" s="2">
        <f>(Table2[[#This Row],[Close Price]]-Table2[[#This Row],[20D EMA]])/Table2[[#This Row],[20D EMA]]</f>
        <v>-1.5987769485903854E-2</v>
      </c>
      <c r="T707" s="2">
        <f>(Table2[[#This Row],[Close Price]]-Table2[[#This Row],[50D EMA]])/Table2[[#This Row],[50D EMA]]</f>
        <v>-4.7380772945682242E-2</v>
      </c>
      <c r="U707" s="2">
        <f>(Table2[[#This Row],[Close Price]]-Table2[[#This Row],[200D EMA]])/Table2[[#This Row],[200D EMA]]</f>
        <v>-8.683245062675074E-2</v>
      </c>
      <c r="V707">
        <v>0.91761449616698398</v>
      </c>
      <c r="W707">
        <v>380.2</v>
      </c>
      <c r="X707">
        <v>398.75</v>
      </c>
      <c r="Y707">
        <v>367.2</v>
      </c>
      <c r="Z707">
        <v>390.05</v>
      </c>
      <c r="AA707">
        <v>367.2</v>
      </c>
      <c r="AB707">
        <v>403.65</v>
      </c>
      <c r="AC707" s="2">
        <f>(Table2[[#This Row],[Close Price]]/Table2[[#This Row],[Day Low]])-1</f>
        <v>-1.183587585481316E-3</v>
      </c>
      <c r="AD707" s="2">
        <f>(Table2[[#This Row],[Day High]]/Table2[[#This Row],[Close Price]])-1</f>
        <v>5.0032916392363402E-2</v>
      </c>
      <c r="AE707" s="2">
        <f>(Table2[[#This Row],[Close Price]]/Table2[[#This Row],[Current Week Low]])-1</f>
        <v>3.4177559912853983E-2</v>
      </c>
      <c r="AF707" s="2">
        <f>(Table2[[#This Row],[Current Week High]]/Table2[[#This Row],[Close Price]])-1</f>
        <v>2.7123107307439165E-2</v>
      </c>
      <c r="AG707" s="2">
        <f>(Table2[[#This Row],[Close Price]]/Table2[[#This Row],[Current Month Low]])-1</f>
        <v>3.4177559912853983E-2</v>
      </c>
      <c r="AH707" s="2">
        <f>(Table2[[#This Row],[Current Month High]]/Table2[[#This Row],[Close Price]])-1</f>
        <v>6.2936142198815048E-2</v>
      </c>
      <c r="AI707">
        <v>28.505595786701701</v>
      </c>
      <c r="AJ707">
        <v>7.2134387351778697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-0.23</v>
      </c>
      <c r="AM707" t="s">
        <v>10197</v>
      </c>
      <c r="AN707">
        <v>-3.73</v>
      </c>
      <c r="AO707" t="s">
        <v>10197</v>
      </c>
      <c r="AP707">
        <v>-8.4558597508772995E-2</v>
      </c>
      <c r="AQ707">
        <f>(Table2[[#This Row],[Sharpe Ratio]]-AVERAGE(Table2[Sharpe Ratio]))/_xlfn.STDEV.P(Table2[Sharpe Ratio])</f>
        <v>-1.5717109512337539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675</v>
      </c>
      <c r="AT707">
        <f>_xlfn.RANK.AVG(Table2[[#This Row],[6M Return vs Nifty Z-Score]],Table2[6M Return vs Nifty Z-Score])</f>
        <v>609</v>
      </c>
      <c r="AU707">
        <f>_xlfn.RANK.AVG(Table2[[#This Row],[Sharpe Ratio Z-Score]],Table2[Sharpe Ratio Z-Score])</f>
        <v>696</v>
      </c>
      <c r="AV707">
        <f>(Table2[[#This Row],[Rank 1Y]]+Table2[[#This Row],[Rank 6M]]+Table2[[#This Row],[Rank Sharpe]])/3</f>
        <v>660</v>
      </c>
    </row>
    <row r="708" spans="1:48" x14ac:dyDescent="0.3">
      <c r="A708" t="s">
        <v>1486</v>
      </c>
      <c r="B708" t="s">
        <v>1487</v>
      </c>
      <c r="C708" t="s">
        <v>10165</v>
      </c>
      <c r="D708" t="s">
        <v>469</v>
      </c>
      <c r="E708">
        <v>6686.2407580299996</v>
      </c>
      <c r="F708">
        <v>470.95</v>
      </c>
      <c r="G708">
        <v>-45.659587972779001</v>
      </c>
      <c r="H708">
        <f>(Table2[[#This Row],[1Y Return vs Nifty]]-AVERAGE(Table2[1Y Return vs Nifty]))/_xlfn.STDEV.P(Table2[1Y Return vs Nifty])</f>
        <v>-1.1767391578761182</v>
      </c>
      <c r="I708">
        <v>-5.9425544559463601</v>
      </c>
      <c r="J708">
        <f>(Table2[[#This Row],[1M Return vs Nifty]]-AVERAGE(Table2[1M Return vs Nifty]))/_xlfn.STDEV.P(Table2[1M Return vs Nifty])</f>
        <v>-0.609820068840768</v>
      </c>
      <c r="K708">
        <v>-29.444510375891099</v>
      </c>
      <c r="L708">
        <f>(Table2[[#This Row],[6M Return vs Nifty]]-AVERAGE(Table2[6M Return vs Nifty]))/_xlfn.STDEV.P(Table2[6M Return vs Nifty])</f>
        <v>-1.243140993194364</v>
      </c>
      <c r="M708">
        <v>0.90072454357339904</v>
      </c>
      <c r="N708">
        <f>(Table2[[#This Row],[1W Return vs Nifty]]-AVERAGE(Table2[1W Return vs Nifty]))/_xlfn.STDEV.P(Table2[1W Return vs Nifty])</f>
        <v>2.0558020958916248E-2</v>
      </c>
      <c r="O708">
        <v>473.54</v>
      </c>
      <c r="P708">
        <v>486.83813337911198</v>
      </c>
      <c r="Q708">
        <v>539.43209032089703</v>
      </c>
      <c r="R708">
        <v>49.234542216731001</v>
      </c>
      <c r="S708" s="2">
        <f>(Table2[[#This Row],[Close Price]]-Table2[[#This Row],[20D EMA]])/Table2[[#This Row],[20D EMA]]</f>
        <v>-5.4694429192888279E-3</v>
      </c>
      <c r="T708" s="2">
        <f>(Table2[[#This Row],[Close Price]]-Table2[[#This Row],[50D EMA]])/Table2[[#This Row],[50D EMA]]</f>
        <v>-3.2635351033070241E-2</v>
      </c>
      <c r="U708" s="2">
        <f>(Table2[[#This Row],[Close Price]]-Table2[[#This Row],[200D EMA]])/Table2[[#This Row],[200D EMA]]</f>
        <v>-0.12695219945138683</v>
      </c>
      <c r="V708">
        <v>1.04337972909355</v>
      </c>
      <c r="W708">
        <v>465.05</v>
      </c>
      <c r="X708">
        <v>473.4</v>
      </c>
      <c r="Y708">
        <v>451.5</v>
      </c>
      <c r="Z708">
        <v>476</v>
      </c>
      <c r="AA708">
        <v>451.5</v>
      </c>
      <c r="AB708">
        <v>492</v>
      </c>
      <c r="AC708" s="2">
        <f>(Table2[[#This Row],[Close Price]]/Table2[[#This Row],[Day Low]])-1</f>
        <v>1.2686807870121442E-2</v>
      </c>
      <c r="AD708" s="2">
        <f>(Table2[[#This Row],[Day High]]/Table2[[#This Row],[Close Price]])-1</f>
        <v>5.2022507697206954E-3</v>
      </c>
      <c r="AE708" s="2">
        <f>(Table2[[#This Row],[Close Price]]/Table2[[#This Row],[Current Week Low]])-1</f>
        <v>4.3078626799557096E-2</v>
      </c>
      <c r="AF708" s="2">
        <f>(Table2[[#This Row],[Current Week High]]/Table2[[#This Row],[Close Price]])-1</f>
        <v>1.072300668860815E-2</v>
      </c>
      <c r="AG708" s="2">
        <f>(Table2[[#This Row],[Close Price]]/Table2[[#This Row],[Current Month Low]])-1</f>
        <v>4.3078626799557096E-2</v>
      </c>
      <c r="AH708" s="2">
        <f>(Table2[[#This Row],[Current Month High]]/Table2[[#This Row],[Close Price]])-1</f>
        <v>4.4696889266376605E-2</v>
      </c>
      <c r="AI708">
        <v>53.487631383374001</v>
      </c>
      <c r="AJ708">
        <v>9.9066511085180906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-0.22</v>
      </c>
      <c r="AM708" t="s">
        <v>10197</v>
      </c>
      <c r="AN708">
        <v>-1.1100000000000001</v>
      </c>
      <c r="AO708" t="s">
        <v>10197</v>
      </c>
      <c r="AP708">
        <v>-2.1884010572916002E-2</v>
      </c>
      <c r="AQ708">
        <f>(Table2[[#This Row],[Sharpe Ratio]]-AVERAGE(Table2[Sharpe Ratio]))/_xlfn.STDEV.P(Table2[Sharpe Ratio])</f>
        <v>-0.8492580431745248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711</v>
      </c>
      <c r="AT708">
        <f>_xlfn.RANK.AVG(Table2[[#This Row],[6M Return vs Nifty Z-Score]],Table2[6M Return vs Nifty Z-Score])</f>
        <v>684</v>
      </c>
      <c r="AU708">
        <f>_xlfn.RANK.AVG(Table2[[#This Row],[Sharpe Ratio Z-Score]],Table2[Sharpe Ratio Z-Score])</f>
        <v>585</v>
      </c>
      <c r="AV708">
        <f>(Table2[[#This Row],[Rank 1Y]]+Table2[[#This Row],[Rank 6M]]+Table2[[#This Row],[Rank Sharpe]])/3</f>
        <v>660</v>
      </c>
    </row>
    <row r="709" spans="1:48" x14ac:dyDescent="0.3">
      <c r="A709" t="s">
        <v>1928</v>
      </c>
      <c r="B709" t="s">
        <v>1929</v>
      </c>
      <c r="C709" t="s">
        <v>10165</v>
      </c>
      <c r="D709" t="s">
        <v>1450</v>
      </c>
      <c r="E709">
        <v>3505.9349999999999</v>
      </c>
      <c r="F709">
        <v>315.85000000000002</v>
      </c>
      <c r="G709">
        <v>-57.453163358525799</v>
      </c>
      <c r="H709">
        <f>(Table2[[#This Row],[1Y Return vs Nifty]]-AVERAGE(Table2[1Y Return vs Nifty]))/_xlfn.STDEV.P(Table2[1Y Return vs Nifty])</f>
        <v>-1.3366819550219764</v>
      </c>
      <c r="I709">
        <v>-8.4080517101181798</v>
      </c>
      <c r="J709">
        <f>(Table2[[#This Row],[1M Return vs Nifty]]-AVERAGE(Table2[1M Return vs Nifty]))/_xlfn.STDEV.P(Table2[1M Return vs Nifty])</f>
        <v>-0.86116950956719573</v>
      </c>
      <c r="K709">
        <v>-27.217377535855</v>
      </c>
      <c r="L709">
        <f>(Table2[[#This Row],[6M Return vs Nifty]]-AVERAGE(Table2[6M Return vs Nifty]))/_xlfn.STDEV.P(Table2[6M Return vs Nifty])</f>
        <v>-1.1666192147419914</v>
      </c>
      <c r="M709">
        <v>-4.3692816435182102</v>
      </c>
      <c r="N709">
        <f>(Table2[[#This Row],[1W Return vs Nifty]]-AVERAGE(Table2[1W Return vs Nifty]))/_xlfn.STDEV.P(Table2[1W Return vs Nifty])</f>
        <v>-1.1041131263789965</v>
      </c>
      <c r="O709">
        <v>324.31</v>
      </c>
      <c r="P709">
        <v>325.72762611572898</v>
      </c>
      <c r="Q709">
        <v>347.53425371851199</v>
      </c>
      <c r="R709">
        <v>36.566697411812598</v>
      </c>
      <c r="S709" s="2">
        <f>(Table2[[#This Row],[Close Price]]-Table2[[#This Row],[20D EMA]])/Table2[[#This Row],[20D EMA]]</f>
        <v>-2.608615213838605E-2</v>
      </c>
      <c r="T709" s="2">
        <f>(Table2[[#This Row],[Close Price]]-Table2[[#This Row],[50D EMA]])/Table2[[#This Row],[50D EMA]]</f>
        <v>-3.032480306788439E-2</v>
      </c>
      <c r="U709" s="2">
        <f>(Table2[[#This Row],[Close Price]]-Table2[[#This Row],[200D EMA]])/Table2[[#This Row],[200D EMA]]</f>
        <v>-9.1168721872736239E-2</v>
      </c>
      <c r="V709">
        <v>0.95325379475536498</v>
      </c>
      <c r="W709">
        <v>315</v>
      </c>
      <c r="X709">
        <v>318.89999999999998</v>
      </c>
      <c r="Y709">
        <v>304</v>
      </c>
      <c r="Z709">
        <v>319.2</v>
      </c>
      <c r="AA709">
        <v>304</v>
      </c>
      <c r="AB709">
        <v>352.95</v>
      </c>
      <c r="AC709" s="2">
        <f>(Table2[[#This Row],[Close Price]]/Table2[[#This Row],[Day Low]])-1</f>
        <v>2.6984126984128665E-3</v>
      </c>
      <c r="AD709" s="2">
        <f>(Table2[[#This Row],[Day High]]/Table2[[#This Row],[Close Price]])-1</f>
        <v>9.6564825075191596E-3</v>
      </c>
      <c r="AE709" s="2">
        <f>(Table2[[#This Row],[Close Price]]/Table2[[#This Row],[Current Week Low]])-1</f>
        <v>3.8980263157894823E-2</v>
      </c>
      <c r="AF709" s="2">
        <f>(Table2[[#This Row],[Current Week High]]/Table2[[#This Row],[Close Price]])-1</f>
        <v>1.0606300459078621E-2</v>
      </c>
      <c r="AG709" s="2">
        <f>(Table2[[#This Row],[Close Price]]/Table2[[#This Row],[Current Month Low]])-1</f>
        <v>3.8980263157894823E-2</v>
      </c>
      <c r="AH709" s="2">
        <f>(Table2[[#This Row],[Current Month High]]/Table2[[#This Row],[Close Price]])-1</f>
        <v>0.11746082000949798</v>
      </c>
      <c r="AI709">
        <v>51.8917207535222</v>
      </c>
      <c r="AJ709">
        <v>8.7637741046832005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-0.11</v>
      </c>
      <c r="AM709" t="s">
        <v>10197</v>
      </c>
      <c r="AN709">
        <v>-6.46</v>
      </c>
      <c r="AO709" t="s">
        <v>10197</v>
      </c>
      <c r="AP709">
        <v>-2.2033205435916001E-2</v>
      </c>
      <c r="AQ709">
        <f>(Table2[[#This Row],[Sharpe Ratio]]-AVERAGE(Table2[Sharpe Ratio]))/_xlfn.STDEV.P(Table2[Sharpe Ratio])</f>
        <v>-0.85097781936949468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726</v>
      </c>
      <c r="AT709">
        <f>_xlfn.RANK.AVG(Table2[[#This Row],[6M Return vs Nifty Z-Score]],Table2[6M Return vs Nifty Z-Score])</f>
        <v>669</v>
      </c>
      <c r="AU709">
        <f>_xlfn.RANK.AVG(Table2[[#This Row],[Sharpe Ratio Z-Score]],Table2[Sharpe Ratio Z-Score])</f>
        <v>586</v>
      </c>
      <c r="AV709">
        <f>(Table2[[#This Row],[Rank 1Y]]+Table2[[#This Row],[Rank 6M]]+Table2[[#This Row],[Rank Sharpe]])/3</f>
        <v>660.33333333333337</v>
      </c>
    </row>
    <row r="710" spans="1:48" x14ac:dyDescent="0.3">
      <c r="A710" t="s">
        <v>389</v>
      </c>
      <c r="B710" t="s">
        <v>390</v>
      </c>
      <c r="C710" t="s">
        <v>10165</v>
      </c>
      <c r="D710" t="s">
        <v>101</v>
      </c>
      <c r="E710">
        <v>61822.164478469997</v>
      </c>
      <c r="F710">
        <v>530.29999999999995</v>
      </c>
      <c r="G710">
        <v>-29.812153973578699</v>
      </c>
      <c r="H710">
        <f>(Table2[[#This Row],[1Y Return vs Nifty]]-AVERAGE(Table2[1Y Return vs Nifty]))/_xlfn.STDEV.P(Table2[1Y Return vs Nifty])</f>
        <v>-0.96181850501966759</v>
      </c>
      <c r="I710">
        <v>2.7861240970507501</v>
      </c>
      <c r="J710">
        <f>(Table2[[#This Row],[1M Return vs Nifty]]-AVERAGE(Table2[1M Return vs Nifty]))/_xlfn.STDEV.P(Table2[1M Return vs Nifty])</f>
        <v>0.28004037162991247</v>
      </c>
      <c r="K710">
        <v>-18.699140343879598</v>
      </c>
      <c r="L710">
        <f>(Table2[[#This Row],[6M Return vs Nifty]]-AVERAGE(Table2[6M Return vs Nifty]))/_xlfn.STDEV.P(Table2[6M Return vs Nifty])</f>
        <v>-0.87394216939855451</v>
      </c>
      <c r="M710">
        <v>5.7075928734348897</v>
      </c>
      <c r="N710">
        <f>(Table2[[#This Row],[1W Return vs Nifty]]-AVERAGE(Table2[1W Return vs Nifty]))/_xlfn.STDEV.P(Table2[1W Return vs Nifty])</f>
        <v>1.0463909949105317</v>
      </c>
      <c r="O710">
        <v>518.5</v>
      </c>
      <c r="P710">
        <v>512.744207345669</v>
      </c>
      <c r="Q710">
        <v>534.36075962171606</v>
      </c>
      <c r="R710">
        <v>72.831191091822902</v>
      </c>
      <c r="S710" s="2">
        <f>(Table2[[#This Row],[Close Price]]-Table2[[#This Row],[20D EMA]])/Table2[[#This Row],[20D EMA]]</f>
        <v>2.2757955641272816E-2</v>
      </c>
      <c r="T710" s="2">
        <f>(Table2[[#This Row],[Close Price]]-Table2[[#This Row],[50D EMA]])/Table2[[#This Row],[50D EMA]]</f>
        <v>3.4238890274767425E-2</v>
      </c>
      <c r="U710" s="2">
        <f>(Table2[[#This Row],[Close Price]]-Table2[[#This Row],[200D EMA]])/Table2[[#This Row],[200D EMA]]</f>
        <v>-7.5992848438025075E-3</v>
      </c>
      <c r="V710">
        <v>0.66532473790647095</v>
      </c>
      <c r="W710">
        <v>530</v>
      </c>
      <c r="X710">
        <v>543.5</v>
      </c>
      <c r="Y710">
        <v>511.05</v>
      </c>
      <c r="Z710">
        <v>533.70000000000005</v>
      </c>
      <c r="AA710">
        <v>503.7</v>
      </c>
      <c r="AB710">
        <v>536.85</v>
      </c>
      <c r="AC710" s="2">
        <f>(Table2[[#This Row],[Close Price]]/Table2[[#This Row],[Day Low]])-1</f>
        <v>5.6603773584895656E-4</v>
      </c>
      <c r="AD710" s="2">
        <f>(Table2[[#This Row],[Day High]]/Table2[[#This Row],[Close Price]])-1</f>
        <v>2.4891570808976082E-2</v>
      </c>
      <c r="AE710" s="2">
        <f>(Table2[[#This Row],[Close Price]]/Table2[[#This Row],[Current Week Low]])-1</f>
        <v>3.7667547206731156E-2</v>
      </c>
      <c r="AF710" s="2">
        <f>(Table2[[#This Row],[Current Week High]]/Table2[[#This Row],[Close Price]])-1</f>
        <v>6.4114652083728796E-3</v>
      </c>
      <c r="AG710" s="2">
        <f>(Table2[[#This Row],[Close Price]]/Table2[[#This Row],[Current Month Low]])-1</f>
        <v>5.2809211832439917E-2</v>
      </c>
      <c r="AH710" s="2">
        <f>(Table2[[#This Row],[Current Month High]]/Table2[[#This Row],[Close Price]])-1</f>
        <v>1.235149915142375E-2</v>
      </c>
      <c r="AI710">
        <v>28.182161040920199</v>
      </c>
      <c r="AJ710">
        <v>20.797266514806299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-0.05</v>
      </c>
      <c r="AM710" t="s">
        <v>10197</v>
      </c>
      <c r="AN710">
        <v>4.08</v>
      </c>
      <c r="AO710" t="s">
        <v>10198</v>
      </c>
      <c r="AP710">
        <v>-0.12501775784910699</v>
      </c>
      <c r="AQ710">
        <f>(Table2[[#This Row],[Sharpe Ratio]]-AVERAGE(Table2[Sharpe Ratio]))/_xlfn.STDEV.P(Table2[Sharpe Ratio])</f>
        <v>-2.0380855932465298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666</v>
      </c>
      <c r="AT710">
        <f>_xlfn.RANK.AVG(Table2[[#This Row],[6M Return vs Nifty Z-Score]],Table2[6M Return vs Nifty Z-Score])</f>
        <v>602</v>
      </c>
      <c r="AU710">
        <f>_xlfn.RANK.AVG(Table2[[#This Row],[Sharpe Ratio Z-Score]],Table2[Sharpe Ratio Z-Score])</f>
        <v>722</v>
      </c>
      <c r="AV710">
        <f>(Table2[[#This Row],[Rank 1Y]]+Table2[[#This Row],[Rank 6M]]+Table2[[#This Row],[Rank Sharpe]])/3</f>
        <v>663.33333333333337</v>
      </c>
    </row>
    <row r="711" spans="1:48" x14ac:dyDescent="0.3">
      <c r="A711" t="s">
        <v>517</v>
      </c>
      <c r="B711" t="s">
        <v>518</v>
      </c>
      <c r="C711" t="s">
        <v>10167</v>
      </c>
      <c r="D711" t="s">
        <v>373</v>
      </c>
      <c r="E711">
        <v>39740.921552745</v>
      </c>
      <c r="F711">
        <v>529.45000000000005</v>
      </c>
      <c r="G711">
        <v>-38.220220126279301</v>
      </c>
      <c r="H711">
        <f>(Table2[[#This Row],[1Y Return vs Nifty]]-AVERAGE(Table2[1Y Return vs Nifty]))/_xlfn.STDEV.P(Table2[1Y Return vs Nifty])</f>
        <v>-1.0758475059853652</v>
      </c>
      <c r="I711">
        <v>-9.4868569597787697</v>
      </c>
      <c r="J711">
        <f>(Table2[[#This Row],[1M Return vs Nifty]]-AVERAGE(Table2[1M Return vs Nifty]))/_xlfn.STDEV.P(Table2[1M Return vs Nifty])</f>
        <v>-0.97115020238528915</v>
      </c>
      <c r="K711">
        <v>-15.761374979187799</v>
      </c>
      <c r="L711">
        <f>(Table2[[#This Row],[6M Return vs Nifty]]-AVERAGE(Table2[6M Return vs Nifty]))/_xlfn.STDEV.P(Table2[6M Return vs Nifty])</f>
        <v>-0.77300385699041108</v>
      </c>
      <c r="M711">
        <v>-2.1972852113999699</v>
      </c>
      <c r="N711">
        <f>(Table2[[#This Row],[1W Return vs Nifty]]-AVERAGE(Table2[1W Return vs Nifty]))/_xlfn.STDEV.P(Table2[1W Return vs Nifty])</f>
        <v>-0.64058772762184868</v>
      </c>
      <c r="O711">
        <v>551.84</v>
      </c>
      <c r="P711">
        <v>542.06405298434504</v>
      </c>
      <c r="Q711">
        <v>548.37871796419699</v>
      </c>
      <c r="R711">
        <v>20.255444958139002</v>
      </c>
      <c r="S711" s="2">
        <f>(Table2[[#This Row],[Close Price]]-Table2[[#This Row],[20D EMA]])/Table2[[#This Row],[20D EMA]]</f>
        <v>-4.0573354595534912E-2</v>
      </c>
      <c r="T711" s="2">
        <f>(Table2[[#This Row],[Close Price]]-Table2[[#This Row],[50D EMA]])/Table2[[#This Row],[50D EMA]]</f>
        <v>-2.327041041533387E-2</v>
      </c>
      <c r="U711" s="2">
        <f>(Table2[[#This Row],[Close Price]]-Table2[[#This Row],[200D EMA]])/Table2[[#This Row],[200D EMA]]</f>
        <v>-3.4517601329365925E-2</v>
      </c>
      <c r="V711">
        <v>0.59423285126415804</v>
      </c>
      <c r="W711">
        <v>529.1</v>
      </c>
      <c r="X711">
        <v>545</v>
      </c>
      <c r="Y711">
        <v>522.29999999999995</v>
      </c>
      <c r="Z711">
        <v>558.20000000000005</v>
      </c>
      <c r="AA711">
        <v>522.29999999999995</v>
      </c>
      <c r="AB711">
        <v>580.29999999999995</v>
      </c>
      <c r="AC711" s="2">
        <f>(Table2[[#This Row],[Close Price]]/Table2[[#This Row],[Day Low]])-1</f>
        <v>6.6150066150072462E-4</v>
      </c>
      <c r="AD711" s="2">
        <f>(Table2[[#This Row],[Day High]]/Table2[[#This Row],[Close Price]])-1</f>
        <v>2.9370101048257435E-2</v>
      </c>
      <c r="AE711" s="2">
        <f>(Table2[[#This Row],[Close Price]]/Table2[[#This Row],[Current Week Low]])-1</f>
        <v>1.368945050737147E-2</v>
      </c>
      <c r="AF711" s="2">
        <f>(Table2[[#This Row],[Current Week High]]/Table2[[#This Row],[Close Price]])-1</f>
        <v>5.4301633770894364E-2</v>
      </c>
      <c r="AG711" s="2">
        <f>(Table2[[#This Row],[Close Price]]/Table2[[#This Row],[Current Month Low]])-1</f>
        <v>1.368945050737147E-2</v>
      </c>
      <c r="AH711" s="2">
        <f>(Table2[[#This Row],[Current Month High]]/Table2[[#This Row],[Close Price]])-1</f>
        <v>9.6043063556520814E-2</v>
      </c>
      <c r="AI711">
        <v>20.700727169704301</v>
      </c>
      <c r="AJ711">
        <v>18.233586422510001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0.03</v>
      </c>
      <c r="AM711" t="s">
        <v>10198</v>
      </c>
      <c r="AN711">
        <v>-6.69</v>
      </c>
      <c r="AO711" t="s">
        <v>10197</v>
      </c>
      <c r="AP711">
        <v>-0.15430059878803401</v>
      </c>
      <c r="AQ711">
        <f>(Table2[[#This Row],[Sharpe Ratio]]-AVERAGE(Table2[Sharpe Ratio]))/_xlfn.STDEV.P(Table2[Sharpe Ratio])</f>
        <v>-2.375630276456246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693</v>
      </c>
      <c r="AT711">
        <f>_xlfn.RANK.AVG(Table2[[#This Row],[6M Return vs Nifty Z-Score]],Table2[6M Return vs Nifty Z-Score])</f>
        <v>574</v>
      </c>
      <c r="AU711">
        <f>_xlfn.RANK.AVG(Table2[[#This Row],[Sharpe Ratio Z-Score]],Table2[Sharpe Ratio Z-Score])</f>
        <v>729</v>
      </c>
      <c r="AV711">
        <f>(Table2[[#This Row],[Rank 1Y]]+Table2[[#This Row],[Rank 6M]]+Table2[[#This Row],[Rank Sharpe]])/3</f>
        <v>665.33333333333337</v>
      </c>
    </row>
    <row r="712" spans="1:48" x14ac:dyDescent="0.3">
      <c r="A712" t="s">
        <v>2040</v>
      </c>
      <c r="B712" t="s">
        <v>2041</v>
      </c>
      <c r="C712" t="s">
        <v>10158</v>
      </c>
      <c r="D712" t="s">
        <v>60</v>
      </c>
      <c r="E712">
        <v>2988.086175075</v>
      </c>
      <c r="F712">
        <v>324.14999999999998</v>
      </c>
      <c r="G712">
        <v>-23.6082911748132</v>
      </c>
      <c r="H712">
        <f>(Table2[[#This Row],[1Y Return vs Nifty]]-AVERAGE(Table2[1Y Return vs Nifty]))/_xlfn.STDEV.P(Table2[1Y Return vs Nifty])</f>
        <v>-0.87768259740144938</v>
      </c>
      <c r="I712">
        <v>-4.8207689439420003</v>
      </c>
      <c r="J712">
        <f>(Table2[[#This Row],[1M Return vs Nifty]]-AVERAGE(Table2[1M Return vs Nifty]))/_xlfn.STDEV.P(Table2[1M Return vs Nifty])</f>
        <v>-0.4954576778138845</v>
      </c>
      <c r="K712">
        <v>-25.2848506475096</v>
      </c>
      <c r="L712">
        <f>(Table2[[#This Row],[6M Return vs Nifty]]-AVERAGE(Table2[6M Return vs Nifty]))/_xlfn.STDEV.P(Table2[6M Return vs Nifty])</f>
        <v>-1.100219765304201</v>
      </c>
      <c r="M712">
        <v>-3.9801681898886199</v>
      </c>
      <c r="N712">
        <f>(Table2[[#This Row],[1W Return vs Nifty]]-AVERAGE(Table2[1W Return vs Nifty]))/_xlfn.STDEV.P(Table2[1W Return vs Nifty])</f>
        <v>-1.0210724887019231</v>
      </c>
      <c r="O712">
        <v>329.62</v>
      </c>
      <c r="P712">
        <v>329.304504060976</v>
      </c>
      <c r="Q712">
        <v>339.29861839608702</v>
      </c>
      <c r="R712">
        <v>39.754388213141297</v>
      </c>
      <c r="S712" s="2">
        <f>(Table2[[#This Row],[Close Price]]-Table2[[#This Row],[20D EMA]])/Table2[[#This Row],[20D EMA]]</f>
        <v>-1.6594866816334042E-2</v>
      </c>
      <c r="T712" s="2">
        <f>(Table2[[#This Row],[Close Price]]-Table2[[#This Row],[50D EMA]])/Table2[[#This Row],[50D EMA]]</f>
        <v>-1.5652698330605234E-2</v>
      </c>
      <c r="U712" s="2">
        <f>(Table2[[#This Row],[Close Price]]-Table2[[#This Row],[200D EMA]])/Table2[[#This Row],[200D EMA]]</f>
        <v>-4.4646861421648948E-2</v>
      </c>
      <c r="V712">
        <v>0.82177596445717205</v>
      </c>
      <c r="W712">
        <v>320.05</v>
      </c>
      <c r="X712">
        <v>326.85000000000002</v>
      </c>
      <c r="Y712">
        <v>316.7</v>
      </c>
      <c r="Z712">
        <v>331.7</v>
      </c>
      <c r="AA712">
        <v>316.7</v>
      </c>
      <c r="AB712">
        <v>358</v>
      </c>
      <c r="AC712" s="2">
        <f>(Table2[[#This Row],[Close Price]]/Table2[[#This Row],[Day Low]])-1</f>
        <v>1.2810498359631106E-2</v>
      </c>
      <c r="AD712" s="2">
        <f>(Table2[[#This Row],[Day High]]/Table2[[#This Row],[Close Price]])-1</f>
        <v>8.3294770939381646E-3</v>
      </c>
      <c r="AE712" s="2">
        <f>(Table2[[#This Row],[Close Price]]/Table2[[#This Row],[Current Week Low]])-1</f>
        <v>2.352383959583193E-2</v>
      </c>
      <c r="AF712" s="2">
        <f>(Table2[[#This Row],[Current Week High]]/Table2[[#This Row],[Close Price]])-1</f>
        <v>2.3291685947863572E-2</v>
      </c>
      <c r="AG712" s="2">
        <f>(Table2[[#This Row],[Close Price]]/Table2[[#This Row],[Current Month Low]])-1</f>
        <v>2.352383959583193E-2</v>
      </c>
      <c r="AH712" s="2">
        <f>(Table2[[#This Row],[Current Month High]]/Table2[[#This Row],[Close Price]])-1</f>
        <v>0.10442696282585229</v>
      </c>
      <c r="AI712">
        <v>28.027147925343201</v>
      </c>
      <c r="AJ712">
        <v>13.101884159106699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-0.13</v>
      </c>
      <c r="AM712" t="s">
        <v>10197</v>
      </c>
      <c r="AN712">
        <v>-6.44</v>
      </c>
      <c r="AO712" t="s">
        <v>10197</v>
      </c>
      <c r="AP712">
        <v>-0.105008582648078</v>
      </c>
      <c r="AQ712">
        <f>(Table2[[#This Row],[Sharpe Ratio]]-AVERAGE(Table2[Sharpe Ratio]))/_xlfn.STDEV.P(Table2[Sharpe Ratio])</f>
        <v>-1.8074388906740122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639</v>
      </c>
      <c r="AT712">
        <f>_xlfn.RANK.AVG(Table2[[#This Row],[6M Return vs Nifty Z-Score]],Table2[6M Return vs Nifty Z-Score])</f>
        <v>658</v>
      </c>
      <c r="AU712">
        <f>_xlfn.RANK.AVG(Table2[[#This Row],[Sharpe Ratio Z-Score]],Table2[Sharpe Ratio Z-Score])</f>
        <v>714</v>
      </c>
      <c r="AV712">
        <f>(Table2[[#This Row],[Rank 1Y]]+Table2[[#This Row],[Rank 6M]]+Table2[[#This Row],[Rank Sharpe]])/3</f>
        <v>670.33333333333337</v>
      </c>
    </row>
    <row r="713" spans="1:48" x14ac:dyDescent="0.3">
      <c r="A713" t="s">
        <v>1098</v>
      </c>
      <c r="B713" t="s">
        <v>1099</v>
      </c>
      <c r="C713" t="s">
        <v>10165</v>
      </c>
      <c r="D713" t="s">
        <v>1100</v>
      </c>
      <c r="E713">
        <v>11178.43454844</v>
      </c>
      <c r="F713">
        <v>1028.4000000000001</v>
      </c>
      <c r="G713">
        <v>-37.735787165325497</v>
      </c>
      <c r="H713">
        <f>(Table2[[#This Row],[1Y Return vs Nifty]]-AVERAGE(Table2[1Y Return vs Nifty]))/_xlfn.STDEV.P(Table2[1Y Return vs Nifty])</f>
        <v>-1.0692776948576692</v>
      </c>
      <c r="I713">
        <v>6.8211998099584399</v>
      </c>
      <c r="J713">
        <f>(Table2[[#This Row],[1M Return vs Nifty]]-AVERAGE(Table2[1M Return vs Nifty]))/_xlfn.STDEV.P(Table2[1M Return vs Nifty])</f>
        <v>0.69140324052461843</v>
      </c>
      <c r="K713">
        <v>-23.9154128128684</v>
      </c>
      <c r="L713">
        <f>(Table2[[#This Row],[6M Return vs Nifty]]-AVERAGE(Table2[6M Return vs Nifty]))/_xlfn.STDEV.P(Table2[6M Return vs Nifty])</f>
        <v>-1.0531674221736436</v>
      </c>
      <c r="M713">
        <v>0.56928399124995399</v>
      </c>
      <c r="N713">
        <f>(Table2[[#This Row],[1W Return vs Nifty]]-AVERAGE(Table2[1W Return vs Nifty]))/_xlfn.STDEV.P(Table2[1W Return vs Nifty])</f>
        <v>-5.0174652404725226E-2</v>
      </c>
      <c r="O713">
        <v>998.55</v>
      </c>
      <c r="P713">
        <v>972.26555956437903</v>
      </c>
      <c r="Q713">
        <v>1027.3800215982801</v>
      </c>
      <c r="R713">
        <v>61.540802838790498</v>
      </c>
      <c r="S713" s="2">
        <f>(Table2[[#This Row],[Close Price]]-Table2[[#This Row],[20D EMA]])/Table2[[#This Row],[20D EMA]]</f>
        <v>2.9893345350758736E-2</v>
      </c>
      <c r="T713" s="2">
        <f>(Table2[[#This Row],[Close Price]]-Table2[[#This Row],[50D EMA]])/Table2[[#This Row],[50D EMA]]</f>
        <v>5.7735707989874645E-2</v>
      </c>
      <c r="U713" s="2">
        <f>(Table2[[#This Row],[Close Price]]-Table2[[#This Row],[200D EMA]])/Table2[[#This Row],[200D EMA]]</f>
        <v>9.9279563576992313E-4</v>
      </c>
      <c r="V713">
        <v>0.90366056334504397</v>
      </c>
      <c r="W713">
        <v>1016.35</v>
      </c>
      <c r="X713">
        <v>1038</v>
      </c>
      <c r="Y713">
        <v>960.45</v>
      </c>
      <c r="Z713">
        <v>1038.5999999999999</v>
      </c>
      <c r="AA713">
        <v>918.55</v>
      </c>
      <c r="AB713">
        <v>1067</v>
      </c>
      <c r="AC713" s="2">
        <f>(Table2[[#This Row],[Close Price]]/Table2[[#This Row],[Day Low]])-1</f>
        <v>1.1856151916170621E-2</v>
      </c>
      <c r="AD713" s="2">
        <f>(Table2[[#This Row],[Day High]]/Table2[[#This Row],[Close Price]])-1</f>
        <v>9.3348891481912499E-3</v>
      </c>
      <c r="AE713" s="2">
        <f>(Table2[[#This Row],[Close Price]]/Table2[[#This Row],[Current Week Low]])-1</f>
        <v>7.0748086834296453E-2</v>
      </c>
      <c r="AF713" s="2">
        <f>(Table2[[#This Row],[Current Week High]]/Table2[[#This Row],[Close Price]])-1</f>
        <v>9.9183197199530504E-3</v>
      </c>
      <c r="AG713" s="2">
        <f>(Table2[[#This Row],[Close Price]]/Table2[[#This Row],[Current Month Low]])-1</f>
        <v>0.11959065919111667</v>
      </c>
      <c r="AH713" s="2">
        <f>(Table2[[#This Row],[Current Month High]]/Table2[[#This Row],[Close Price]])-1</f>
        <v>3.7534033450019377E-2</v>
      </c>
      <c r="AI713">
        <v>26.118241929210399</v>
      </c>
      <c r="AJ713">
        <v>20.421545667447301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0.03</v>
      </c>
      <c r="AM713" t="s">
        <v>10198</v>
      </c>
      <c r="AN713">
        <v>-1.54</v>
      </c>
      <c r="AO713" t="s">
        <v>10197</v>
      </c>
      <c r="AP713">
        <v>-7.2115442390982998E-2</v>
      </c>
      <c r="AQ713">
        <f>(Table2[[#This Row],[Sharpe Ratio]]-AVERAGE(Table2[Sharpe Ratio]))/_xlfn.STDEV.P(Table2[Sharpe Ratio])</f>
        <v>-1.4282781176120551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692</v>
      </c>
      <c r="AT713">
        <f>_xlfn.RANK.AVG(Table2[[#This Row],[6M Return vs Nifty Z-Score]],Table2[6M Return vs Nifty Z-Score])</f>
        <v>642</v>
      </c>
      <c r="AU713">
        <f>_xlfn.RANK.AVG(Table2[[#This Row],[Sharpe Ratio Z-Score]],Table2[Sharpe Ratio Z-Score])</f>
        <v>680</v>
      </c>
      <c r="AV713">
        <f>(Table2[[#This Row],[Rank 1Y]]+Table2[[#This Row],[Rank 6M]]+Table2[[#This Row],[Rank Sharpe]])/3</f>
        <v>671.33333333333337</v>
      </c>
    </row>
    <row r="714" spans="1:48" x14ac:dyDescent="0.3">
      <c r="A714" t="s">
        <v>1620</v>
      </c>
      <c r="B714" t="s">
        <v>1621</v>
      </c>
      <c r="C714" t="s">
        <v>10161</v>
      </c>
      <c r="D714" t="s">
        <v>530</v>
      </c>
      <c r="E714">
        <v>5320.6714189980003</v>
      </c>
      <c r="F714">
        <v>106.83</v>
      </c>
      <c r="G714">
        <v>-29.554721528809701</v>
      </c>
      <c r="H714">
        <f>(Table2[[#This Row],[1Y Return vs Nifty]]-AVERAGE(Table2[1Y Return vs Nifty]))/_xlfn.STDEV.P(Table2[1Y Return vs Nifty])</f>
        <v>-0.95832724270559355</v>
      </c>
      <c r="I714">
        <v>-1.6004719832529299</v>
      </c>
      <c r="J714">
        <f>(Table2[[#This Row],[1M Return vs Nifty]]-AVERAGE(Table2[1M Return vs Nifty]))/_xlfn.STDEV.P(Table2[1M Return vs Nifty])</f>
        <v>-0.16715885749574802</v>
      </c>
      <c r="K714">
        <v>-23.4198898387227</v>
      </c>
      <c r="L714">
        <f>(Table2[[#This Row],[6M Return vs Nifty]]-AVERAGE(Table2[6M Return vs Nifty]))/_xlfn.STDEV.P(Table2[6M Return vs Nifty])</f>
        <v>-1.0361418103358586</v>
      </c>
      <c r="M714">
        <v>-1.14051184576735</v>
      </c>
      <c r="N714">
        <f>(Table2[[#This Row],[1W Return vs Nifty]]-AVERAGE(Table2[1W Return vs Nifty]))/_xlfn.STDEV.P(Table2[1W Return vs Nifty])</f>
        <v>-0.41506189873129407</v>
      </c>
      <c r="O714">
        <v>109.03</v>
      </c>
      <c r="P714">
        <v>107.45349984398599</v>
      </c>
      <c r="Q714">
        <v>108.771308125865</v>
      </c>
      <c r="R714">
        <v>38.938961572470603</v>
      </c>
      <c r="S714" s="2">
        <f>(Table2[[#This Row],[Close Price]]-Table2[[#This Row],[20D EMA]])/Table2[[#This Row],[20D EMA]]</f>
        <v>-2.0177932679079177E-2</v>
      </c>
      <c r="T714" s="2">
        <f>(Table2[[#This Row],[Close Price]]-Table2[[#This Row],[50D EMA]])/Table2[[#This Row],[50D EMA]]</f>
        <v>-5.8025084794005692E-3</v>
      </c>
      <c r="U714" s="2">
        <f>(Table2[[#This Row],[Close Price]]-Table2[[#This Row],[200D EMA]])/Table2[[#This Row],[200D EMA]]</f>
        <v>-1.7847612199520638E-2</v>
      </c>
      <c r="V714">
        <v>0.86861581677070598</v>
      </c>
      <c r="W714">
        <v>106.89</v>
      </c>
      <c r="X714">
        <v>109</v>
      </c>
      <c r="Y714">
        <v>102.76</v>
      </c>
      <c r="Z714">
        <v>109.6</v>
      </c>
      <c r="AA714">
        <v>99.46</v>
      </c>
      <c r="AB714">
        <v>118.9</v>
      </c>
      <c r="AC714" s="2">
        <f>(Table2[[#This Row],[Close Price]]/Table2[[#This Row],[Day Low]])-1</f>
        <v>-5.6132472635417319E-4</v>
      </c>
      <c r="AD714" s="2">
        <f>(Table2[[#This Row],[Day High]]/Table2[[#This Row],[Close Price]])-1</f>
        <v>2.0312646260413736E-2</v>
      </c>
      <c r="AE714" s="2">
        <f>(Table2[[#This Row],[Close Price]]/Table2[[#This Row],[Current Week Low]])-1</f>
        <v>3.9606850914752689E-2</v>
      </c>
      <c r="AF714" s="2">
        <f>(Table2[[#This Row],[Current Week High]]/Table2[[#This Row],[Close Price]])-1</f>
        <v>2.5929046148085666E-2</v>
      </c>
      <c r="AG714" s="2">
        <f>(Table2[[#This Row],[Close Price]]/Table2[[#This Row],[Current Month Low]])-1</f>
        <v>7.4100140760104516E-2</v>
      </c>
      <c r="AH714" s="2">
        <f>(Table2[[#This Row],[Current Month High]]/Table2[[#This Row],[Close Price]])-1</f>
        <v>0.1129832444070018</v>
      </c>
      <c r="AI714">
        <v>28.896377422072401</v>
      </c>
      <c r="AJ714">
        <v>16.7540983606557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-0.05</v>
      </c>
      <c r="AM714" t="s">
        <v>10197</v>
      </c>
      <c r="AN714">
        <v>-8.02</v>
      </c>
      <c r="AO714" t="s">
        <v>10197</v>
      </c>
      <c r="AP714">
        <v>-0.120865129848254</v>
      </c>
      <c r="AQ714">
        <f>(Table2[[#This Row],[Sharpe Ratio]]-AVERAGE(Table2[Sharpe Ratio]))/_xlfn.STDEV.P(Table2[Sharpe Ratio])</f>
        <v>-1.990218055190399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665</v>
      </c>
      <c r="AT714">
        <f>_xlfn.RANK.AVG(Table2[[#This Row],[6M Return vs Nifty Z-Score]],Table2[6M Return vs Nifty Z-Score])</f>
        <v>635</v>
      </c>
      <c r="AU714">
        <f>_xlfn.RANK.AVG(Table2[[#This Row],[Sharpe Ratio Z-Score]],Table2[Sharpe Ratio Z-Score])</f>
        <v>720</v>
      </c>
      <c r="AV714">
        <f>(Table2[[#This Row],[Rank 1Y]]+Table2[[#This Row],[Rank 6M]]+Table2[[#This Row],[Rank Sharpe]])/3</f>
        <v>673.33333333333337</v>
      </c>
    </row>
    <row r="715" spans="1:48" x14ac:dyDescent="0.3">
      <c r="A715" t="s">
        <v>1292</v>
      </c>
      <c r="B715" t="s">
        <v>1293</v>
      </c>
      <c r="C715" t="s">
        <v>10167</v>
      </c>
      <c r="D715" t="s">
        <v>555</v>
      </c>
      <c r="E715">
        <v>8591.8184688000001</v>
      </c>
      <c r="F715">
        <v>782.25</v>
      </c>
      <c r="G715">
        <v>-44.449319474563701</v>
      </c>
      <c r="H715">
        <f>(Table2[[#This Row],[1Y Return vs Nifty]]-AVERAGE(Table2[1Y Return vs Nifty]))/_xlfn.STDEV.P(Table2[1Y Return vs Nifty])</f>
        <v>-1.1603256681098155</v>
      </c>
      <c r="I715">
        <v>-0.84249823268136703</v>
      </c>
      <c r="J715">
        <f>(Table2[[#This Row],[1M Return vs Nifty]]-AVERAGE(Table2[1M Return vs Nifty]))/_xlfn.STDEV.P(Table2[1M Return vs Nifty])</f>
        <v>-8.9885894417364387E-2</v>
      </c>
      <c r="K715">
        <v>-33.196167164872897</v>
      </c>
      <c r="L715">
        <f>(Table2[[#This Row],[6M Return vs Nifty]]-AVERAGE(Table2[6M Return vs Nifty]))/_xlfn.STDEV.P(Table2[6M Return vs Nifty])</f>
        <v>-1.3720436991645888</v>
      </c>
      <c r="M715">
        <v>3.3416793174427402</v>
      </c>
      <c r="N715">
        <f>(Table2[[#This Row],[1W Return vs Nifty]]-AVERAGE(Table2[1W Return vs Nifty]))/_xlfn.STDEV.P(Table2[1W Return vs Nifty])</f>
        <v>0.54148177487250271</v>
      </c>
      <c r="O715">
        <v>775.14</v>
      </c>
      <c r="P715">
        <v>784.72923929597403</v>
      </c>
      <c r="Q715">
        <v>857.70119677689195</v>
      </c>
      <c r="R715">
        <v>55.958384112618397</v>
      </c>
      <c r="S715" s="2">
        <f>(Table2[[#This Row],[Close Price]]-Table2[[#This Row],[20D EMA]])/Table2[[#This Row],[20D EMA]]</f>
        <v>9.1725365740382564E-3</v>
      </c>
      <c r="T715" s="2">
        <f>(Table2[[#This Row],[Close Price]]-Table2[[#This Row],[50D EMA]])/Table2[[#This Row],[50D EMA]]</f>
        <v>-3.1593563382425948E-3</v>
      </c>
      <c r="U715" s="2">
        <f>(Table2[[#This Row],[Close Price]]-Table2[[#This Row],[200D EMA]])/Table2[[#This Row],[200D EMA]]</f>
        <v>-8.7969093502988968E-2</v>
      </c>
      <c r="V715">
        <v>1.59304595811396</v>
      </c>
      <c r="W715">
        <v>779</v>
      </c>
      <c r="X715">
        <v>787.8</v>
      </c>
      <c r="Y715">
        <v>755.05</v>
      </c>
      <c r="Z715">
        <v>805</v>
      </c>
      <c r="AA715">
        <v>731.8</v>
      </c>
      <c r="AB715">
        <v>805</v>
      </c>
      <c r="AC715" s="2">
        <f>(Table2[[#This Row],[Close Price]]/Table2[[#This Row],[Day Low]])-1</f>
        <v>4.1720154043645152E-3</v>
      </c>
      <c r="AD715" s="2">
        <f>(Table2[[#This Row],[Day High]]/Table2[[#This Row],[Close Price]])-1</f>
        <v>7.0949185043143181E-3</v>
      </c>
      <c r="AE715" s="2">
        <f>(Table2[[#This Row],[Close Price]]/Table2[[#This Row],[Current Week Low]])-1</f>
        <v>3.6024104363949538E-2</v>
      </c>
      <c r="AF715" s="2">
        <f>(Table2[[#This Row],[Current Week High]]/Table2[[#This Row],[Close Price]])-1</f>
        <v>2.9082774049216997E-2</v>
      </c>
      <c r="AG715" s="2">
        <f>(Table2[[#This Row],[Close Price]]/Table2[[#This Row],[Current Month Low]])-1</f>
        <v>6.8939600983875415E-2</v>
      </c>
      <c r="AH715" s="2">
        <f>(Table2[[#This Row],[Current Month High]]/Table2[[#This Row],[Close Price]])-1</f>
        <v>2.9082774049216997E-2</v>
      </c>
      <c r="AI715">
        <v>41.425375519335198</v>
      </c>
      <c r="AJ715">
        <v>8.58550805108273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-0.11</v>
      </c>
      <c r="AM715" t="s">
        <v>10197</v>
      </c>
      <c r="AN715">
        <v>3.71</v>
      </c>
      <c r="AO715" t="s">
        <v>10198</v>
      </c>
      <c r="AP715">
        <v>-3.4278139279666997E-2</v>
      </c>
      <c r="AQ715">
        <f>(Table2[[#This Row],[Sharpe Ratio]]-AVERAGE(Table2[Sharpe Ratio]))/_xlfn.STDEV.P(Table2[Sharpe Ratio])</f>
        <v>-0.99212574705291801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710</v>
      </c>
      <c r="AT715">
        <f>_xlfn.RANK.AVG(Table2[[#This Row],[6M Return vs Nifty Z-Score]],Table2[6M Return vs Nifty Z-Score])</f>
        <v>699</v>
      </c>
      <c r="AU715">
        <f>_xlfn.RANK.AVG(Table2[[#This Row],[Sharpe Ratio Z-Score]],Table2[Sharpe Ratio Z-Score])</f>
        <v>614</v>
      </c>
      <c r="AV715">
        <f>(Table2[[#This Row],[Rank 1Y]]+Table2[[#This Row],[Rank 6M]]+Table2[[#This Row],[Rank Sharpe]])/3</f>
        <v>674.33333333333337</v>
      </c>
    </row>
    <row r="716" spans="1:48" x14ac:dyDescent="0.3">
      <c r="A716" t="s">
        <v>347</v>
      </c>
      <c r="B716" t="s">
        <v>348</v>
      </c>
      <c r="C716" t="s">
        <v>10153</v>
      </c>
      <c r="D716" t="s">
        <v>349</v>
      </c>
      <c r="E716">
        <v>69476.469533700001</v>
      </c>
      <c r="F716">
        <v>730.5</v>
      </c>
      <c r="G716">
        <v>-40.663359537245299</v>
      </c>
      <c r="H716">
        <f>(Table2[[#This Row],[1Y Return vs Nifty]]-AVERAGE(Table2[1Y Return vs Nifty]))/_xlfn.STDEV.P(Table2[1Y Return vs Nifty])</f>
        <v>-1.1089810162590557</v>
      </c>
      <c r="I716">
        <v>-0.63866170367700503</v>
      </c>
      <c r="J716">
        <f>(Table2[[#This Row],[1M Return vs Nifty]]-AVERAGE(Table2[1M Return vs Nifty]))/_xlfn.STDEV.P(Table2[1M Return vs Nifty])</f>
        <v>-6.9105422048891738E-2</v>
      </c>
      <c r="K716">
        <v>-18.162970693153799</v>
      </c>
      <c r="L716">
        <f>(Table2[[#This Row],[6M Return vs Nifty]]-AVERAGE(Table2[6M Return vs Nifty]))/_xlfn.STDEV.P(Table2[6M Return vs Nifty])</f>
        <v>-0.85551998348841329</v>
      </c>
      <c r="M716">
        <v>3.0585552129193099</v>
      </c>
      <c r="N716">
        <f>(Table2[[#This Row],[1W Return vs Nifty]]-AVERAGE(Table2[1W Return vs Nifty]))/_xlfn.STDEV.P(Table2[1W Return vs Nifty])</f>
        <v>0.48106030662957544</v>
      </c>
      <c r="O716">
        <v>730</v>
      </c>
      <c r="P716">
        <v>724.99035105815096</v>
      </c>
      <c r="Q716">
        <v>741.69059316115204</v>
      </c>
      <c r="R716">
        <v>49.106021744409801</v>
      </c>
      <c r="S716" s="2">
        <f>(Table2[[#This Row],[Close Price]]-Table2[[#This Row],[20D EMA]])/Table2[[#This Row],[20D EMA]]</f>
        <v>6.8493150684931507E-4</v>
      </c>
      <c r="T716" s="2">
        <f>(Table2[[#This Row],[Close Price]]-Table2[[#This Row],[50D EMA]])/Table2[[#This Row],[50D EMA]]</f>
        <v>7.5996169242907776E-3</v>
      </c>
      <c r="U716" s="2">
        <f>(Table2[[#This Row],[Close Price]]-Table2[[#This Row],[200D EMA]])/Table2[[#This Row],[200D EMA]]</f>
        <v>-1.5087953473235683E-2</v>
      </c>
      <c r="V716">
        <v>1.0467419068310699</v>
      </c>
      <c r="W716">
        <v>718.1</v>
      </c>
      <c r="X716">
        <v>730.4</v>
      </c>
      <c r="Y716">
        <v>711.6</v>
      </c>
      <c r="Z716">
        <v>745</v>
      </c>
      <c r="AA716">
        <v>708.75</v>
      </c>
      <c r="AB716">
        <v>750</v>
      </c>
      <c r="AC716" s="2">
        <f>(Table2[[#This Row],[Close Price]]/Table2[[#This Row],[Day Low]])-1</f>
        <v>1.7267790001392447E-2</v>
      </c>
      <c r="AD716" s="2">
        <f>(Table2[[#This Row],[Day High]]/Table2[[#This Row],[Close Price]])-1</f>
        <v>-1.3689253935667001E-4</v>
      </c>
      <c r="AE716" s="2">
        <f>(Table2[[#This Row],[Close Price]]/Table2[[#This Row],[Current Week Low]])-1</f>
        <v>2.6559865092748769E-2</v>
      </c>
      <c r="AF716" s="2">
        <f>(Table2[[#This Row],[Current Week High]]/Table2[[#This Row],[Close Price]])-1</f>
        <v>1.9849418206707714E-2</v>
      </c>
      <c r="AG716" s="2">
        <f>(Table2[[#This Row],[Close Price]]/Table2[[#This Row],[Current Month Low]])-1</f>
        <v>3.0687830687830653E-2</v>
      </c>
      <c r="AH716" s="2">
        <f>(Table2[[#This Row],[Current Month High]]/Table2[[#This Row],[Close Price]])-1</f>
        <v>2.6694045174537884E-2</v>
      </c>
      <c r="AI716">
        <v>22.224503764544799</v>
      </c>
      <c r="AJ716">
        <v>12.740180569488301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-0.05</v>
      </c>
      <c r="AM716" t="s">
        <v>10197</v>
      </c>
      <c r="AN716">
        <v>-0.7</v>
      </c>
      <c r="AO716" t="s">
        <v>10197</v>
      </c>
      <c r="AP716">
        <v>-0.14446094954821501</v>
      </c>
      <c r="AQ716">
        <f>(Table2[[#This Row],[Sharpe Ratio]]-AVERAGE(Table2[Sharpe Ratio]))/_xlfn.STDEV.P(Table2[Sharpe Ratio])</f>
        <v>-2.2622081774025218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704</v>
      </c>
      <c r="AT716">
        <f>_xlfn.RANK.AVG(Table2[[#This Row],[6M Return vs Nifty Z-Score]],Table2[6M Return vs Nifty Z-Score])</f>
        <v>596</v>
      </c>
      <c r="AU716">
        <f>_xlfn.RANK.AVG(Table2[[#This Row],[Sharpe Ratio Z-Score]],Table2[Sharpe Ratio Z-Score])</f>
        <v>726</v>
      </c>
      <c r="AV716">
        <f>(Table2[[#This Row],[Rank 1Y]]+Table2[[#This Row],[Rank 6M]]+Table2[[#This Row],[Rank Sharpe]])/3</f>
        <v>675.33333333333337</v>
      </c>
    </row>
    <row r="717" spans="1:48" x14ac:dyDescent="0.3">
      <c r="A717" t="s">
        <v>1039</v>
      </c>
      <c r="B717" t="s">
        <v>1040</v>
      </c>
      <c r="C717" t="s">
        <v>10152</v>
      </c>
      <c r="D717" t="s">
        <v>21</v>
      </c>
      <c r="E717">
        <v>12218.342353800001</v>
      </c>
      <c r="F717">
        <v>817</v>
      </c>
      <c r="G717">
        <v>-35.485654267929597</v>
      </c>
      <c r="H717">
        <f>(Table2[[#This Row],[1Y Return vs Nifty]]-AVERAGE(Table2[1Y Return vs Nifty]))/_xlfn.STDEV.P(Table2[1Y Return vs Nifty])</f>
        <v>-1.0387617115542203</v>
      </c>
      <c r="I717">
        <v>-4.4212012951935602</v>
      </c>
      <c r="J717">
        <f>(Table2[[#This Row],[1M Return vs Nifty]]-AVERAGE(Table2[1M Return vs Nifty]))/_xlfn.STDEV.P(Table2[1M Return vs Nifty])</f>
        <v>-0.45472305323648671</v>
      </c>
      <c r="K717">
        <v>-20.018443665247599</v>
      </c>
      <c r="L717">
        <f>(Table2[[#This Row],[6M Return vs Nifty]]-AVERAGE(Table2[6M Return vs Nifty]))/_xlfn.STDEV.P(Table2[6M Return vs Nifty])</f>
        <v>-0.91927194706352977</v>
      </c>
      <c r="M717">
        <v>1.7732004646563899</v>
      </c>
      <c r="N717">
        <f>(Table2[[#This Row],[1W Return vs Nifty]]-AVERAGE(Table2[1W Return vs Nifty]))/_xlfn.STDEV.P(Table2[1W Return vs Nifty])</f>
        <v>0.20675296273955146</v>
      </c>
      <c r="O717">
        <v>825.52</v>
      </c>
      <c r="P717">
        <v>828.93345051373797</v>
      </c>
      <c r="Q717">
        <v>844.73604771703299</v>
      </c>
      <c r="R717">
        <v>45.2972199274557</v>
      </c>
      <c r="S717" s="2">
        <f>(Table2[[#This Row],[Close Price]]-Table2[[#This Row],[20D EMA]])/Table2[[#This Row],[20D EMA]]</f>
        <v>-1.0320767516232171E-2</v>
      </c>
      <c r="T717" s="2">
        <f>(Table2[[#This Row],[Close Price]]-Table2[[#This Row],[50D EMA]])/Table2[[#This Row],[50D EMA]]</f>
        <v>-1.4396150265551617E-2</v>
      </c>
      <c r="U717" s="2">
        <f>(Table2[[#This Row],[Close Price]]-Table2[[#This Row],[200D EMA]])/Table2[[#This Row],[200D EMA]]</f>
        <v>-3.2833981445437171E-2</v>
      </c>
      <c r="V717">
        <v>0.74629787228676103</v>
      </c>
      <c r="W717">
        <v>815.1</v>
      </c>
      <c r="X717">
        <v>826</v>
      </c>
      <c r="Y717">
        <v>791</v>
      </c>
      <c r="Z717">
        <v>834</v>
      </c>
      <c r="AA717">
        <v>791</v>
      </c>
      <c r="AB717">
        <v>849.4</v>
      </c>
      <c r="AC717" s="2">
        <f>(Table2[[#This Row],[Close Price]]/Table2[[#This Row],[Day Low]])-1</f>
        <v>2.3310023310023631E-3</v>
      </c>
      <c r="AD717" s="2">
        <f>(Table2[[#This Row],[Day High]]/Table2[[#This Row],[Close Price]])-1</f>
        <v>1.101591187270512E-2</v>
      </c>
      <c r="AE717" s="2">
        <f>(Table2[[#This Row],[Close Price]]/Table2[[#This Row],[Current Week Low]])-1</f>
        <v>3.2869785082174419E-2</v>
      </c>
      <c r="AF717" s="2">
        <f>(Table2[[#This Row],[Current Week High]]/Table2[[#This Row],[Close Price]])-1</f>
        <v>2.0807833537331621E-2</v>
      </c>
      <c r="AG717" s="2">
        <f>(Table2[[#This Row],[Close Price]]/Table2[[#This Row],[Current Month Low]])-1</f>
        <v>3.2869785082174419E-2</v>
      </c>
      <c r="AH717" s="2">
        <f>(Table2[[#This Row],[Current Month High]]/Table2[[#This Row],[Close Price]])-1</f>
        <v>3.9657282741738076E-2</v>
      </c>
      <c r="AI717">
        <v>18.7270501835985</v>
      </c>
      <c r="AJ717">
        <v>10.2564102564102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-0.17</v>
      </c>
      <c r="AM717" t="s">
        <v>10197</v>
      </c>
      <c r="AN717">
        <v>-0.63</v>
      </c>
      <c r="AO717" t="s">
        <v>10197</v>
      </c>
      <c r="AP717">
        <v>-0.150693627180358</v>
      </c>
      <c r="AQ717">
        <f>(Table2[[#This Row],[Sharpe Ratio]]-AVERAGE(Table2[Sharpe Ratio]))/_xlfn.STDEV.P(Table2[Sharpe Ratio])</f>
        <v>-2.3340525452791816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685</v>
      </c>
      <c r="AT717">
        <f>_xlfn.RANK.AVG(Table2[[#This Row],[6M Return vs Nifty Z-Score]],Table2[6M Return vs Nifty Z-Score])</f>
        <v>613</v>
      </c>
      <c r="AU717">
        <f>_xlfn.RANK.AVG(Table2[[#This Row],[Sharpe Ratio Z-Score]],Table2[Sharpe Ratio Z-Score])</f>
        <v>728</v>
      </c>
      <c r="AV717">
        <f>(Table2[[#This Row],[Rank 1Y]]+Table2[[#This Row],[Rank 6M]]+Table2[[#This Row],[Rank Sharpe]])/3</f>
        <v>675.33333333333337</v>
      </c>
    </row>
    <row r="718" spans="1:48" x14ac:dyDescent="0.3">
      <c r="A718" t="s">
        <v>2213</v>
      </c>
      <c r="B718" t="s">
        <v>2214</v>
      </c>
      <c r="C718" t="s">
        <v>10167</v>
      </c>
      <c r="D718" t="s">
        <v>373</v>
      </c>
      <c r="E718">
        <v>2445.4970923800001</v>
      </c>
      <c r="F718">
        <v>212.35</v>
      </c>
      <c r="G718">
        <v>-27.334424106035002</v>
      </c>
      <c r="H718">
        <f>(Table2[[#This Row],[1Y Return vs Nifty]]-AVERAGE(Table2[1Y Return vs Nifty]))/_xlfn.STDEV.P(Table2[1Y Return vs Nifty])</f>
        <v>-0.92821588387852316</v>
      </c>
      <c r="I718">
        <v>-13.332760569065901</v>
      </c>
      <c r="J718">
        <f>(Table2[[#This Row],[1M Return vs Nifty]]-AVERAGE(Table2[1M Return vs Nifty]))/_xlfn.STDEV.P(Table2[1M Return vs Nifty])</f>
        <v>-1.363227589470752</v>
      </c>
      <c r="K718">
        <v>-58.063607757170601</v>
      </c>
      <c r="L718">
        <f>(Table2[[#This Row],[6M Return vs Nifty]]-AVERAGE(Table2[6M Return vs Nifty]))/_xlfn.STDEV.P(Table2[6M Return vs Nifty])</f>
        <v>-2.2264609775028221</v>
      </c>
      <c r="M718">
        <v>-2.73202540516156</v>
      </c>
      <c r="N718">
        <f>(Table2[[#This Row],[1W Return vs Nifty]]-AVERAGE(Table2[1W Return vs Nifty]))/_xlfn.STDEV.P(Table2[1W Return vs Nifty])</f>
        <v>-0.75470654378541135</v>
      </c>
      <c r="O718">
        <v>216.58</v>
      </c>
      <c r="P718">
        <v>226.74520620126199</v>
      </c>
      <c r="Q718">
        <v>263.43832993107299</v>
      </c>
      <c r="R718">
        <v>44.621633804493101</v>
      </c>
      <c r="S718" s="2">
        <f>(Table2[[#This Row],[Close Price]]-Table2[[#This Row],[20D EMA]])/Table2[[#This Row],[20D EMA]]</f>
        <v>-1.9530889278788523E-2</v>
      </c>
      <c r="T718" s="2">
        <f>(Table2[[#This Row],[Close Price]]-Table2[[#This Row],[50D EMA]])/Table2[[#This Row],[50D EMA]]</f>
        <v>-6.3486264792229505E-2</v>
      </c>
      <c r="U718" s="2">
        <f>(Table2[[#This Row],[Close Price]]-Table2[[#This Row],[200D EMA]])/Table2[[#This Row],[200D EMA]]</f>
        <v>-0.19392899258221055</v>
      </c>
      <c r="V718">
        <v>0.527669626781194</v>
      </c>
      <c r="W718">
        <v>212.43</v>
      </c>
      <c r="X718">
        <v>216.32</v>
      </c>
      <c r="Y718">
        <v>204</v>
      </c>
      <c r="Z718">
        <v>214.9</v>
      </c>
      <c r="AA718">
        <v>204</v>
      </c>
      <c r="AB718">
        <v>235.2</v>
      </c>
      <c r="AC718" s="2">
        <f>(Table2[[#This Row],[Close Price]]/Table2[[#This Row],[Day Low]])-1</f>
        <v>-3.7659464294126366E-4</v>
      </c>
      <c r="AD718" s="2">
        <f>(Table2[[#This Row],[Day High]]/Table2[[#This Row],[Close Price]])-1</f>
        <v>1.8695549799858657E-2</v>
      </c>
      <c r="AE718" s="2">
        <f>(Table2[[#This Row],[Close Price]]/Table2[[#This Row],[Current Week Low]])-1</f>
        <v>4.0931372549019684E-2</v>
      </c>
      <c r="AF718" s="2">
        <f>(Table2[[#This Row],[Current Week High]]/Table2[[#This Row],[Close Price]])-1</f>
        <v>1.2008476571697679E-2</v>
      </c>
      <c r="AG718" s="2">
        <f>(Table2[[#This Row],[Close Price]]/Table2[[#This Row],[Current Month Low]])-1</f>
        <v>4.0931372549019684E-2</v>
      </c>
      <c r="AH718" s="2">
        <f>(Table2[[#This Row],[Current Month High]]/Table2[[#This Row],[Close Price]])-1</f>
        <v>0.10760536849540858</v>
      </c>
      <c r="AI718">
        <v>103.31999058158701</v>
      </c>
      <c r="AJ718">
        <v>10.887728459530001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-0.09</v>
      </c>
      <c r="AM718" t="s">
        <v>10197</v>
      </c>
      <c r="AN718">
        <v>-1.43</v>
      </c>
      <c r="AO718" t="s">
        <v>10197</v>
      </c>
      <c r="AP718">
        <v>-5.6600094169848E-2</v>
      </c>
      <c r="AQ718">
        <f>(Table2[[#This Row],[Sharpe Ratio]]-AVERAGE(Table2[Sharpe Ratio]))/_xlfn.STDEV.P(Table2[Sharpe Ratio])</f>
        <v>-1.2494319697565888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654</v>
      </c>
      <c r="AT718">
        <f>_xlfn.RANK.AVG(Table2[[#This Row],[6M Return vs Nifty Z-Score]],Table2[6M Return vs Nifty Z-Score])</f>
        <v>729</v>
      </c>
      <c r="AU718">
        <f>_xlfn.RANK.AVG(Table2[[#This Row],[Sharpe Ratio Z-Score]],Table2[Sharpe Ratio Z-Score])</f>
        <v>647</v>
      </c>
      <c r="AV718">
        <f>(Table2[[#This Row],[Rank 1Y]]+Table2[[#This Row],[Rank 6M]]+Table2[[#This Row],[Rank Sharpe]])/3</f>
        <v>676.66666666666663</v>
      </c>
    </row>
    <row r="719" spans="1:48" x14ac:dyDescent="0.3">
      <c r="A719" t="s">
        <v>992</v>
      </c>
      <c r="B719" t="s">
        <v>993</v>
      </c>
      <c r="C719" t="s">
        <v>10169</v>
      </c>
      <c r="D719" t="s">
        <v>585</v>
      </c>
      <c r="E719">
        <v>13448.23239942</v>
      </c>
      <c r="F719">
        <v>140.01</v>
      </c>
      <c r="G719">
        <v>-66.005438294502696</v>
      </c>
      <c r="H719">
        <f>(Table2[[#This Row],[1Y Return vs Nifty]]-AVERAGE(Table2[1Y Return vs Nifty]))/_xlfn.STDEV.P(Table2[1Y Return vs Nifty])</f>
        <v>-1.452666695058803</v>
      </c>
      <c r="I719">
        <v>-13.5411480899179</v>
      </c>
      <c r="J719">
        <f>(Table2[[#This Row],[1M Return vs Nifty]]-AVERAGE(Table2[1M Return vs Nifty]))/_xlfn.STDEV.P(Table2[1M Return vs Nifty])</f>
        <v>-1.3844720206831125</v>
      </c>
      <c r="K719">
        <v>-28.509925055276302</v>
      </c>
      <c r="L719">
        <f>(Table2[[#This Row],[6M Return vs Nifty]]-AVERAGE(Table2[6M Return vs Nifty]))/_xlfn.STDEV.P(Table2[6M Return vs Nifty])</f>
        <v>-1.2110296931572426</v>
      </c>
      <c r="M719">
        <v>-6.4293152320492197</v>
      </c>
      <c r="N719">
        <f>(Table2[[#This Row],[1W Return vs Nifty]]-AVERAGE(Table2[1W Return vs Nifty]))/_xlfn.STDEV.P(Table2[1W Return vs Nifty])</f>
        <v>-1.5437445532343845</v>
      </c>
      <c r="O719">
        <v>145.94999999999999</v>
      </c>
      <c r="P719">
        <v>149.148534476495</v>
      </c>
      <c r="Q719">
        <v>179.45165922300299</v>
      </c>
      <c r="R719">
        <v>41.117386608297402</v>
      </c>
      <c r="S719" s="2">
        <f>(Table2[[#This Row],[Close Price]]-Table2[[#This Row],[20D EMA]])/Table2[[#This Row],[20D EMA]]</f>
        <v>-4.0698869475847881E-2</v>
      </c>
      <c r="T719" s="2">
        <f>(Table2[[#This Row],[Close Price]]-Table2[[#This Row],[50D EMA]])/Table2[[#This Row],[50D EMA]]</f>
        <v>-6.1271366216040117E-2</v>
      </c>
      <c r="U719" s="2">
        <f>(Table2[[#This Row],[Close Price]]-Table2[[#This Row],[200D EMA]])/Table2[[#This Row],[200D EMA]]</f>
        <v>-0.21978988321300055</v>
      </c>
      <c r="V719">
        <v>1.1921533735950001</v>
      </c>
      <c r="W719">
        <v>140.03</v>
      </c>
      <c r="X719">
        <v>144.5</v>
      </c>
      <c r="Y719">
        <v>129.77000000000001</v>
      </c>
      <c r="Z719">
        <v>143.25</v>
      </c>
      <c r="AA719">
        <v>129.77000000000001</v>
      </c>
      <c r="AB719">
        <v>164.03</v>
      </c>
      <c r="AC719" s="2">
        <f>(Table2[[#This Row],[Close Price]]/Table2[[#This Row],[Day Low]])-1</f>
        <v>-1.4282653717068161E-4</v>
      </c>
      <c r="AD719" s="2">
        <f>(Table2[[#This Row],[Day High]]/Table2[[#This Row],[Close Price]])-1</f>
        <v>3.2069137918720125E-2</v>
      </c>
      <c r="AE719" s="2">
        <f>(Table2[[#This Row],[Close Price]]/Table2[[#This Row],[Current Week Low]])-1</f>
        <v>7.8908838714648821E-2</v>
      </c>
      <c r="AF719" s="2">
        <f>(Table2[[#This Row],[Current Week High]]/Table2[[#This Row],[Close Price]])-1</f>
        <v>2.3141204199700116E-2</v>
      </c>
      <c r="AG719" s="2">
        <f>(Table2[[#This Row],[Close Price]]/Table2[[#This Row],[Current Month Low]])-1</f>
        <v>7.8908838714648821E-2</v>
      </c>
      <c r="AH719" s="2">
        <f>(Table2[[#This Row],[Current Month High]]/Table2[[#This Row],[Close Price]])-1</f>
        <v>0.17155917434468981</v>
      </c>
      <c r="AI719">
        <v>114.056138847225</v>
      </c>
      <c r="AJ719">
        <v>11.5617529880478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-0.08</v>
      </c>
      <c r="AM719" t="s">
        <v>10197</v>
      </c>
      <c r="AN719">
        <v>-7.08</v>
      </c>
      <c r="AO719" t="s">
        <v>10197</v>
      </c>
      <c r="AP719">
        <v>-4.3125941404948999E-2</v>
      </c>
      <c r="AQ719">
        <f>(Table2[[#This Row],[Sharpe Ratio]]-AVERAGE(Table2[Sharpe Ratio]))/_xlfn.STDEV.P(Table2[Sharpe Ratio])</f>
        <v>-1.0941147778204361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730</v>
      </c>
      <c r="AT719">
        <f>_xlfn.RANK.AVG(Table2[[#This Row],[6M Return vs Nifty Z-Score]],Table2[6M Return vs Nifty Z-Score])</f>
        <v>679</v>
      </c>
      <c r="AU719">
        <f>_xlfn.RANK.AVG(Table2[[#This Row],[Sharpe Ratio Z-Score]],Table2[Sharpe Ratio Z-Score])</f>
        <v>628</v>
      </c>
      <c r="AV719">
        <f>(Table2[[#This Row],[Rank 1Y]]+Table2[[#This Row],[Rank 6M]]+Table2[[#This Row],[Rank Sharpe]])/3</f>
        <v>679</v>
      </c>
    </row>
    <row r="720" spans="1:48" x14ac:dyDescent="0.3">
      <c r="A720" t="s">
        <v>2451</v>
      </c>
      <c r="B720" t="s">
        <v>2452</v>
      </c>
      <c r="C720" t="s">
        <v>10167</v>
      </c>
      <c r="D720" t="s">
        <v>555</v>
      </c>
      <c r="E720">
        <v>1951.821647171</v>
      </c>
      <c r="F720">
        <v>116.53</v>
      </c>
      <c r="G720">
        <v>-49.2882874289188</v>
      </c>
      <c r="H720">
        <f>(Table2[[#This Row],[1Y Return vs Nifty]]-AVERAGE(Table2[1Y Return vs Nifty]))/_xlfn.STDEV.P(Table2[1Y Return vs Nifty])</f>
        <v>-1.2259510653794254</v>
      </c>
      <c r="I720">
        <v>2.8716741974912599</v>
      </c>
      <c r="J720">
        <f>(Table2[[#This Row],[1M Return vs Nifty]]-AVERAGE(Table2[1M Return vs Nifty]))/_xlfn.STDEV.P(Table2[1M Return vs Nifty])</f>
        <v>0.28876192662796696</v>
      </c>
      <c r="K720">
        <v>-23.438767791201101</v>
      </c>
      <c r="L720">
        <f>(Table2[[#This Row],[6M Return vs Nifty]]-AVERAGE(Table2[6M Return vs Nifty]))/_xlfn.STDEV.P(Table2[6M Return vs Nifty])</f>
        <v>-1.0367904355418718</v>
      </c>
      <c r="M720">
        <v>-4.7250612772672804</v>
      </c>
      <c r="N720">
        <f>(Table2[[#This Row],[1W Return vs Nifty]]-AVERAGE(Table2[1W Return vs Nifty]))/_xlfn.STDEV.P(Table2[1W Return vs Nifty])</f>
        <v>-1.1800399990775756</v>
      </c>
      <c r="O720">
        <v>109.7</v>
      </c>
      <c r="P720">
        <v>106.777755922791</v>
      </c>
      <c r="Q720">
        <v>118.173287746752</v>
      </c>
      <c r="R720">
        <v>62.123258414479501</v>
      </c>
      <c r="S720" s="2">
        <f>(Table2[[#This Row],[Close Price]]-Table2[[#This Row],[20D EMA]])/Table2[[#This Row],[20D EMA]]</f>
        <v>6.2260711030082024E-2</v>
      </c>
      <c r="T720" s="2">
        <f>(Table2[[#This Row],[Close Price]]-Table2[[#This Row],[50D EMA]])/Table2[[#This Row],[50D EMA]]</f>
        <v>9.1332169260615145E-2</v>
      </c>
      <c r="U720" s="2">
        <f>(Table2[[#This Row],[Close Price]]-Table2[[#This Row],[200D EMA]])/Table2[[#This Row],[200D EMA]]</f>
        <v>-1.3905746197682143E-2</v>
      </c>
      <c r="V720">
        <v>2.92091899733698</v>
      </c>
      <c r="W720">
        <v>113.2</v>
      </c>
      <c r="X720">
        <v>124.94</v>
      </c>
      <c r="Y720">
        <v>104.41</v>
      </c>
      <c r="Z720">
        <v>119.42</v>
      </c>
      <c r="AA720">
        <v>101.05</v>
      </c>
      <c r="AB720">
        <v>124.14</v>
      </c>
      <c r="AC720" s="2">
        <f>(Table2[[#This Row],[Close Price]]/Table2[[#This Row],[Day Low]])-1</f>
        <v>2.9416961130741992E-2</v>
      </c>
      <c r="AD720" s="2">
        <f>(Table2[[#This Row],[Day High]]/Table2[[#This Row],[Close Price]])-1</f>
        <v>7.217025658628673E-2</v>
      </c>
      <c r="AE720" s="2">
        <f>(Table2[[#This Row],[Close Price]]/Table2[[#This Row],[Current Week Low]])-1</f>
        <v>0.11608083516904522</v>
      </c>
      <c r="AF720" s="2">
        <f>(Table2[[#This Row],[Current Week High]]/Table2[[#This Row],[Close Price]])-1</f>
        <v>2.4800480562945149E-2</v>
      </c>
      <c r="AG720" s="2">
        <f>(Table2[[#This Row],[Close Price]]/Table2[[#This Row],[Current Month Low]])-1</f>
        <v>0.15319148936170213</v>
      </c>
      <c r="AH720" s="2">
        <f>(Table2[[#This Row],[Current Month High]]/Table2[[#This Row],[Close Price]])-1</f>
        <v>6.5305071655367808E-2</v>
      </c>
      <c r="AI720">
        <v>59.915901484596198</v>
      </c>
      <c r="AJ720">
        <v>45.753595997498401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0.02</v>
      </c>
      <c r="AM720" t="s">
        <v>10198</v>
      </c>
      <c r="AN720">
        <v>10.72</v>
      </c>
      <c r="AO720" t="s">
        <v>10198</v>
      </c>
      <c r="AP720">
        <v>-7.7064560562931997E-2</v>
      </c>
      <c r="AQ720">
        <f>(Table2[[#This Row],[Sharpe Ratio]]-AVERAGE(Table2[Sharpe Ratio]))/_xlfn.STDEV.P(Table2[Sharpe Ratio])</f>
        <v>-1.4853268352894866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717</v>
      </c>
      <c r="AT720">
        <f>_xlfn.RANK.AVG(Table2[[#This Row],[6M Return vs Nifty Z-Score]],Table2[6M Return vs Nifty Z-Score])</f>
        <v>637</v>
      </c>
      <c r="AU720">
        <f>_xlfn.RANK.AVG(Table2[[#This Row],[Sharpe Ratio Z-Score]],Table2[Sharpe Ratio Z-Score])</f>
        <v>684</v>
      </c>
      <c r="AV720">
        <f>(Table2[[#This Row],[Rank 1Y]]+Table2[[#This Row],[Rank 6M]]+Table2[[#This Row],[Rank Sharpe]])/3</f>
        <v>679.33333333333337</v>
      </c>
    </row>
    <row r="721" spans="1:48" x14ac:dyDescent="0.3">
      <c r="A721" t="s">
        <v>1343</v>
      </c>
      <c r="B721" t="s">
        <v>1344</v>
      </c>
      <c r="C721" t="s">
        <v>10161</v>
      </c>
      <c r="D721" t="s">
        <v>143</v>
      </c>
      <c r="E721">
        <v>8138.4098769000002</v>
      </c>
      <c r="F721">
        <v>681.3</v>
      </c>
      <c r="G721">
        <v>-52.189323072002502</v>
      </c>
      <c r="H721">
        <f>(Table2[[#This Row],[1Y Return vs Nifty]]-AVERAGE(Table2[1Y Return vs Nifty]))/_xlfn.STDEV.P(Table2[1Y Return vs Nifty])</f>
        <v>-1.265294499427035</v>
      </c>
      <c r="I721">
        <v>-4.6004788011961297</v>
      </c>
      <c r="J721">
        <f>(Table2[[#This Row],[1M Return vs Nifty]]-AVERAGE(Table2[1M Return vs Nifty]))/_xlfn.STDEV.P(Table2[1M Return vs Nifty])</f>
        <v>-0.47299981294178645</v>
      </c>
      <c r="K721">
        <v>-20.068001086518699</v>
      </c>
      <c r="L721">
        <f>(Table2[[#This Row],[6M Return vs Nifty]]-AVERAGE(Table2[6M Return vs Nifty]))/_xlfn.STDEV.P(Table2[6M Return vs Nifty])</f>
        <v>-0.92097468429725349</v>
      </c>
      <c r="M721">
        <v>1.8212239305489899</v>
      </c>
      <c r="N721">
        <f>(Table2[[#This Row],[1W Return vs Nifty]]-AVERAGE(Table2[1W Return vs Nifty]))/_xlfn.STDEV.P(Table2[1W Return vs Nifty])</f>
        <v>0.21700164263994082</v>
      </c>
      <c r="O721">
        <v>678.26</v>
      </c>
      <c r="P721">
        <v>685.39342399003397</v>
      </c>
      <c r="Q721">
        <v>713.99698145535797</v>
      </c>
      <c r="R721">
        <v>60.5774452994713</v>
      </c>
      <c r="S721" s="2">
        <f>(Table2[[#This Row],[Close Price]]-Table2[[#This Row],[20D EMA]])/Table2[[#This Row],[20D EMA]]</f>
        <v>4.4820570282781882E-3</v>
      </c>
      <c r="T721" s="2">
        <f>(Table2[[#This Row],[Close Price]]-Table2[[#This Row],[50D EMA]])/Table2[[#This Row],[50D EMA]]</f>
        <v>-5.9723712640895321E-3</v>
      </c>
      <c r="U721" s="2">
        <f>(Table2[[#This Row],[Close Price]]-Table2[[#This Row],[200D EMA]])/Table2[[#This Row],[200D EMA]]</f>
        <v>-4.5794285276544076E-2</v>
      </c>
      <c r="V721">
        <v>0.37190677670243499</v>
      </c>
      <c r="W721">
        <v>663.5</v>
      </c>
      <c r="X721">
        <v>682.95</v>
      </c>
      <c r="Y721">
        <v>664.55</v>
      </c>
      <c r="Z721">
        <v>684.75</v>
      </c>
      <c r="AA721">
        <v>654.6</v>
      </c>
      <c r="AB721">
        <v>697</v>
      </c>
      <c r="AC721" s="2">
        <f>(Table2[[#This Row],[Close Price]]/Table2[[#This Row],[Day Low]])-1</f>
        <v>2.6827430293896004E-2</v>
      </c>
      <c r="AD721" s="2">
        <f>(Table2[[#This Row],[Day High]]/Table2[[#This Row],[Close Price]])-1</f>
        <v>2.4218405988551961E-3</v>
      </c>
      <c r="AE721" s="2">
        <f>(Table2[[#This Row],[Close Price]]/Table2[[#This Row],[Current Week Low]])-1</f>
        <v>2.5205025957414806E-2</v>
      </c>
      <c r="AF721" s="2">
        <f>(Table2[[#This Row],[Current Week High]]/Table2[[#This Row],[Close Price]])-1</f>
        <v>5.0638485248790666E-3</v>
      </c>
      <c r="AG721" s="2">
        <f>(Table2[[#This Row],[Close Price]]/Table2[[#This Row],[Current Month Low]])-1</f>
        <v>4.0788267644362941E-2</v>
      </c>
      <c r="AH721" s="2">
        <f>(Table2[[#This Row],[Current Month High]]/Table2[[#This Row],[Close Price]])-1</f>
        <v>2.3044180243651846E-2</v>
      </c>
      <c r="AI721">
        <v>43.549097313958598</v>
      </c>
      <c r="AJ721">
        <v>13.815569662545901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-0.12</v>
      </c>
      <c r="AM721" t="s">
        <v>10197</v>
      </c>
      <c r="AN721">
        <v>1.51</v>
      </c>
      <c r="AO721" t="s">
        <v>10198</v>
      </c>
      <c r="AP721">
        <v>-0.102317424591806</v>
      </c>
      <c r="AQ721">
        <f>(Table2[[#This Row],[Sharpe Ratio]]-AVERAGE(Table2[Sharpe Ratio]))/_xlfn.STDEV.P(Table2[Sharpe Ratio])</f>
        <v>-1.7764177853288663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720</v>
      </c>
      <c r="AT721">
        <f>_xlfn.RANK.AVG(Table2[[#This Row],[6M Return vs Nifty Z-Score]],Table2[6M Return vs Nifty Z-Score])</f>
        <v>614</v>
      </c>
      <c r="AU721">
        <f>_xlfn.RANK.AVG(Table2[[#This Row],[Sharpe Ratio Z-Score]],Table2[Sharpe Ratio Z-Score])</f>
        <v>711</v>
      </c>
      <c r="AV721">
        <f>(Table2[[#This Row],[Rank 1Y]]+Table2[[#This Row],[Rank 6M]]+Table2[[#This Row],[Rank Sharpe]])/3</f>
        <v>681.66666666666663</v>
      </c>
    </row>
    <row r="722" spans="1:48" x14ac:dyDescent="0.3">
      <c r="A722" t="s">
        <v>569</v>
      </c>
      <c r="B722" t="s">
        <v>570</v>
      </c>
      <c r="C722" t="s">
        <v>10162</v>
      </c>
      <c r="D722" t="s">
        <v>80</v>
      </c>
      <c r="E722">
        <v>33225.000215494998</v>
      </c>
      <c r="F722">
        <v>1771.55</v>
      </c>
      <c r="G722">
        <v>-31.184315531136299</v>
      </c>
      <c r="H722">
        <f>(Table2[[#This Row],[1Y Return vs Nifty]]-AVERAGE(Table2[1Y Return vs Nifty]))/_xlfn.STDEV.P(Table2[1Y Return vs Nifty])</f>
        <v>-0.98042756550161603</v>
      </c>
      <c r="I722">
        <v>-6.2895343870492502</v>
      </c>
      <c r="J722">
        <f>(Table2[[#This Row],[1M Return vs Nifty]]-AVERAGE(Table2[1M Return vs Nifty]))/_xlfn.STDEV.P(Table2[1M Return vs Nifty])</f>
        <v>-0.64519354633235071</v>
      </c>
      <c r="K722">
        <v>-33.959784385530298</v>
      </c>
      <c r="L722">
        <f>(Table2[[#This Row],[6M Return vs Nifty]]-AVERAGE(Table2[6M Return vs Nifty]))/_xlfn.STDEV.P(Table2[6M Return vs Nifty])</f>
        <v>-1.3982807276575167</v>
      </c>
      <c r="M722">
        <v>-6.0250090789066597</v>
      </c>
      <c r="N722">
        <f>(Table2[[#This Row],[1W Return vs Nifty]]-AVERAGE(Table2[1W Return vs Nifty]))/_xlfn.STDEV.P(Table2[1W Return vs Nifty])</f>
        <v>-1.457461644071129</v>
      </c>
      <c r="O722">
        <v>1835.41</v>
      </c>
      <c r="P722">
        <v>1847.59826266659</v>
      </c>
      <c r="Q722">
        <v>1961.3131881563299</v>
      </c>
      <c r="R722">
        <v>28.096283400127401</v>
      </c>
      <c r="S722" s="2">
        <f>(Table2[[#This Row],[Close Price]]-Table2[[#This Row],[20D EMA]])/Table2[[#This Row],[20D EMA]]</f>
        <v>-3.4793315934859306E-2</v>
      </c>
      <c r="T722" s="2">
        <f>(Table2[[#This Row],[Close Price]]-Table2[[#This Row],[50D EMA]])/Table2[[#This Row],[50D EMA]]</f>
        <v>-4.1160605204743808E-2</v>
      </c>
      <c r="U722" s="2">
        <f>(Table2[[#This Row],[Close Price]]-Table2[[#This Row],[200D EMA]])/Table2[[#This Row],[200D EMA]]</f>
        <v>-9.6753129129117224E-2</v>
      </c>
      <c r="V722">
        <v>1.4081526815848999</v>
      </c>
      <c r="W722">
        <v>1771</v>
      </c>
      <c r="X722">
        <v>1842</v>
      </c>
      <c r="Y722">
        <v>1751.1</v>
      </c>
      <c r="Z722">
        <v>1818.5</v>
      </c>
      <c r="AA722">
        <v>1751.1</v>
      </c>
      <c r="AB722">
        <v>1960</v>
      </c>
      <c r="AC722" s="2">
        <f>(Table2[[#This Row],[Close Price]]/Table2[[#This Row],[Day Low]])-1</f>
        <v>3.1055900621113075E-4</v>
      </c>
      <c r="AD722" s="2">
        <f>(Table2[[#This Row],[Day High]]/Table2[[#This Row],[Close Price]])-1</f>
        <v>3.9767435296774067E-2</v>
      </c>
      <c r="AE722" s="2">
        <f>(Table2[[#This Row],[Close Price]]/Table2[[#This Row],[Current Week Low]])-1</f>
        <v>1.1678373593741131E-2</v>
      </c>
      <c r="AF722" s="2">
        <f>(Table2[[#This Row],[Current Week High]]/Table2[[#This Row],[Close Price]])-1</f>
        <v>2.6502215573932508E-2</v>
      </c>
      <c r="AG722" s="2">
        <f>(Table2[[#This Row],[Close Price]]/Table2[[#This Row],[Current Month Low]])-1</f>
        <v>1.1678373593741131E-2</v>
      </c>
      <c r="AH722" s="2">
        <f>(Table2[[#This Row],[Current Month High]]/Table2[[#This Row],[Close Price]])-1</f>
        <v>0.1063757726284893</v>
      </c>
      <c r="AI722">
        <v>37.207530128983002</v>
      </c>
      <c r="AJ722">
        <v>7.2756449073513298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-0.09</v>
      </c>
      <c r="AM722" t="s">
        <v>10197</v>
      </c>
      <c r="AN722">
        <v>-4.54</v>
      </c>
      <c r="AO722" t="s">
        <v>10197</v>
      </c>
      <c r="AP722">
        <v>-7.0259510268166001E-2</v>
      </c>
      <c r="AQ722">
        <f>(Table2[[#This Row],[Sharpe Ratio]]-AVERAGE(Table2[Sharpe Ratio]))/_xlfn.STDEV.P(Table2[Sharpe Ratio])</f>
        <v>-1.4068847008407264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671</v>
      </c>
      <c r="AT722">
        <f>_xlfn.RANK.AVG(Table2[[#This Row],[6M Return vs Nifty Z-Score]],Table2[6M Return vs Nifty Z-Score])</f>
        <v>701</v>
      </c>
      <c r="AU722">
        <f>_xlfn.RANK.AVG(Table2[[#This Row],[Sharpe Ratio Z-Score]],Table2[Sharpe Ratio Z-Score])</f>
        <v>676</v>
      </c>
      <c r="AV722">
        <f>(Table2[[#This Row],[Rank 1Y]]+Table2[[#This Row],[Rank 6M]]+Table2[[#This Row],[Rank Sharpe]])/3</f>
        <v>682.66666666666663</v>
      </c>
    </row>
    <row r="723" spans="1:48" x14ac:dyDescent="0.3">
      <c r="A723" t="s">
        <v>2369</v>
      </c>
      <c r="B723" t="s">
        <v>2370</v>
      </c>
      <c r="C723" t="s">
        <v>10161</v>
      </c>
      <c r="D723" t="s">
        <v>530</v>
      </c>
      <c r="E723">
        <v>2100.9052576700001</v>
      </c>
      <c r="F723">
        <v>537.70000000000005</v>
      </c>
      <c r="G723">
        <v>-44.132770296322903</v>
      </c>
      <c r="H723">
        <f>(Table2[[#This Row],[1Y Return vs Nifty]]-AVERAGE(Table2[1Y Return vs Nifty]))/_xlfn.STDEV.P(Table2[1Y Return vs Nifty])</f>
        <v>-1.1560326730386818</v>
      </c>
      <c r="I723">
        <v>-9.5434244165600806</v>
      </c>
      <c r="J723">
        <f>(Table2[[#This Row],[1M Return vs Nifty]]-AVERAGE(Table2[1M Return vs Nifty]))/_xlfn.STDEV.P(Table2[1M Return vs Nifty])</f>
        <v>-0.9769170709556112</v>
      </c>
      <c r="K723">
        <v>-25.527046106272199</v>
      </c>
      <c r="L723">
        <f>(Table2[[#This Row],[6M Return vs Nifty]]-AVERAGE(Table2[6M Return vs Nifty]))/_xlfn.STDEV.P(Table2[6M Return vs Nifty])</f>
        <v>-1.1085413287531516</v>
      </c>
      <c r="M723">
        <v>-3.5776127339785702</v>
      </c>
      <c r="N723">
        <f>(Table2[[#This Row],[1W Return vs Nifty]]-AVERAGE(Table2[1W Return vs Nifty]))/_xlfn.STDEV.P(Table2[1W Return vs Nifty])</f>
        <v>-0.93516319554503036</v>
      </c>
      <c r="O723">
        <v>548.58000000000004</v>
      </c>
      <c r="P723">
        <v>549.90740595479895</v>
      </c>
      <c r="Q723">
        <v>595.514310155153</v>
      </c>
      <c r="R723">
        <v>43.160345760851001</v>
      </c>
      <c r="S723" s="2">
        <f>(Table2[[#This Row],[Close Price]]-Table2[[#This Row],[20D EMA]])/Table2[[#This Row],[20D EMA]]</f>
        <v>-1.9833023442342036E-2</v>
      </c>
      <c r="T723" s="2">
        <f>(Table2[[#This Row],[Close Price]]-Table2[[#This Row],[50D EMA]])/Table2[[#This Row],[50D EMA]]</f>
        <v>-2.2199020821702335E-2</v>
      </c>
      <c r="U723" s="2">
        <f>(Table2[[#This Row],[Close Price]]-Table2[[#This Row],[200D EMA]])/Table2[[#This Row],[200D EMA]]</f>
        <v>-9.7082990566742605E-2</v>
      </c>
      <c r="V723">
        <v>1.2166226625099901</v>
      </c>
      <c r="W723">
        <v>535.1</v>
      </c>
      <c r="X723">
        <v>552.95000000000005</v>
      </c>
      <c r="Y723">
        <v>495.05</v>
      </c>
      <c r="Z723">
        <v>548</v>
      </c>
      <c r="AA723">
        <v>495.05</v>
      </c>
      <c r="AB723">
        <v>599.20000000000005</v>
      </c>
      <c r="AC723" s="2">
        <f>(Table2[[#This Row],[Close Price]]/Table2[[#This Row],[Day Low]])-1</f>
        <v>4.8589048775931065E-3</v>
      </c>
      <c r="AD723" s="2">
        <f>(Table2[[#This Row],[Day High]]/Table2[[#This Row],[Close Price]])-1</f>
        <v>2.8361539892133081E-2</v>
      </c>
      <c r="AE723" s="2">
        <f>(Table2[[#This Row],[Close Price]]/Table2[[#This Row],[Current Week Low]])-1</f>
        <v>8.6152913847086232E-2</v>
      </c>
      <c r="AF723" s="2">
        <f>(Table2[[#This Row],[Current Week High]]/Table2[[#This Row],[Close Price]])-1</f>
        <v>1.9155663009112756E-2</v>
      </c>
      <c r="AG723" s="2">
        <f>(Table2[[#This Row],[Close Price]]/Table2[[#This Row],[Current Month Low]])-1</f>
        <v>8.6152913847086232E-2</v>
      </c>
      <c r="AH723" s="2">
        <f>(Table2[[#This Row],[Current Month High]]/Table2[[#This Row],[Close Price]])-1</f>
        <v>0.11437604612237307</v>
      </c>
      <c r="AI723">
        <v>47.238236935093902</v>
      </c>
      <c r="AJ723">
        <v>16.625094892094101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-0.05</v>
      </c>
      <c r="AM723" t="s">
        <v>10197</v>
      </c>
      <c r="AN723">
        <v>-5.8</v>
      </c>
      <c r="AO723" t="s">
        <v>10197</v>
      </c>
      <c r="AP723">
        <v>-7.9259245070248993E-2</v>
      </c>
      <c r="AQ723">
        <f>(Table2[[#This Row],[Sharpe Ratio]]-AVERAGE(Table2[Sharpe Ratio]))/_xlfn.STDEV.P(Table2[Sharpe Ratio])</f>
        <v>-1.5106250667115206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709</v>
      </c>
      <c r="AT723">
        <f>_xlfn.RANK.AVG(Table2[[#This Row],[6M Return vs Nifty Z-Score]],Table2[6M Return vs Nifty Z-Score])</f>
        <v>661</v>
      </c>
      <c r="AU723">
        <f>_xlfn.RANK.AVG(Table2[[#This Row],[Sharpe Ratio Z-Score]],Table2[Sharpe Ratio Z-Score])</f>
        <v>688</v>
      </c>
      <c r="AV723">
        <f>(Table2[[#This Row],[Rank 1Y]]+Table2[[#This Row],[Rank 6M]]+Table2[[#This Row],[Rank Sharpe]])/3</f>
        <v>686</v>
      </c>
    </row>
    <row r="724" spans="1:48" x14ac:dyDescent="0.3">
      <c r="A724" t="s">
        <v>1226</v>
      </c>
      <c r="B724" t="s">
        <v>1227</v>
      </c>
      <c r="C724" t="s">
        <v>10165</v>
      </c>
      <c r="D724" t="s">
        <v>95</v>
      </c>
      <c r="E724">
        <v>9344.9777023499992</v>
      </c>
      <c r="F724">
        <v>316.5</v>
      </c>
      <c r="G724">
        <v>-62.339092129048304</v>
      </c>
      <c r="H724">
        <f>(Table2[[#This Row],[1Y Return vs Nifty]]-AVERAGE(Table2[1Y Return vs Nifty]))/_xlfn.STDEV.P(Table2[1Y Return vs Nifty])</f>
        <v>-1.4029442282217763</v>
      </c>
      <c r="I724">
        <v>7.6010749728484202</v>
      </c>
      <c r="J724">
        <f>(Table2[[#This Row],[1M Return vs Nifty]]-AVERAGE(Table2[1M Return vs Nifty]))/_xlfn.STDEV.P(Table2[1M Return vs Nifty])</f>
        <v>0.77090898148504527</v>
      </c>
      <c r="K724">
        <v>-24.219250535148099</v>
      </c>
      <c r="L724">
        <f>(Table2[[#This Row],[6M Return vs Nifty]]-AVERAGE(Table2[6M Return vs Nifty]))/_xlfn.STDEV.P(Table2[6M Return vs Nifty])</f>
        <v>-1.0636069444382357</v>
      </c>
      <c r="M724">
        <v>3.8413981025945998</v>
      </c>
      <c r="N724">
        <f>(Table2[[#This Row],[1W Return vs Nifty]]-AVERAGE(Table2[1W Return vs Nifty]))/_xlfn.STDEV.P(Table2[1W Return vs Nifty])</f>
        <v>0.64812667802644275</v>
      </c>
      <c r="O724">
        <v>302.81</v>
      </c>
      <c r="P724">
        <v>298.73201884318797</v>
      </c>
      <c r="Q724">
        <v>352.74758154109298</v>
      </c>
      <c r="R724">
        <v>65.422990957667395</v>
      </c>
      <c r="S724" s="2">
        <f>(Table2[[#This Row],[Close Price]]-Table2[[#This Row],[20D EMA]])/Table2[[#This Row],[20D EMA]]</f>
        <v>4.5209867573726088E-2</v>
      </c>
      <c r="T724" s="2">
        <f>(Table2[[#This Row],[Close Price]]-Table2[[#This Row],[50D EMA]])/Table2[[#This Row],[50D EMA]]</f>
        <v>5.9477993773874277E-2</v>
      </c>
      <c r="U724" s="2">
        <f>(Table2[[#This Row],[Close Price]]-Table2[[#This Row],[200D EMA]])/Table2[[#This Row],[200D EMA]]</f>
        <v>-0.10275784566043965</v>
      </c>
      <c r="V724">
        <v>1.87952387988564</v>
      </c>
      <c r="W724">
        <v>312.3</v>
      </c>
      <c r="X724">
        <v>317.7</v>
      </c>
      <c r="Y724">
        <v>293.64999999999998</v>
      </c>
      <c r="Z724">
        <v>332.5</v>
      </c>
      <c r="AA724">
        <v>281.75</v>
      </c>
      <c r="AB724">
        <v>332.5</v>
      </c>
      <c r="AC724" s="2">
        <f>(Table2[[#This Row],[Close Price]]/Table2[[#This Row],[Day Low]])-1</f>
        <v>1.3448607108549337E-2</v>
      </c>
      <c r="AD724" s="2">
        <f>(Table2[[#This Row],[Day High]]/Table2[[#This Row],[Close Price]])-1</f>
        <v>3.7914691943128354E-3</v>
      </c>
      <c r="AE724" s="2">
        <f>(Table2[[#This Row],[Close Price]]/Table2[[#This Row],[Current Week Low]])-1</f>
        <v>7.7813723820875369E-2</v>
      </c>
      <c r="AF724" s="2">
        <f>(Table2[[#This Row],[Current Week High]]/Table2[[#This Row],[Close Price]])-1</f>
        <v>5.0552922590837213E-2</v>
      </c>
      <c r="AG724" s="2">
        <f>(Table2[[#This Row],[Close Price]]/Table2[[#This Row],[Current Month Low]])-1</f>
        <v>0.12333629103815436</v>
      </c>
      <c r="AH724" s="2">
        <f>(Table2[[#This Row],[Current Month High]]/Table2[[#This Row],[Close Price]])-1</f>
        <v>5.0552922590837213E-2</v>
      </c>
      <c r="AI724">
        <v>76.935229067930393</v>
      </c>
      <c r="AJ724">
        <v>21.264367816091902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-0.05</v>
      </c>
      <c r="AM724" t="s">
        <v>10197</v>
      </c>
      <c r="AN724">
        <v>11.17</v>
      </c>
      <c r="AO724" t="s">
        <v>10198</v>
      </c>
      <c r="AP724">
        <v>-9.7433127128735003E-2</v>
      </c>
      <c r="AQ724">
        <f>(Table2[[#This Row],[Sharpe Ratio]]-AVERAGE(Table2[Sharpe Ratio]))/_xlfn.STDEV.P(Table2[Sharpe Ratio])</f>
        <v>-1.720116259007946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727</v>
      </c>
      <c r="AT724">
        <f>_xlfn.RANK.AVG(Table2[[#This Row],[6M Return vs Nifty Z-Score]],Table2[6M Return vs Nifty Z-Score])</f>
        <v>648</v>
      </c>
      <c r="AU724">
        <f>_xlfn.RANK.AVG(Table2[[#This Row],[Sharpe Ratio Z-Score]],Table2[Sharpe Ratio Z-Score])</f>
        <v>707</v>
      </c>
      <c r="AV724">
        <f>(Table2[[#This Row],[Rank 1Y]]+Table2[[#This Row],[Rank 6M]]+Table2[[#This Row],[Rank Sharpe]])/3</f>
        <v>694</v>
      </c>
    </row>
    <row r="725" spans="1:48" x14ac:dyDescent="0.3">
      <c r="A725" t="s">
        <v>1156</v>
      </c>
      <c r="B725" t="s">
        <v>1157</v>
      </c>
      <c r="C725" t="s">
        <v>10167</v>
      </c>
      <c r="D725" t="s">
        <v>555</v>
      </c>
      <c r="E725">
        <v>10294.210672560001</v>
      </c>
      <c r="F725">
        <v>2013.3</v>
      </c>
      <c r="G725">
        <v>-40.687623341662302</v>
      </c>
      <c r="H725">
        <f>(Table2[[#This Row],[1Y Return vs Nifty]]-AVERAGE(Table2[1Y Return vs Nifty]))/_xlfn.STDEV.P(Table2[1Y Return vs Nifty])</f>
        <v>-1.1093100785341437</v>
      </c>
      <c r="I725">
        <v>-7.1156182317293899</v>
      </c>
      <c r="J725">
        <f>(Table2[[#This Row],[1M Return vs Nifty]]-AVERAGE(Table2[1M Return vs Nifty]))/_xlfn.STDEV.P(Table2[1M Return vs Nifty])</f>
        <v>-0.72941011238293307</v>
      </c>
      <c r="K725">
        <v>-24.985103272316501</v>
      </c>
      <c r="L725">
        <f>(Table2[[#This Row],[6M Return vs Nifty]]-AVERAGE(Table2[6M Return vs Nifty]))/_xlfn.STDEV.P(Table2[6M Return vs Nifty])</f>
        <v>-1.0899207827631168</v>
      </c>
      <c r="M725">
        <v>-0.54702097353687795</v>
      </c>
      <c r="N725">
        <f>(Table2[[#This Row],[1W Return vs Nifty]]-AVERAGE(Table2[1W Return vs Nifty]))/_xlfn.STDEV.P(Table2[1W Return vs Nifty])</f>
        <v>-0.28840511000854863</v>
      </c>
      <c r="O725">
        <v>2049.6799999999998</v>
      </c>
      <c r="P725">
        <v>2047.6076773433499</v>
      </c>
      <c r="Q725">
        <v>2159.3320155122801</v>
      </c>
      <c r="R725">
        <v>34.7411215743805</v>
      </c>
      <c r="S725" s="2">
        <f>(Table2[[#This Row],[Close Price]]-Table2[[#This Row],[20D EMA]])/Table2[[#This Row],[20D EMA]]</f>
        <v>-1.7749112056516084E-2</v>
      </c>
      <c r="T725" s="2">
        <f>(Table2[[#This Row],[Close Price]]-Table2[[#This Row],[50D EMA]])/Table2[[#This Row],[50D EMA]]</f>
        <v>-1.6755005230231476E-2</v>
      </c>
      <c r="U725" s="2">
        <f>(Table2[[#This Row],[Close Price]]-Table2[[#This Row],[200D EMA]])/Table2[[#This Row],[200D EMA]]</f>
        <v>-6.7628328790204834E-2</v>
      </c>
      <c r="V725">
        <v>0.65382732981245995</v>
      </c>
      <c r="W725">
        <v>2015.05</v>
      </c>
      <c r="X725">
        <v>2108</v>
      </c>
      <c r="Y725">
        <v>1979.25</v>
      </c>
      <c r="Z725">
        <v>2055.1999999999998</v>
      </c>
      <c r="AA725">
        <v>1979.25</v>
      </c>
      <c r="AB725">
        <v>2204</v>
      </c>
      <c r="AC725" s="2">
        <f>(Table2[[#This Row],[Close Price]]/Table2[[#This Row],[Day Low]])-1</f>
        <v>-8.6846480236224544E-4</v>
      </c>
      <c r="AD725" s="2">
        <f>(Table2[[#This Row],[Day High]]/Table2[[#This Row],[Close Price]])-1</f>
        <v>4.7037202602692174E-2</v>
      </c>
      <c r="AE725" s="2">
        <f>(Table2[[#This Row],[Close Price]]/Table2[[#This Row],[Current Week Low]])-1</f>
        <v>1.7203486169003357E-2</v>
      </c>
      <c r="AF725" s="2">
        <f>(Table2[[#This Row],[Current Week High]]/Table2[[#This Row],[Close Price]])-1</f>
        <v>2.0811602841106502E-2</v>
      </c>
      <c r="AG725" s="2">
        <f>(Table2[[#This Row],[Close Price]]/Table2[[#This Row],[Current Month Low]])-1</f>
        <v>1.7203486169003357E-2</v>
      </c>
      <c r="AH725" s="2">
        <f>(Table2[[#This Row],[Current Month High]]/Table2[[#This Row],[Close Price]])-1</f>
        <v>9.4720111260120143E-2</v>
      </c>
      <c r="AI725">
        <v>35.846619977151903</v>
      </c>
      <c r="AJ725">
        <v>11.355088495575201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-7.0000000000000007E-2</v>
      </c>
      <c r="AM725" t="s">
        <v>10197</v>
      </c>
      <c r="AN725">
        <v>-3.9</v>
      </c>
      <c r="AO725" t="s">
        <v>10197</v>
      </c>
      <c r="AP725">
        <v>-0.185306601041307</v>
      </c>
      <c r="AQ725">
        <f>(Table2[[#This Row],[Sharpe Ratio]]-AVERAGE(Table2[Sharpe Ratio]))/_xlfn.STDEV.P(Table2[Sharpe Ratio])</f>
        <v>-2.7330379210904781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705</v>
      </c>
      <c r="AT725">
        <f>_xlfn.RANK.AVG(Table2[[#This Row],[6M Return vs Nifty Z-Score]],Table2[6M Return vs Nifty Z-Score])</f>
        <v>653</v>
      </c>
      <c r="AU725">
        <f>_xlfn.RANK.AVG(Table2[[#This Row],[Sharpe Ratio Z-Score]],Table2[Sharpe Ratio Z-Score])</f>
        <v>730</v>
      </c>
      <c r="AV725">
        <f>(Table2[[#This Row],[Rank 1Y]]+Table2[[#This Row],[Rank 6M]]+Table2[[#This Row],[Rank Sharpe]])/3</f>
        <v>696</v>
      </c>
    </row>
    <row r="726" spans="1:48" x14ac:dyDescent="0.3">
      <c r="A726" t="s">
        <v>827</v>
      </c>
      <c r="B726" t="s">
        <v>828</v>
      </c>
      <c r="C726" t="s">
        <v>10162</v>
      </c>
      <c r="D726" t="s">
        <v>80</v>
      </c>
      <c r="E726">
        <v>18923.475252299999</v>
      </c>
      <c r="F726">
        <v>800.85</v>
      </c>
      <c r="G726">
        <v>-34.789698266068399</v>
      </c>
      <c r="H726">
        <f>(Table2[[#This Row],[1Y Return vs Nifty]]-AVERAGE(Table2[1Y Return vs Nifty]))/_xlfn.STDEV.P(Table2[1Y Return vs Nifty])</f>
        <v>-1.0293232549380309</v>
      </c>
      <c r="I726">
        <v>-10.784053221461001</v>
      </c>
      <c r="J726">
        <f>(Table2[[#This Row],[1M Return vs Nifty]]-AVERAGE(Table2[1M Return vs Nifty]))/_xlfn.STDEV.P(Table2[1M Return vs Nifty])</f>
        <v>-1.10339514986375</v>
      </c>
      <c r="K726">
        <v>-31.640511765111199</v>
      </c>
      <c r="L726">
        <f>(Table2[[#This Row],[6M Return vs Nifty]]-AVERAGE(Table2[6M Return vs Nifty]))/_xlfn.STDEV.P(Table2[6M Return vs Nifty])</f>
        <v>-1.3185931300252678</v>
      </c>
      <c r="M726">
        <v>0.41963293699774401</v>
      </c>
      <c r="N726">
        <f>(Table2[[#This Row],[1W Return vs Nifty]]-AVERAGE(Table2[1W Return vs Nifty]))/_xlfn.STDEV.P(Table2[1W Return vs Nifty])</f>
        <v>-8.2111659100925424E-2</v>
      </c>
      <c r="O726">
        <v>803.34</v>
      </c>
      <c r="P726">
        <v>810.54727673275795</v>
      </c>
      <c r="Q726">
        <v>849.18457151565303</v>
      </c>
      <c r="R726">
        <v>51.908492063958903</v>
      </c>
      <c r="S726" s="2">
        <f>(Table2[[#This Row],[Close Price]]-Table2[[#This Row],[20D EMA]])/Table2[[#This Row],[20D EMA]]</f>
        <v>-3.0995593397565276E-3</v>
      </c>
      <c r="T726" s="2">
        <f>(Table2[[#This Row],[Close Price]]-Table2[[#This Row],[50D EMA]])/Table2[[#This Row],[50D EMA]]</f>
        <v>-1.1963863196045473E-2</v>
      </c>
      <c r="U726" s="2">
        <f>(Table2[[#This Row],[Close Price]]-Table2[[#This Row],[200D EMA]])/Table2[[#This Row],[200D EMA]]</f>
        <v>-5.6918805565889935E-2</v>
      </c>
      <c r="V726">
        <v>0.92208687550782997</v>
      </c>
      <c r="W726">
        <v>785</v>
      </c>
      <c r="X726">
        <v>830.45</v>
      </c>
      <c r="Y726">
        <v>765</v>
      </c>
      <c r="Z726">
        <v>810</v>
      </c>
      <c r="AA726">
        <v>765</v>
      </c>
      <c r="AB726">
        <v>869.65</v>
      </c>
      <c r="AC726" s="2">
        <f>(Table2[[#This Row],[Close Price]]/Table2[[#This Row],[Day Low]])-1</f>
        <v>2.0191082802547777E-2</v>
      </c>
      <c r="AD726" s="2">
        <f>(Table2[[#This Row],[Day High]]/Table2[[#This Row],[Close Price]])-1</f>
        <v>3.696072922519833E-2</v>
      </c>
      <c r="AE726" s="2">
        <f>(Table2[[#This Row],[Close Price]]/Table2[[#This Row],[Current Week Low]])-1</f>
        <v>4.6862745098039227E-2</v>
      </c>
      <c r="AF726" s="2">
        <f>(Table2[[#This Row],[Current Week High]]/Table2[[#This Row],[Close Price]])-1</f>
        <v>1.1425360554411013E-2</v>
      </c>
      <c r="AG726" s="2">
        <f>(Table2[[#This Row],[Close Price]]/Table2[[#This Row],[Current Month Low]])-1</f>
        <v>4.6862745098039227E-2</v>
      </c>
      <c r="AH726" s="2">
        <f>(Table2[[#This Row],[Current Month High]]/Table2[[#This Row],[Close Price]])-1</f>
        <v>8.5908721982893121E-2</v>
      </c>
      <c r="AI726">
        <v>32.134606980083603</v>
      </c>
      <c r="AJ726">
        <v>14.4071428571428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-0.04</v>
      </c>
      <c r="AM726" t="s">
        <v>10197</v>
      </c>
      <c r="AN726">
        <v>0.76</v>
      </c>
      <c r="AO726" t="s">
        <v>10198</v>
      </c>
      <c r="AP726">
        <v>-0.116114507977717</v>
      </c>
      <c r="AQ726">
        <f>(Table2[[#This Row],[Sharpe Ratio]]-AVERAGE(Table2[Sharpe Ratio]))/_xlfn.STDEV.P(Table2[Sharpe Ratio])</f>
        <v>-1.9354574137046918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682</v>
      </c>
      <c r="AT726">
        <f>_xlfn.RANK.AVG(Table2[[#This Row],[6M Return vs Nifty Z-Score]],Table2[6M Return vs Nifty Z-Score])</f>
        <v>690</v>
      </c>
      <c r="AU726">
        <f>_xlfn.RANK.AVG(Table2[[#This Row],[Sharpe Ratio Z-Score]],Table2[Sharpe Ratio Z-Score])</f>
        <v>719</v>
      </c>
      <c r="AV726">
        <f>(Table2[[#This Row],[Rank 1Y]]+Table2[[#This Row],[Rank 6M]]+Table2[[#This Row],[Rank Sharpe]])/3</f>
        <v>697</v>
      </c>
    </row>
    <row r="727" spans="1:48" x14ac:dyDescent="0.3">
      <c r="A727" t="s">
        <v>606</v>
      </c>
      <c r="B727" t="s">
        <v>607</v>
      </c>
      <c r="C727" t="s">
        <v>10153</v>
      </c>
      <c r="D727" t="s">
        <v>24</v>
      </c>
      <c r="E727">
        <v>29936.658650526999</v>
      </c>
      <c r="F727">
        <v>185.83</v>
      </c>
      <c r="G727">
        <v>-38.845968699414698</v>
      </c>
      <c r="H727">
        <f>(Table2[[#This Row],[1Y Return vs Nifty]]-AVERAGE(Table2[1Y Return vs Nifty]))/_xlfn.STDEV.P(Table2[1Y Return vs Nifty])</f>
        <v>-1.0843338194080328</v>
      </c>
      <c r="I727">
        <v>-8.9542726901158396</v>
      </c>
      <c r="J727">
        <f>(Table2[[#This Row],[1M Return vs Nifty]]-AVERAGE(Table2[1M Return vs Nifty]))/_xlfn.STDEV.P(Table2[1M Return vs Nifty])</f>
        <v>-0.91685496514948994</v>
      </c>
      <c r="K727">
        <v>-30.1953651002692</v>
      </c>
      <c r="L727">
        <f>(Table2[[#This Row],[6M Return vs Nifty]]-AVERAGE(Table2[6M Return vs Nifty]))/_xlfn.STDEV.P(Table2[6M Return vs Nifty])</f>
        <v>-1.2689395166752746</v>
      </c>
      <c r="M727">
        <v>-3.8809574984776498</v>
      </c>
      <c r="N727">
        <f>(Table2[[#This Row],[1W Return vs Nifty]]-AVERAGE(Table2[1W Return vs Nifty]))/_xlfn.STDEV.P(Table2[1W Return vs Nifty])</f>
        <v>-0.99989995148352917</v>
      </c>
      <c r="O727">
        <v>196.05</v>
      </c>
      <c r="P727">
        <v>195.72320735868399</v>
      </c>
      <c r="Q727">
        <v>206.12767294119899</v>
      </c>
      <c r="R727">
        <v>32.063952917653197</v>
      </c>
      <c r="S727" s="2">
        <f>(Table2[[#This Row],[Close Price]]-Table2[[#This Row],[20D EMA]])/Table2[[#This Row],[20D EMA]]</f>
        <v>-5.2129558786023968E-2</v>
      </c>
      <c r="T727" s="2">
        <f>(Table2[[#This Row],[Close Price]]-Table2[[#This Row],[50D EMA]])/Table2[[#This Row],[50D EMA]]</f>
        <v>-5.0546930495337761E-2</v>
      </c>
      <c r="U727" s="2">
        <f>(Table2[[#This Row],[Close Price]]-Table2[[#This Row],[200D EMA]])/Table2[[#This Row],[200D EMA]]</f>
        <v>-9.8471363168152568E-2</v>
      </c>
      <c r="V727">
        <v>0.98864528688979902</v>
      </c>
      <c r="W727">
        <v>184.75</v>
      </c>
      <c r="X727">
        <v>193.25</v>
      </c>
      <c r="Y727">
        <v>185.53</v>
      </c>
      <c r="Z727">
        <v>199.49</v>
      </c>
      <c r="AA727">
        <v>185.53</v>
      </c>
      <c r="AB727">
        <v>214.6</v>
      </c>
      <c r="AC727" s="2">
        <f>(Table2[[#This Row],[Close Price]]/Table2[[#This Row],[Day Low]])-1</f>
        <v>5.845737483085367E-3</v>
      </c>
      <c r="AD727" s="2">
        <f>(Table2[[#This Row],[Day High]]/Table2[[#This Row],[Close Price]])-1</f>
        <v>3.9928967335736809E-2</v>
      </c>
      <c r="AE727" s="2">
        <f>(Table2[[#This Row],[Close Price]]/Table2[[#This Row],[Current Week Low]])-1</f>
        <v>1.6169891661725888E-3</v>
      </c>
      <c r="AF727" s="2">
        <f>(Table2[[#This Row],[Current Week High]]/Table2[[#This Row],[Close Price]])-1</f>
        <v>7.3508044987353971E-2</v>
      </c>
      <c r="AG727" s="2">
        <f>(Table2[[#This Row],[Close Price]]/Table2[[#This Row],[Current Month Low]])-1</f>
        <v>1.6169891661725888E-3</v>
      </c>
      <c r="AH727" s="2">
        <f>(Table2[[#This Row],[Current Month High]]/Table2[[#This Row],[Close Price]])-1</f>
        <v>0.15481892051875357</v>
      </c>
      <c r="AI727">
        <v>41.581014906096897</v>
      </c>
      <c r="AJ727">
        <v>9.8610700561631592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-0.03</v>
      </c>
      <c r="AM727" t="s">
        <v>10197</v>
      </c>
      <c r="AN727">
        <v>-9.1199999999999992</v>
      </c>
      <c r="AO727" t="s">
        <v>10197</v>
      </c>
      <c r="AP727">
        <v>-0.102159565453976</v>
      </c>
      <c r="AQ727">
        <f>(Table2[[#This Row],[Sharpe Ratio]]-AVERAGE(Table2[Sharpe Ratio]))/_xlfn.STDEV.P(Table2[Sharpe Ratio])</f>
        <v>-1.774598135630884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699</v>
      </c>
      <c r="AT727">
        <f>_xlfn.RANK.AVG(Table2[[#This Row],[6M Return vs Nifty Z-Score]],Table2[6M Return vs Nifty Z-Score])</f>
        <v>685</v>
      </c>
      <c r="AU727">
        <f>_xlfn.RANK.AVG(Table2[[#This Row],[Sharpe Ratio Z-Score]],Table2[Sharpe Ratio Z-Score])</f>
        <v>710</v>
      </c>
      <c r="AV727">
        <f>(Table2[[#This Row],[Rank 1Y]]+Table2[[#This Row],[Rank 6M]]+Table2[[#This Row],[Rank Sharpe]])/3</f>
        <v>698</v>
      </c>
    </row>
    <row r="728" spans="1:48" x14ac:dyDescent="0.3">
      <c r="A728" t="s">
        <v>725</v>
      </c>
      <c r="B728" t="s">
        <v>726</v>
      </c>
      <c r="C728" t="s">
        <v>10165</v>
      </c>
      <c r="D728" t="s">
        <v>101</v>
      </c>
      <c r="E728">
        <v>22230.438450000001</v>
      </c>
      <c r="F728">
        <v>275</v>
      </c>
      <c r="G728">
        <v>-38.501004701804199</v>
      </c>
      <c r="H728">
        <f>(Table2[[#This Row],[1Y Return vs Nifty]]-AVERAGE(Table2[1Y Return vs Nifty]))/_xlfn.STDEV.P(Table2[1Y Return vs Nifty])</f>
        <v>-1.0796554665856035</v>
      </c>
      <c r="I728">
        <v>-4.4695907727283899</v>
      </c>
      <c r="J728">
        <f>(Table2[[#This Row],[1M Return vs Nifty]]-AVERAGE(Table2[1M Return vs Nifty]))/_xlfn.STDEV.P(Table2[1M Return vs Nifty])</f>
        <v>-0.45965620337276986</v>
      </c>
      <c r="K728">
        <v>-31.655738132573401</v>
      </c>
      <c r="L728">
        <f>(Table2[[#This Row],[6M Return vs Nifty]]-AVERAGE(Table2[6M Return vs Nifty]))/_xlfn.STDEV.P(Table2[6M Return vs Nifty])</f>
        <v>-1.3191162908788241</v>
      </c>
      <c r="M728">
        <v>0.36424249433806399</v>
      </c>
      <c r="N728">
        <f>(Table2[[#This Row],[1W Return vs Nifty]]-AVERAGE(Table2[1W Return vs Nifty]))/_xlfn.STDEV.P(Table2[1W Return vs Nifty])</f>
        <v>-9.3932524292735922E-2</v>
      </c>
      <c r="O728">
        <v>274.52999999999997</v>
      </c>
      <c r="P728">
        <v>275.89466817924398</v>
      </c>
      <c r="Q728">
        <v>290.96539914548703</v>
      </c>
      <c r="R728">
        <v>52.185838496102498</v>
      </c>
      <c r="S728" s="2">
        <f>(Table2[[#This Row],[Close Price]]-Table2[[#This Row],[20D EMA]])/Table2[[#This Row],[20D EMA]]</f>
        <v>1.7120169016137665E-3</v>
      </c>
      <c r="T728" s="2">
        <f>(Table2[[#This Row],[Close Price]]-Table2[[#This Row],[50D EMA]])/Table2[[#This Row],[50D EMA]]</f>
        <v>-3.242788942418882E-3</v>
      </c>
      <c r="U728" s="2">
        <f>(Table2[[#This Row],[Close Price]]-Table2[[#This Row],[200D EMA]])/Table2[[#This Row],[200D EMA]]</f>
        <v>-5.4870438864464736E-2</v>
      </c>
      <c r="V728">
        <v>1.0822060206946</v>
      </c>
      <c r="W728">
        <v>273.8</v>
      </c>
      <c r="X728">
        <v>276.39999999999998</v>
      </c>
      <c r="Y728">
        <v>266</v>
      </c>
      <c r="Z728">
        <v>275.5</v>
      </c>
      <c r="AA728">
        <v>265.60000000000002</v>
      </c>
      <c r="AB728">
        <v>286.60000000000002</v>
      </c>
      <c r="AC728" s="2">
        <f>(Table2[[#This Row],[Close Price]]/Table2[[#This Row],[Day Low]])-1</f>
        <v>4.3827611395179655E-3</v>
      </c>
      <c r="AD728" s="2">
        <f>(Table2[[#This Row],[Day High]]/Table2[[#This Row],[Close Price]])-1</f>
        <v>5.0909090909090349E-3</v>
      </c>
      <c r="AE728" s="2">
        <f>(Table2[[#This Row],[Close Price]]/Table2[[#This Row],[Current Week Low]])-1</f>
        <v>3.3834586466165328E-2</v>
      </c>
      <c r="AF728" s="2">
        <f>(Table2[[#This Row],[Current Week High]]/Table2[[#This Row],[Close Price]])-1</f>
        <v>1.8181818181817189E-3</v>
      </c>
      <c r="AG728" s="2">
        <f>(Table2[[#This Row],[Close Price]]/Table2[[#This Row],[Current Month Low]])-1</f>
        <v>3.5391566265060126E-2</v>
      </c>
      <c r="AH728" s="2">
        <f>(Table2[[#This Row],[Current Month High]]/Table2[[#This Row],[Close Price]])-1</f>
        <v>4.218181818181832E-2</v>
      </c>
      <c r="AI728">
        <v>29.927272727272701</v>
      </c>
      <c r="AJ728">
        <v>9.1919793527893692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-0.11</v>
      </c>
      <c r="AM728" t="s">
        <v>10197</v>
      </c>
      <c r="AN728">
        <v>1.68</v>
      </c>
      <c r="AO728" t="s">
        <v>10198</v>
      </c>
      <c r="AP728">
        <v>-0.14139310567958999</v>
      </c>
      <c r="AQ728">
        <f>(Table2[[#This Row],[Sharpe Ratio]]-AVERAGE(Table2[Sharpe Ratio]))/_xlfn.STDEV.P(Table2[Sharpe Ratio])</f>
        <v>-2.2268449970016979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696</v>
      </c>
      <c r="AT728">
        <f>_xlfn.RANK.AVG(Table2[[#This Row],[6M Return vs Nifty Z-Score]],Table2[6M Return vs Nifty Z-Score])</f>
        <v>691</v>
      </c>
      <c r="AU728">
        <f>_xlfn.RANK.AVG(Table2[[#This Row],[Sharpe Ratio Z-Score]],Table2[Sharpe Ratio Z-Score])</f>
        <v>725</v>
      </c>
      <c r="AV728">
        <f>(Table2[[#This Row],[Rank 1Y]]+Table2[[#This Row],[Rank 6M]]+Table2[[#This Row],[Rank Sharpe]])/3</f>
        <v>704</v>
      </c>
    </row>
    <row r="729" spans="1:48" x14ac:dyDescent="0.3">
      <c r="A729" t="s">
        <v>2042</v>
      </c>
      <c r="B729" t="s">
        <v>2043</v>
      </c>
      <c r="C729" t="s">
        <v>10163</v>
      </c>
      <c r="D729" t="s">
        <v>271</v>
      </c>
      <c r="E729">
        <v>2974.3269636</v>
      </c>
      <c r="F729">
        <v>435.7</v>
      </c>
      <c r="G729">
        <v>-57.231891420788003</v>
      </c>
      <c r="H729">
        <f>(Table2[[#This Row],[1Y Return vs Nifty]]-AVERAGE(Table2[1Y Return vs Nifty]))/_xlfn.STDEV.P(Table2[1Y Return vs Nifty])</f>
        <v>-1.3336810963769856</v>
      </c>
      <c r="I729">
        <v>-11.732294576166</v>
      </c>
      <c r="J729">
        <f>(Table2[[#This Row],[1M Return vs Nifty]]-AVERAGE(Table2[1M Return vs Nifty]))/_xlfn.STDEV.P(Table2[1M Return vs Nifty])</f>
        <v>-1.2000652774720777</v>
      </c>
      <c r="K729">
        <v>-33.816390984679401</v>
      </c>
      <c r="L729">
        <f>(Table2[[#This Row],[6M Return vs Nifty]]-AVERAGE(Table2[6M Return vs Nifty]))/_xlfn.STDEV.P(Table2[6M Return vs Nifty])</f>
        <v>-1.3933538917480488</v>
      </c>
      <c r="M729">
        <v>-1.10296452573781</v>
      </c>
      <c r="N729">
        <f>(Table2[[#This Row],[1W Return vs Nifty]]-AVERAGE(Table2[1W Return vs Nifty]))/_xlfn.STDEV.P(Table2[1W Return vs Nifty])</f>
        <v>-0.40704893138402209</v>
      </c>
      <c r="O729">
        <v>453.52</v>
      </c>
      <c r="P729">
        <v>455.32657197098899</v>
      </c>
      <c r="Q729">
        <v>492.73265266544502</v>
      </c>
      <c r="R729">
        <v>35.149664617777603</v>
      </c>
      <c r="S729" s="2">
        <f>(Table2[[#This Row],[Close Price]]-Table2[[#This Row],[20D EMA]])/Table2[[#This Row],[20D EMA]]</f>
        <v>-3.9292644205327208E-2</v>
      </c>
      <c r="T729" s="2">
        <f>(Table2[[#This Row],[Close Price]]-Table2[[#This Row],[50D EMA]])/Table2[[#This Row],[50D EMA]]</f>
        <v>-4.310438524602405E-2</v>
      </c>
      <c r="U729" s="2">
        <f>(Table2[[#This Row],[Close Price]]-Table2[[#This Row],[200D EMA]])/Table2[[#This Row],[200D EMA]]</f>
        <v>-0.11574766226050982</v>
      </c>
      <c r="V729">
        <v>0.94431939547756505</v>
      </c>
      <c r="W729">
        <v>435</v>
      </c>
      <c r="X729">
        <v>459.8</v>
      </c>
      <c r="Y729">
        <v>416.05</v>
      </c>
      <c r="Z729">
        <v>450.1</v>
      </c>
      <c r="AA729">
        <v>416.05</v>
      </c>
      <c r="AB729">
        <v>519.9</v>
      </c>
      <c r="AC729" s="2">
        <f>(Table2[[#This Row],[Close Price]]/Table2[[#This Row],[Day Low]])-1</f>
        <v>1.6091954022987576E-3</v>
      </c>
      <c r="AD729" s="2">
        <f>(Table2[[#This Row],[Day High]]/Table2[[#This Row],[Close Price]])-1</f>
        <v>5.531328896029386E-2</v>
      </c>
      <c r="AE729" s="2">
        <f>(Table2[[#This Row],[Close Price]]/Table2[[#This Row],[Current Week Low]])-1</f>
        <v>4.7229900252373502E-2</v>
      </c>
      <c r="AF729" s="2">
        <f>(Table2[[#This Row],[Current Week High]]/Table2[[#This Row],[Close Price]])-1</f>
        <v>3.3050263943080083E-2</v>
      </c>
      <c r="AG729" s="2">
        <f>(Table2[[#This Row],[Close Price]]/Table2[[#This Row],[Current Month Low]])-1</f>
        <v>4.7229900252373502E-2</v>
      </c>
      <c r="AH729" s="2">
        <f>(Table2[[#This Row],[Current Month High]]/Table2[[#This Row],[Close Price]])-1</f>
        <v>0.19325223777828771</v>
      </c>
      <c r="AI729">
        <v>53.041083314207</v>
      </c>
      <c r="AJ729">
        <v>8.9250000000000007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-0.11</v>
      </c>
      <c r="AM729" t="s">
        <v>10197</v>
      </c>
      <c r="AN729">
        <v>-10.95</v>
      </c>
      <c r="AO729" t="s">
        <v>10197</v>
      </c>
      <c r="AP729">
        <v>-7.8602590035351999E-2</v>
      </c>
      <c r="AQ729">
        <f>(Table2[[#This Row],[Sharpe Ratio]]-AVERAGE(Table2[Sharpe Ratio]))/_xlfn.STDEV.P(Table2[Sharpe Ratio])</f>
        <v>-1.5030557732746352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725</v>
      </c>
      <c r="AT729">
        <f>_xlfn.RANK.AVG(Table2[[#This Row],[6M Return vs Nifty Z-Score]],Table2[6M Return vs Nifty Z-Score])</f>
        <v>700</v>
      </c>
      <c r="AU729">
        <f>_xlfn.RANK.AVG(Table2[[#This Row],[Sharpe Ratio Z-Score]],Table2[Sharpe Ratio Z-Score])</f>
        <v>687</v>
      </c>
      <c r="AV729">
        <f>(Table2[[#This Row],[Rank 1Y]]+Table2[[#This Row],[Rank 6M]]+Table2[[#This Row],[Rank Sharpe]])/3</f>
        <v>704</v>
      </c>
    </row>
    <row r="730" spans="1:48" x14ac:dyDescent="0.3">
      <c r="A730" t="s">
        <v>1598</v>
      </c>
      <c r="B730" t="s">
        <v>1599</v>
      </c>
      <c r="C730" t="s">
        <v>10165</v>
      </c>
      <c r="D730" t="s">
        <v>469</v>
      </c>
      <c r="E730">
        <v>5541.6204292749999</v>
      </c>
      <c r="F730">
        <v>334.25</v>
      </c>
      <c r="G730">
        <v>-30.139987208624898</v>
      </c>
      <c r="H730">
        <f>(Table2[[#This Row],[1Y Return vs Nifty]]-AVERAGE(Table2[1Y Return vs Nifty]))/_xlfn.STDEV.P(Table2[1Y Return vs Nifty])</f>
        <v>-0.96626453286920633</v>
      </c>
      <c r="I730">
        <v>-3.9072651230440498</v>
      </c>
      <c r="J730">
        <f>(Table2[[#This Row],[1M Return vs Nifty]]-AVERAGE(Table2[1M Return vs Nifty]))/_xlfn.STDEV.P(Table2[1M Return vs Nifty])</f>
        <v>-0.40232892900037909</v>
      </c>
      <c r="K730">
        <v>-49.309115988698103</v>
      </c>
      <c r="L730">
        <f>(Table2[[#This Row],[6M Return vs Nifty]]-AVERAGE(Table2[6M Return vs Nifty]))/_xlfn.STDEV.P(Table2[6M Return vs Nifty])</f>
        <v>-1.9256664907404994</v>
      </c>
      <c r="M730">
        <v>0.97075413892675999</v>
      </c>
      <c r="N730">
        <f>(Table2[[#This Row],[1W Return vs Nifty]]-AVERAGE(Table2[1W Return vs Nifty]))/_xlfn.STDEV.P(Table2[1W Return vs Nifty])</f>
        <v>3.5503025301907375E-2</v>
      </c>
      <c r="O730">
        <v>323.45999999999998</v>
      </c>
      <c r="P730">
        <v>336.710180055639</v>
      </c>
      <c r="Q730">
        <v>374.50224888197801</v>
      </c>
      <c r="R730">
        <v>64.535138523587307</v>
      </c>
      <c r="S730" s="2">
        <f>(Table2[[#This Row],[Close Price]]-Table2[[#This Row],[20D EMA]])/Table2[[#This Row],[20D EMA]]</f>
        <v>3.3358065912323071E-2</v>
      </c>
      <c r="T730" s="2">
        <f>(Table2[[#This Row],[Close Price]]-Table2[[#This Row],[50D EMA]])/Table2[[#This Row],[50D EMA]]</f>
        <v>-7.3065211608169161E-3</v>
      </c>
      <c r="U730" s="2">
        <f>(Table2[[#This Row],[Close Price]]-Table2[[#This Row],[200D EMA]])/Table2[[#This Row],[200D EMA]]</f>
        <v>-0.10748199510722629</v>
      </c>
      <c r="V730">
        <v>1.0810046649754299</v>
      </c>
      <c r="W730">
        <v>329.25</v>
      </c>
      <c r="X730">
        <v>342.4</v>
      </c>
      <c r="Y730">
        <v>303.05</v>
      </c>
      <c r="Z730">
        <v>344.5</v>
      </c>
      <c r="AA730">
        <v>303.05</v>
      </c>
      <c r="AB730">
        <v>345.5</v>
      </c>
      <c r="AC730" s="2">
        <f>(Table2[[#This Row],[Close Price]]/Table2[[#This Row],[Day Low]])-1</f>
        <v>1.518602885345488E-2</v>
      </c>
      <c r="AD730" s="2">
        <f>(Table2[[#This Row],[Day High]]/Table2[[#This Row],[Close Price]])-1</f>
        <v>2.4382946896035929E-2</v>
      </c>
      <c r="AE730" s="2">
        <f>(Table2[[#This Row],[Close Price]]/Table2[[#This Row],[Current Week Low]])-1</f>
        <v>0.1029533080349776</v>
      </c>
      <c r="AF730" s="2">
        <f>(Table2[[#This Row],[Current Week High]]/Table2[[#This Row],[Close Price]])-1</f>
        <v>3.0665669409124963E-2</v>
      </c>
      <c r="AG730" s="2">
        <f>(Table2[[#This Row],[Close Price]]/Table2[[#This Row],[Current Month Low]])-1</f>
        <v>0.1029533080349776</v>
      </c>
      <c r="AH730" s="2">
        <f>(Table2[[#This Row],[Current Month High]]/Table2[[#This Row],[Close Price]])-1</f>
        <v>3.3657442034405349E-2</v>
      </c>
      <c r="AI730">
        <v>62.273747195213097</v>
      </c>
      <c r="AJ730">
        <v>27.2606129830573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-0.22</v>
      </c>
      <c r="AM730" t="s">
        <v>10197</v>
      </c>
      <c r="AN730">
        <v>3.87</v>
      </c>
      <c r="AO730" t="s">
        <v>10198</v>
      </c>
      <c r="AP730">
        <v>-0.12604340731404801</v>
      </c>
      <c r="AQ730">
        <f>(Table2[[#This Row],[Sharpe Ratio]]-AVERAGE(Table2[Sharpe Ratio]))/_xlfn.STDEV.P(Table2[Sharpe Ratio])</f>
        <v>-2.049908302813876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668</v>
      </c>
      <c r="AT730">
        <f>_xlfn.RANK.AVG(Table2[[#This Row],[6M Return vs Nifty Z-Score]],Table2[6M Return vs Nifty Z-Score])</f>
        <v>723</v>
      </c>
      <c r="AU730">
        <f>_xlfn.RANK.AVG(Table2[[#This Row],[Sharpe Ratio Z-Score]],Table2[Sharpe Ratio Z-Score])</f>
        <v>723</v>
      </c>
      <c r="AV730">
        <f>(Table2[[#This Row],[Rank 1Y]]+Table2[[#This Row],[Rank 6M]]+Table2[[#This Row],[Rank Sharpe]])/3</f>
        <v>704.66666666666663</v>
      </c>
    </row>
    <row r="731" spans="1:48" x14ac:dyDescent="0.3">
      <c r="A731" t="s">
        <v>617</v>
      </c>
      <c r="B731" t="s">
        <v>618</v>
      </c>
      <c r="C731" t="s">
        <v>10153</v>
      </c>
      <c r="D731" t="s">
        <v>619</v>
      </c>
      <c r="E731">
        <v>29446.764885199998</v>
      </c>
      <c r="F731">
        <v>462.8</v>
      </c>
      <c r="G731">
        <v>-65.398999530094301</v>
      </c>
      <c r="H731">
        <f>(Table2[[#This Row],[1Y Return vs Nifty]]-AVERAGE(Table2[1Y Return vs Nifty]))/_xlfn.STDEV.P(Table2[1Y Return vs Nifty])</f>
        <v>-1.4444422585241128</v>
      </c>
      <c r="I731">
        <v>7.1444910026036803</v>
      </c>
      <c r="J731">
        <f>(Table2[[#This Row],[1M Return vs Nifty]]-AVERAGE(Table2[1M Return vs Nifty]))/_xlfn.STDEV.P(Table2[1M Return vs Nifty])</f>
        <v>0.7243617280368897</v>
      </c>
      <c r="K731">
        <v>-53.649032767360602</v>
      </c>
      <c r="L731">
        <f>(Table2[[#This Row],[6M Return vs Nifty]]-AVERAGE(Table2[6M Return vs Nifty]))/_xlfn.STDEV.P(Table2[6M Return vs Nifty])</f>
        <v>-2.0747811480562093</v>
      </c>
      <c r="M731">
        <v>0.83047879547667602</v>
      </c>
      <c r="N731">
        <f>(Table2[[#This Row],[1W Return vs Nifty]]-AVERAGE(Table2[1W Return vs Nifty]))/_xlfn.STDEV.P(Table2[1W Return vs Nifty])</f>
        <v>5.5668874947729079E-3</v>
      </c>
      <c r="O731">
        <v>445.71</v>
      </c>
      <c r="P731">
        <v>422.83802212010301</v>
      </c>
      <c r="Q731">
        <v>515.42040594703803</v>
      </c>
      <c r="R731">
        <v>59.337279394085698</v>
      </c>
      <c r="S731" s="2">
        <f>(Table2[[#This Row],[Close Price]]-Table2[[#This Row],[20D EMA]])/Table2[[#This Row],[20D EMA]]</f>
        <v>3.834331740369306E-2</v>
      </c>
      <c r="T731" s="2">
        <f>(Table2[[#This Row],[Close Price]]-Table2[[#This Row],[50D EMA]])/Table2[[#This Row],[50D EMA]]</f>
        <v>9.4508950920563606E-2</v>
      </c>
      <c r="U731" s="2">
        <f>(Table2[[#This Row],[Close Price]]-Table2[[#This Row],[200D EMA]])/Table2[[#This Row],[200D EMA]]</f>
        <v>-0.10209220539173808</v>
      </c>
      <c r="V731">
        <v>0.77802116850859404</v>
      </c>
      <c r="W731">
        <v>459</v>
      </c>
      <c r="X731">
        <v>509.05</v>
      </c>
      <c r="Y731">
        <v>437.25</v>
      </c>
      <c r="Z731">
        <v>467.8</v>
      </c>
      <c r="AA731">
        <v>403</v>
      </c>
      <c r="AB731">
        <v>491.8</v>
      </c>
      <c r="AC731" s="2">
        <f>(Table2[[#This Row],[Close Price]]/Table2[[#This Row],[Day Low]])-1</f>
        <v>8.2788671023965588E-3</v>
      </c>
      <c r="AD731" s="2">
        <f>(Table2[[#This Row],[Day High]]/Table2[[#This Row],[Close Price]])-1</f>
        <v>9.9935177182368218E-2</v>
      </c>
      <c r="AE731" s="2">
        <f>(Table2[[#This Row],[Close Price]]/Table2[[#This Row],[Current Week Low]])-1</f>
        <v>5.8433390508862315E-2</v>
      </c>
      <c r="AF731" s="2">
        <f>(Table2[[#This Row],[Current Week High]]/Table2[[#This Row],[Close Price]])-1</f>
        <v>1.0803802938634366E-2</v>
      </c>
      <c r="AG731" s="2">
        <f>(Table2[[#This Row],[Close Price]]/Table2[[#This Row],[Current Month Low]])-1</f>
        <v>0.14838709677419359</v>
      </c>
      <c r="AH731" s="2">
        <f>(Table2[[#This Row],[Current Month High]]/Table2[[#This Row],[Close Price]])-1</f>
        <v>6.2662057044079456E-2</v>
      </c>
      <c r="AI731">
        <v>115.708729472774</v>
      </c>
      <c r="AJ731">
        <v>49.290322580645103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0.16</v>
      </c>
      <c r="AM731" t="s">
        <v>10198</v>
      </c>
      <c r="AN731">
        <v>-2.02</v>
      </c>
      <c r="AO731" t="s">
        <v>10197</v>
      </c>
      <c r="AP731">
        <v>-9.2226387733471998E-2</v>
      </c>
      <c r="AQ731">
        <f>(Table2[[#This Row],[Sharpe Ratio]]-AVERAGE(Table2[Sharpe Ratio]))/_xlfn.STDEV.P(Table2[Sharpe Ratio])</f>
        <v>-1.6600979293863394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729</v>
      </c>
      <c r="AT731">
        <f>_xlfn.RANK.AVG(Table2[[#This Row],[6M Return vs Nifty Z-Score]],Table2[6M Return vs Nifty Z-Score])</f>
        <v>728</v>
      </c>
      <c r="AU731">
        <f>_xlfn.RANK.AVG(Table2[[#This Row],[Sharpe Ratio Z-Score]],Table2[Sharpe Ratio Z-Score])</f>
        <v>704</v>
      </c>
      <c r="AV731">
        <f>(Table2[[#This Row],[Rank 1Y]]+Table2[[#This Row],[Rank 6M]]+Table2[[#This Row],[Rank Sharpe]])/3</f>
        <v>720.33333333333337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3876-1206-4B28-97BC-A5935C285C46}">
  <dimension ref="A1:Q4997"/>
  <sheetViews>
    <sheetView topLeftCell="G948" workbookViewId="0">
      <selection sqref="A1:Q1152"/>
    </sheetView>
  </sheetViews>
  <sheetFormatPr defaultRowHeight="14.4" x14ac:dyDescent="0.3"/>
  <cols>
    <col min="1" max="1" width="36.33203125" bestFit="1" customWidth="1"/>
    <col min="2" max="2" width="12.6640625" bestFit="1" customWidth="1"/>
    <col min="3" max="3" width="29.5546875" bestFit="1" customWidth="1"/>
    <col min="4" max="4" width="32.332031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2019459.4451740801</v>
      </c>
      <c r="F2">
        <v>2984.8</v>
      </c>
      <c r="G2">
        <v>-3.9369345144835299</v>
      </c>
      <c r="H2">
        <v>0.747302056330716</v>
      </c>
      <c r="I2">
        <v>-4.0034499484662698</v>
      </c>
      <c r="J2">
        <v>-3.5185506587665998</v>
      </c>
      <c r="K2">
        <v>3016.7942871620999</v>
      </c>
      <c r="L2">
        <v>2803.2735172684802</v>
      </c>
      <c r="M2">
        <v>29.566436742058301</v>
      </c>
      <c r="N2">
        <v>1.0043000759037599</v>
      </c>
      <c r="O2">
        <v>7.7995175556150897</v>
      </c>
      <c r="P2">
        <v>34.432283925595598</v>
      </c>
      <c r="Q2">
        <v>2.8334054413699E-2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1563918.3296554999</v>
      </c>
      <c r="F3">
        <v>4322.5</v>
      </c>
      <c r="G3">
        <v>3.1531890266103</v>
      </c>
      <c r="H3">
        <v>9.8126981305117393</v>
      </c>
      <c r="I3">
        <v>-0.85785514338121305</v>
      </c>
      <c r="J3">
        <v>4.9582179636261303</v>
      </c>
      <c r="K3">
        <v>4006.9042111662202</v>
      </c>
      <c r="L3">
        <v>3830.6616226269998</v>
      </c>
      <c r="M3">
        <v>78.4705270491459</v>
      </c>
      <c r="N3">
        <v>1.65653590914444</v>
      </c>
      <c r="O3">
        <v>0.90688259109310498</v>
      </c>
      <c r="P3">
        <v>30.5496828752642</v>
      </c>
      <c r="Q3">
        <v>-1.0805799285044E-2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1230896.8056522801</v>
      </c>
      <c r="F4">
        <v>1616.6</v>
      </c>
      <c r="G4">
        <v>-28.7262679294594</v>
      </c>
      <c r="H4">
        <v>-7.1141011906053997</v>
      </c>
      <c r="I4">
        <v>-1.63746289353524</v>
      </c>
      <c r="J4">
        <v>1.8824133427022101</v>
      </c>
      <c r="K4">
        <v>1603.4062484024801</v>
      </c>
      <c r="L4">
        <v>1556.2681381186101</v>
      </c>
      <c r="M4">
        <v>43.953618139291599</v>
      </c>
      <c r="N4">
        <v>0.97884512234697696</v>
      </c>
      <c r="O4">
        <v>10.973648397871999</v>
      </c>
      <c r="P4">
        <v>18.558175351105501</v>
      </c>
      <c r="Q4">
        <v>-8.4869150577254998E-2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865431.23184076499</v>
      </c>
      <c r="F5">
        <v>1449.15</v>
      </c>
      <c r="G5">
        <v>39.984971038235997</v>
      </c>
      <c r="H5">
        <v>-1.1139437171309201</v>
      </c>
      <c r="I5">
        <v>10.567153478735101</v>
      </c>
      <c r="J5">
        <v>0.66238088669761697</v>
      </c>
      <c r="K5">
        <v>1403.6610313517299</v>
      </c>
      <c r="L5">
        <v>1210.19418047262</v>
      </c>
      <c r="M5">
        <v>48.645287789765398</v>
      </c>
      <c r="N5">
        <v>0.60284726823497503</v>
      </c>
      <c r="O5">
        <v>6.0104199013214501</v>
      </c>
      <c r="P5">
        <v>71.081990437400407</v>
      </c>
      <c r="Q5">
        <v>0.1521270457601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843122.95739396999</v>
      </c>
      <c r="F6">
        <v>1197.9000000000001</v>
      </c>
      <c r="G6">
        <v>-3.58268512046092</v>
      </c>
      <c r="H6">
        <v>1.46467887639871</v>
      </c>
      <c r="I6">
        <v>4.3094659381624396</v>
      </c>
      <c r="J6">
        <v>0.53189451038831004</v>
      </c>
      <c r="K6">
        <v>1181.2041330248401</v>
      </c>
      <c r="L6">
        <v>1080.33028304408</v>
      </c>
      <c r="M6">
        <v>30.748586876092801</v>
      </c>
      <c r="N6">
        <v>0.78188096230465198</v>
      </c>
      <c r="O6">
        <v>5.0004173971115797</v>
      </c>
      <c r="P6">
        <v>33.248053392658498</v>
      </c>
      <c r="Q6">
        <v>5.8031718452098001E-2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757253.36502489995</v>
      </c>
      <c r="F7">
        <v>848.5</v>
      </c>
      <c r="G7">
        <v>15.1786775953712</v>
      </c>
      <c r="H7">
        <v>-0.97298136169263605</v>
      </c>
      <c r="I7">
        <v>24.1737259755153</v>
      </c>
      <c r="J7">
        <v>-1.61763621791652</v>
      </c>
      <c r="K7">
        <v>840.00280463451202</v>
      </c>
      <c r="L7">
        <v>743.10872678681596</v>
      </c>
      <c r="M7">
        <v>38.028823402674597</v>
      </c>
      <c r="N7">
        <v>0.70273631568972394</v>
      </c>
      <c r="O7">
        <v>7.4837949322333399</v>
      </c>
      <c r="P7">
        <v>56.203976435935097</v>
      </c>
      <c r="Q7">
        <v>7.5354400658453002E-2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755813.08151805401</v>
      </c>
      <c r="F8">
        <v>1824.85</v>
      </c>
      <c r="G8">
        <v>12.7228978892417</v>
      </c>
      <c r="H8">
        <v>17.380045787942301</v>
      </c>
      <c r="I8">
        <v>-4.9689900409854602</v>
      </c>
      <c r="J8">
        <v>6.9941334109511804</v>
      </c>
      <c r="K8">
        <v>1611.5108937623399</v>
      </c>
      <c r="L8">
        <v>1533.06395168891</v>
      </c>
      <c r="M8">
        <v>85.579411237377798</v>
      </c>
      <c r="N8">
        <v>1.2392274987332701</v>
      </c>
      <c r="O8">
        <v>1.0494013206564901</v>
      </c>
      <c r="P8">
        <v>37.802529733811497</v>
      </c>
      <c r="Q8">
        <v>-5.0772372214879E-2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734268.98310909001</v>
      </c>
      <c r="F9">
        <v>1160.9000000000001</v>
      </c>
      <c r="G9">
        <v>62.314380094781001</v>
      </c>
      <c r="H9">
        <v>10.725477841983301</v>
      </c>
      <c r="I9">
        <v>14.1888424013465</v>
      </c>
      <c r="J9">
        <v>5.6582144680883601</v>
      </c>
      <c r="K9">
        <v>1034.1870855137099</v>
      </c>
      <c r="L9">
        <v>914.84142981074694</v>
      </c>
      <c r="M9">
        <v>76.1391752078423</v>
      </c>
      <c r="N9">
        <v>1.62158268251544</v>
      </c>
      <c r="O9">
        <v>1.2145748987854199</v>
      </c>
      <c r="P9">
        <v>94.341675734494004</v>
      </c>
      <c r="Q9">
        <v>8.0862044342419996E-3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636081.34644863999</v>
      </c>
      <c r="F10">
        <v>2707.2</v>
      </c>
      <c r="G10">
        <v>-18.596551586270898</v>
      </c>
      <c r="H10">
        <v>8.3673400756810796</v>
      </c>
      <c r="I10">
        <v>-2.8149649221888402</v>
      </c>
      <c r="J10">
        <v>2.8362529391892499</v>
      </c>
      <c r="K10">
        <v>2530.3657671941801</v>
      </c>
      <c r="L10">
        <v>2464.7412724588598</v>
      </c>
      <c r="M10">
        <v>63.111386493135797</v>
      </c>
      <c r="N10">
        <v>1.0823801791378</v>
      </c>
      <c r="O10">
        <v>3.8453014184397198</v>
      </c>
      <c r="P10">
        <v>24.638014778665202</v>
      </c>
      <c r="Q10">
        <v>-5.2838517125975003E-2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612577.71100029501</v>
      </c>
      <c r="F11">
        <v>489.95</v>
      </c>
      <c r="G11">
        <v>-18.029990209050599</v>
      </c>
      <c r="H11">
        <v>13.648111786535599</v>
      </c>
      <c r="I11">
        <v>-6.7726585613859296</v>
      </c>
      <c r="J11">
        <v>8.2749010837999002</v>
      </c>
      <c r="K11">
        <v>445.60079505901899</v>
      </c>
      <c r="L11">
        <v>434.229133319607</v>
      </c>
      <c r="M11">
        <v>77.145676738413499</v>
      </c>
      <c r="N11">
        <v>1.3944282598111899</v>
      </c>
      <c r="O11">
        <v>4.2249209102969498</v>
      </c>
      <c r="P11">
        <v>22.6868661575059</v>
      </c>
      <c r="Q11">
        <v>0.116157527090856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497631.27923350001</v>
      </c>
      <c r="F12">
        <v>3619.15</v>
      </c>
      <c r="G12">
        <v>17.312407929676901</v>
      </c>
      <c r="H12">
        <v>-3.7990576439292698</v>
      </c>
      <c r="I12">
        <v>-13.585176094135401</v>
      </c>
      <c r="J12">
        <v>-1.67096790710819</v>
      </c>
      <c r="K12">
        <v>3591.8942080686902</v>
      </c>
      <c r="L12">
        <v>3372.5058691982799</v>
      </c>
      <c r="M12">
        <v>52.1346523207594</v>
      </c>
      <c r="N12">
        <v>0.94533741324689302</v>
      </c>
      <c r="O12">
        <v>8.3099622839616991</v>
      </c>
      <c r="P12">
        <v>41.760673717195402</v>
      </c>
      <c r="Q12">
        <v>0.115097621288446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429625.71461123897</v>
      </c>
      <c r="F13">
        <v>1587.6</v>
      </c>
      <c r="G13">
        <v>18.816628154113101</v>
      </c>
      <c r="H13">
        <v>6.8446517878394602</v>
      </c>
      <c r="I13">
        <v>-11.891077407363699</v>
      </c>
      <c r="J13">
        <v>2.49964070519004</v>
      </c>
      <c r="K13">
        <v>1489.3007251383699</v>
      </c>
      <c r="L13">
        <v>1427.58332273923</v>
      </c>
      <c r="M13">
        <v>67.441909870044896</v>
      </c>
      <c r="N13">
        <v>1.06112854378798</v>
      </c>
      <c r="O13">
        <v>6.9129503653313202</v>
      </c>
      <c r="P13">
        <v>44.854014598540097</v>
      </c>
      <c r="Q13">
        <v>1.8458802478887999E-2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422445.77573747898</v>
      </c>
      <c r="F14">
        <v>335.8</v>
      </c>
      <c r="G14">
        <v>70.093091292214098</v>
      </c>
      <c r="H14">
        <v>15.158950206826299</v>
      </c>
      <c r="I14">
        <v>29.173250516810999</v>
      </c>
      <c r="J14">
        <v>-3.9842923591577803E-2</v>
      </c>
      <c r="K14">
        <v>289.60406961059698</v>
      </c>
      <c r="L14">
        <v>251.433990005461</v>
      </c>
      <c r="M14">
        <v>75.337835412504006</v>
      </c>
      <c r="N14">
        <v>1.7026774752571801</v>
      </c>
      <c r="O14">
        <v>0.52114353782013401</v>
      </c>
      <c r="P14">
        <v>98.815867377146205</v>
      </c>
      <c r="Q14">
        <v>0.12658286583963901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411156.38727737498</v>
      </c>
      <c r="F15">
        <v>6647.75</v>
      </c>
      <c r="G15">
        <v>-36.614732008189101</v>
      </c>
      <c r="H15">
        <v>-9.7890691621177801</v>
      </c>
      <c r="I15">
        <v>-20.478476456854501</v>
      </c>
      <c r="J15">
        <v>-4.6479880516654397</v>
      </c>
      <c r="K15">
        <v>6984.4261394069999</v>
      </c>
      <c r="L15">
        <v>7007.2471606339896</v>
      </c>
      <c r="M15">
        <v>25.250828824115398</v>
      </c>
      <c r="N15">
        <v>0.89730785924614398</v>
      </c>
      <c r="O15">
        <v>23.229664172088199</v>
      </c>
      <c r="P15">
        <v>7.4331749571737902</v>
      </c>
      <c r="Q15">
        <v>-5.8438247052072997E-2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400701.50101576</v>
      </c>
      <c r="F16">
        <v>1090.95</v>
      </c>
      <c r="G16">
        <v>46.596598415613499</v>
      </c>
      <c r="H16">
        <v>4.16522637355457</v>
      </c>
      <c r="I16">
        <v>20.0779056165008</v>
      </c>
      <c r="J16">
        <v>2.5742871586533198</v>
      </c>
      <c r="K16">
        <v>990.72710768583795</v>
      </c>
      <c r="L16">
        <v>878.91347103742305</v>
      </c>
      <c r="M16">
        <v>78.764928028332406</v>
      </c>
      <c r="N16">
        <v>0.86252935204717396</v>
      </c>
      <c r="O16">
        <v>0.27957284935147197</v>
      </c>
      <c r="P16">
        <v>83.878307770099397</v>
      </c>
      <c r="Q16">
        <v>0.16691377182712799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399681.21930260002</v>
      </c>
      <c r="F17">
        <v>1665.8</v>
      </c>
      <c r="G17">
        <v>28.109952770548102</v>
      </c>
      <c r="H17">
        <v>5.2170114024254399</v>
      </c>
      <c r="I17">
        <v>7.4419417416506901</v>
      </c>
      <c r="J17">
        <v>4.3943200842808103</v>
      </c>
      <c r="K17">
        <v>1545.8988146941599</v>
      </c>
      <c r="L17">
        <v>1421.4376455748099</v>
      </c>
      <c r="M17">
        <v>80.186963587930606</v>
      </c>
      <c r="N17">
        <v>0.77501249010639695</v>
      </c>
      <c r="O17">
        <v>0.93048385160283598</v>
      </c>
      <c r="P17">
        <v>55.922684513502098</v>
      </c>
      <c r="Q17">
        <v>9.0206906801989006E-2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57</v>
      </c>
      <c r="E18">
        <v>393292.46786807902</v>
      </c>
      <c r="F18">
        <v>12509.2</v>
      </c>
      <c r="G18">
        <v>4.1754652326625497</v>
      </c>
      <c r="H18">
        <v>-0.49122264763700202</v>
      </c>
      <c r="I18">
        <v>12.298156185012401</v>
      </c>
      <c r="J18">
        <v>0.64731023214413397</v>
      </c>
      <c r="K18">
        <v>12449.420279393</v>
      </c>
      <c r="L18">
        <v>11569.6790007913</v>
      </c>
      <c r="M18">
        <v>48.859987932392499</v>
      </c>
      <c r="N18">
        <v>0.73563779341825397</v>
      </c>
      <c r="O18">
        <v>6.32174719406515</v>
      </c>
      <c r="P18">
        <v>35.173948985049897</v>
      </c>
      <c r="Q18">
        <v>4.5453534444670998E-2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380254.76244481001</v>
      </c>
      <c r="F19">
        <v>392.15</v>
      </c>
      <c r="G19">
        <v>71.428865632544401</v>
      </c>
      <c r="H19">
        <v>4.9554723905852001</v>
      </c>
      <c r="I19">
        <v>10.2905789628519</v>
      </c>
      <c r="J19">
        <v>4.6362987400149303</v>
      </c>
      <c r="K19">
        <v>369.59220837515898</v>
      </c>
      <c r="L19">
        <v>323.79195444006302</v>
      </c>
      <c r="M19">
        <v>66.140865442915</v>
      </c>
      <c r="N19">
        <v>1.2417166706645899</v>
      </c>
      <c r="O19">
        <v>1.0582685196991</v>
      </c>
      <c r="P19">
        <v>100.17866258295</v>
      </c>
      <c r="Q19">
        <v>0.16865680209123801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363472.22113938897</v>
      </c>
      <c r="F20">
        <v>1175.9000000000001</v>
      </c>
      <c r="G20">
        <v>-1.8395263791318699</v>
      </c>
      <c r="H20">
        <v>-2.3677346010165299</v>
      </c>
      <c r="I20">
        <v>-1.4771472343854599</v>
      </c>
      <c r="J20">
        <v>-3.9892730635096298</v>
      </c>
      <c r="K20">
        <v>1226.1425940612</v>
      </c>
      <c r="L20">
        <v>1116.02627173632</v>
      </c>
      <c r="M20">
        <v>15.0507873960557</v>
      </c>
      <c r="N20">
        <v>0.96607304350568801</v>
      </c>
      <c r="O20">
        <v>13.9255038693766</v>
      </c>
      <c r="P20">
        <v>26.829531359542599</v>
      </c>
      <c r="Q20">
        <v>3.4100753445622002E-2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352921.12393017998</v>
      </c>
      <c r="F21">
        <v>1775.15</v>
      </c>
      <c r="G21">
        <v>-29.361528131045599</v>
      </c>
      <c r="H21">
        <v>-4.5730884154553602</v>
      </c>
      <c r="I21">
        <v>-13.918665259116301</v>
      </c>
      <c r="J21">
        <v>-1.38912463844245</v>
      </c>
      <c r="K21">
        <v>1771.32227514743</v>
      </c>
      <c r="L21">
        <v>1766.97600095847</v>
      </c>
      <c r="M21">
        <v>43.299200243176102</v>
      </c>
      <c r="N21">
        <v>0.67962452540946405</v>
      </c>
      <c r="O21">
        <v>8.5260400529532703</v>
      </c>
      <c r="P21">
        <v>14.982025455840899</v>
      </c>
      <c r="Q21">
        <v>-7.8374544069254995E-2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338979.33332934999</v>
      </c>
      <c r="F22">
        <v>2973.5</v>
      </c>
      <c r="G22">
        <v>-3.4628431389941601</v>
      </c>
      <c r="H22">
        <v>-9.9639147805141501</v>
      </c>
      <c r="I22">
        <v>-11.539099989004299</v>
      </c>
      <c r="J22">
        <v>-2.78749506092693</v>
      </c>
      <c r="K22">
        <v>3119.24555446561</v>
      </c>
      <c r="L22">
        <v>2973.8955483568998</v>
      </c>
      <c r="M22">
        <v>21.350659450122201</v>
      </c>
      <c r="N22">
        <v>0.348670327033336</v>
      </c>
      <c r="O22">
        <v>25.908861610896199</v>
      </c>
      <c r="P22">
        <v>38.818860877684401</v>
      </c>
      <c r="Q22">
        <v>6.8053856937988003E-2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57</v>
      </c>
      <c r="E23">
        <v>336869.92337952001</v>
      </c>
      <c r="F23">
        <v>2811.4</v>
      </c>
      <c r="G23">
        <v>55.5451683130512</v>
      </c>
      <c r="H23">
        <v>-6.8705661900741202</v>
      </c>
      <c r="I23">
        <v>57.598135755412898</v>
      </c>
      <c r="J23">
        <v>3.36191184183786</v>
      </c>
      <c r="K23">
        <v>2682.9796234730002</v>
      </c>
      <c r="L23">
        <v>2141.2192889114199</v>
      </c>
      <c r="M23">
        <v>52.244196363404001</v>
      </c>
      <c r="N23">
        <v>0.75075842952866401</v>
      </c>
      <c r="O23">
        <v>7.1885893149320399</v>
      </c>
      <c r="P23">
        <v>98.580257813879498</v>
      </c>
      <c r="Q23">
        <v>0.189939014269839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336516.84512017999</v>
      </c>
      <c r="F24">
        <v>5171.3500000000004</v>
      </c>
      <c r="G24">
        <v>16.627600413114202</v>
      </c>
      <c r="H24">
        <v>3.4126639304381201</v>
      </c>
      <c r="I24">
        <v>24.183934497984499</v>
      </c>
      <c r="J24">
        <v>3.80701027956614</v>
      </c>
      <c r="K24">
        <v>4808.0622550928701</v>
      </c>
      <c r="L24">
        <v>4343.1596661867798</v>
      </c>
      <c r="M24">
        <v>76.898928282212907</v>
      </c>
      <c r="N24">
        <v>1.29839289075444</v>
      </c>
      <c r="O24">
        <v>0.92142283929728097</v>
      </c>
      <c r="P24">
        <v>48.123165055495797</v>
      </c>
      <c r="Q24">
        <v>1.520159850184E-2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329743.57005169999</v>
      </c>
      <c r="F25">
        <v>11441.5</v>
      </c>
      <c r="G25">
        <v>12.447887221171699</v>
      </c>
      <c r="H25">
        <v>3.0160556615804501</v>
      </c>
      <c r="I25">
        <v>0.46639388802012799</v>
      </c>
      <c r="J25">
        <v>1.26012991135998</v>
      </c>
      <c r="K25">
        <v>11000.023422956199</v>
      </c>
      <c r="L25">
        <v>9891.5650916995091</v>
      </c>
      <c r="M25">
        <v>45.424960940548203</v>
      </c>
      <c r="N25">
        <v>0.97813606086236904</v>
      </c>
      <c r="O25">
        <v>5.5630817637547496</v>
      </c>
      <c r="P25">
        <v>43.239876559438599</v>
      </c>
      <c r="Q25">
        <v>1.0429673296754999E-2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323021.66887499997</v>
      </c>
      <c r="F26">
        <v>4830.05</v>
      </c>
      <c r="G26">
        <v>127.79349459132099</v>
      </c>
      <c r="H26">
        <v>-12.542581837754801</v>
      </c>
      <c r="I26">
        <v>52.035125193282298</v>
      </c>
      <c r="J26">
        <v>-7.3336223399120497</v>
      </c>
      <c r="K26">
        <v>4944.7686403961698</v>
      </c>
      <c r="L26">
        <v>3705.7877109942101</v>
      </c>
      <c r="M26">
        <v>29.5114306781322</v>
      </c>
      <c r="N26">
        <v>0.98870328763767001</v>
      </c>
      <c r="O26">
        <v>17.4884317967722</v>
      </c>
      <c r="P26">
        <v>173.22378097069799</v>
      </c>
      <c r="Q26">
        <v>0.25793170707412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321212.66112150002</v>
      </c>
      <c r="F27">
        <v>1487</v>
      </c>
      <c r="G27">
        <v>74.454176847904606</v>
      </c>
      <c r="H27">
        <v>-1.5387801023336201</v>
      </c>
      <c r="I27">
        <v>15.421347106820599</v>
      </c>
      <c r="J27">
        <v>0.83638221163431603</v>
      </c>
      <c r="K27">
        <v>1439.3488872153</v>
      </c>
      <c r="L27">
        <v>1233.75256901732</v>
      </c>
      <c r="M27">
        <v>51.506337731337702</v>
      </c>
      <c r="N27">
        <v>0.44456147266499901</v>
      </c>
      <c r="O27">
        <v>9.0383322125084007</v>
      </c>
      <c r="P27">
        <v>102.82343313101001</v>
      </c>
      <c r="Q27">
        <v>7.5675873901556001E-2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315708.996635955</v>
      </c>
      <c r="F28">
        <v>339.45</v>
      </c>
      <c r="G28">
        <v>56.2000743148187</v>
      </c>
      <c r="H28">
        <v>-2.0946297549955002</v>
      </c>
      <c r="I28">
        <v>23.9684728721226</v>
      </c>
      <c r="J28">
        <v>-0.38535222783999901</v>
      </c>
      <c r="K28">
        <v>325.24712790397598</v>
      </c>
      <c r="L28">
        <v>277.29024685146402</v>
      </c>
      <c r="M28">
        <v>54.167099696029801</v>
      </c>
      <c r="N28">
        <v>0.66234844447335595</v>
      </c>
      <c r="O28">
        <v>2.7397260273972699</v>
      </c>
      <c r="P28">
        <v>88.779979144942601</v>
      </c>
      <c r="Q28">
        <v>0.11308151462846699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304438.7793538</v>
      </c>
      <c r="F29">
        <v>494</v>
      </c>
      <c r="G29">
        <v>90.818355769161201</v>
      </c>
      <c r="H29">
        <v>0.87443742979888806</v>
      </c>
      <c r="I29">
        <v>12.561472494498499</v>
      </c>
      <c r="J29">
        <v>-1.91589273922554</v>
      </c>
      <c r="K29">
        <v>481.43955442473998</v>
      </c>
      <c r="L29">
        <v>417.66436550270203</v>
      </c>
      <c r="M29">
        <v>51.873909798321797</v>
      </c>
      <c r="N29">
        <v>0.89780619217789104</v>
      </c>
      <c r="O29">
        <v>6.7611336032388598</v>
      </c>
      <c r="P29">
        <v>117.765042979942</v>
      </c>
      <c r="Q29">
        <v>0.14159578767755601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302115.42610480002</v>
      </c>
      <c r="F30">
        <v>3405.8</v>
      </c>
      <c r="G30">
        <v>-11.571205858450799</v>
      </c>
      <c r="H30">
        <v>-1.0005066375760601</v>
      </c>
      <c r="I30">
        <v>-23.965635978709901</v>
      </c>
      <c r="J30">
        <v>9.2154416936803702</v>
      </c>
      <c r="K30">
        <v>3371.0082724060098</v>
      </c>
      <c r="L30">
        <v>3388.0442206540702</v>
      </c>
      <c r="M30">
        <v>61.649682894287899</v>
      </c>
      <c r="N30">
        <v>1.18365061503596</v>
      </c>
      <c r="O30">
        <v>14.1273709554289</v>
      </c>
      <c r="P30">
        <v>18.156429426355999</v>
      </c>
      <c r="Q30">
        <v>7.6299982329553998E-2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288373.11261990003</v>
      </c>
      <c r="F31">
        <v>1820.5</v>
      </c>
      <c r="G31">
        <v>43.3067234649535</v>
      </c>
      <c r="H31">
        <v>-8.1848702048118707</v>
      </c>
      <c r="I31">
        <v>-4.9478914600025901</v>
      </c>
      <c r="J31">
        <v>-1.1900327668584101</v>
      </c>
      <c r="K31">
        <v>1785.53177581917</v>
      </c>
      <c r="L31">
        <v>1647.84943612456</v>
      </c>
      <c r="M31">
        <v>72.168308776223199</v>
      </c>
      <c r="N31">
        <v>0.60795806886666104</v>
      </c>
      <c r="O31">
        <v>19.423235374897001</v>
      </c>
      <c r="P31">
        <v>123.223591441358</v>
      </c>
      <c r="Q31">
        <v>6.5146612660411995E-2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278148.10731385997</v>
      </c>
      <c r="F32">
        <v>2901.4</v>
      </c>
      <c r="G32">
        <v>-38.685699098307701</v>
      </c>
      <c r="H32">
        <v>-1.9722228134372899</v>
      </c>
      <c r="I32">
        <v>-15.921144747954701</v>
      </c>
      <c r="J32">
        <v>3.6555217786362002</v>
      </c>
      <c r="K32">
        <v>2915.2618763351602</v>
      </c>
      <c r="L32">
        <v>2979.9425718647399</v>
      </c>
      <c r="M32">
        <v>40.189561610056401</v>
      </c>
      <c r="N32">
        <v>1.5119850685321099</v>
      </c>
      <c r="O32">
        <v>22.282346453436201</v>
      </c>
      <c r="P32">
        <v>8.6625969064829</v>
      </c>
      <c r="Q32">
        <v>-8.1081478755412995E-2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65</v>
      </c>
      <c r="E33">
        <v>268134.39517832</v>
      </c>
      <c r="F33">
        <v>695.2</v>
      </c>
      <c r="G33">
        <v>143.21948902406899</v>
      </c>
      <c r="H33">
        <v>-9.1667895061531208</v>
      </c>
      <c r="I33">
        <v>13.6584042449694</v>
      </c>
      <c r="J33">
        <v>-0.376852397790431</v>
      </c>
      <c r="K33">
        <v>697.371360861065</v>
      </c>
      <c r="L33">
        <v>574.18757419629696</v>
      </c>
      <c r="M33">
        <v>35.1340880950209</v>
      </c>
      <c r="N33">
        <v>0.39896366389948801</v>
      </c>
      <c r="O33">
        <v>28.8621979286536</v>
      </c>
      <c r="P33">
        <v>192.10084033613401</v>
      </c>
      <c r="Q33">
        <v>0.170404045308127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21</v>
      </c>
      <c r="E34">
        <v>264807.96264400397</v>
      </c>
      <c r="F34">
        <v>506.85</v>
      </c>
      <c r="G34">
        <v>2.5749591353536401</v>
      </c>
      <c r="H34">
        <v>-0.91927616662960498</v>
      </c>
      <c r="I34">
        <v>-6.4599406998320497</v>
      </c>
      <c r="J34">
        <v>-8.7042848081177802</v>
      </c>
      <c r="K34">
        <v>505.49563494510198</v>
      </c>
      <c r="L34">
        <v>470.92414665230899</v>
      </c>
      <c r="M34">
        <v>36.041910822099801</v>
      </c>
      <c r="N34">
        <v>1.6016336388436101</v>
      </c>
      <c r="O34">
        <v>14.4125480911512</v>
      </c>
      <c r="P34">
        <v>35.141981069190699</v>
      </c>
      <c r="Q34">
        <v>-0.11422274488567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-</v>
      </c>
      <c r="D35" t="s">
        <v>108</v>
      </c>
      <c r="E35">
        <v>259029.95711069999</v>
      </c>
      <c r="F35">
        <v>9278.25</v>
      </c>
      <c r="G35">
        <v>67.334594085828797</v>
      </c>
      <c r="H35">
        <v>-8.2308209789957605</v>
      </c>
      <c r="I35">
        <v>7.82204245532116</v>
      </c>
      <c r="J35">
        <v>-3.3617221687829599</v>
      </c>
      <c r="K35">
        <v>9364.27182134348</v>
      </c>
      <c r="L35">
        <v>7998.3500205345599</v>
      </c>
      <c r="M35">
        <v>33.818896752404598</v>
      </c>
      <c r="N35">
        <v>1.1568335245519701</v>
      </c>
      <c r="O35">
        <v>8.1971276911055408</v>
      </c>
      <c r="P35">
        <v>104.321735300594</v>
      </c>
      <c r="Q35">
        <v>0.109231278966142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258357.130255</v>
      </c>
      <c r="F36">
        <v>611.45000000000005</v>
      </c>
      <c r="G36">
        <v>68.238691331470605</v>
      </c>
      <c r="H36">
        <v>-6.6273728930109197</v>
      </c>
      <c r="I36">
        <v>80.926325977703897</v>
      </c>
      <c r="J36">
        <v>-3.06752260635675</v>
      </c>
      <c r="K36">
        <v>624.91864167498704</v>
      </c>
      <c r="L36">
        <v>467.37746503661901</v>
      </c>
      <c r="M36">
        <v>27.655691090951301</v>
      </c>
      <c r="N36">
        <v>0.14082617581345</v>
      </c>
      <c r="O36">
        <v>32.095837762695197</v>
      </c>
      <c r="P36">
        <v>114.845397048489</v>
      </c>
      <c r="Q36">
        <v>5.0927810208049998E-2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37</v>
      </c>
      <c r="E37">
        <v>250515.969565765</v>
      </c>
      <c r="F37">
        <v>1571.95</v>
      </c>
      <c r="G37">
        <v>-28.674811577906699</v>
      </c>
      <c r="H37">
        <v>-3.4034086621945798</v>
      </c>
      <c r="I37">
        <v>-17.870589830802199</v>
      </c>
      <c r="J37">
        <v>-0.180984342952212</v>
      </c>
      <c r="K37">
        <v>1593.7131935935499</v>
      </c>
      <c r="L37">
        <v>1590.0204543900099</v>
      </c>
      <c r="M37">
        <v>34.536225398544197</v>
      </c>
      <c r="N37">
        <v>1.1478922188571199</v>
      </c>
      <c r="O37">
        <v>10.7541588472915</v>
      </c>
      <c r="P37">
        <v>10.7748141362179</v>
      </c>
      <c r="Q37">
        <v>-4.9475466110943001E-2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18</v>
      </c>
      <c r="E38">
        <v>249734.10080335499</v>
      </c>
      <c r="F38">
        <v>176.85</v>
      </c>
      <c r="G38">
        <v>54.625408685803102</v>
      </c>
      <c r="H38">
        <v>-1.5236573441169801</v>
      </c>
      <c r="I38">
        <v>8.7685272964367602</v>
      </c>
      <c r="J38">
        <v>0.84488406870700195</v>
      </c>
      <c r="K38">
        <v>167.85268756711</v>
      </c>
      <c r="L38">
        <v>149.14785825001701</v>
      </c>
      <c r="M38">
        <v>67.427075546840996</v>
      </c>
      <c r="N38">
        <v>1.2280449995062701</v>
      </c>
      <c r="O38">
        <v>11.280746395250199</v>
      </c>
      <c r="P38">
        <v>106.84210526315699</v>
      </c>
      <c r="Q38">
        <v>0.113235271215692</v>
      </c>
    </row>
    <row r="39" spans="1:17" x14ac:dyDescent="0.3">
      <c r="A39" t="s">
        <v>116</v>
      </c>
      <c r="B39" t="s">
        <v>117</v>
      </c>
      <c r="C39" t="str">
        <f>IFERROR(VLOOKUP(Table1[[#This Row],[Ticker]],[1]!Table1[[Symbol]:[Industry]],2,FALSE),"-")</f>
        <v>-</v>
      </c>
      <c r="D39" t="s">
        <v>118</v>
      </c>
      <c r="E39">
        <v>243477.63774222499</v>
      </c>
      <c r="F39">
        <v>6836.95</v>
      </c>
      <c r="G39">
        <v>61.134262028655499</v>
      </c>
      <c r="H39">
        <v>-14.084963176868699</v>
      </c>
      <c r="I39">
        <v>48.275131937273798</v>
      </c>
      <c r="J39">
        <v>-7.74013642974524</v>
      </c>
      <c r="K39">
        <v>7100.8389964429998</v>
      </c>
      <c r="L39">
        <v>5584.7210076251704</v>
      </c>
      <c r="M39">
        <v>28.758325589648301</v>
      </c>
      <c r="N39">
        <v>0.90004933988464098</v>
      </c>
      <c r="O39">
        <v>16.5534339142453</v>
      </c>
      <c r="P39">
        <v>110.626925446703</v>
      </c>
      <c r="Q39">
        <v>0.16490756802950601</v>
      </c>
    </row>
    <row r="40" spans="1:17" x14ac:dyDescent="0.3">
      <c r="A40" t="s">
        <v>119</v>
      </c>
      <c r="B40" t="s">
        <v>120</v>
      </c>
      <c r="C40" t="str">
        <f>IFERROR(VLOOKUP(Table1[[#This Row],[Ticker]],[1]!Table1[[Symbol]:[Industry]],2,FALSE),"-")</f>
        <v>-</v>
      </c>
      <c r="D40" t="s">
        <v>121</v>
      </c>
      <c r="E40">
        <v>239885.496136</v>
      </c>
      <c r="F40">
        <v>183.56</v>
      </c>
      <c r="G40">
        <v>408.81923372868403</v>
      </c>
      <c r="H40">
        <v>5.4464763735545798</v>
      </c>
      <c r="I40">
        <v>-8.7150915696819506</v>
      </c>
      <c r="J40">
        <v>-7.5864028743380603</v>
      </c>
      <c r="K40">
        <v>182.51282096161199</v>
      </c>
      <c r="L40">
        <v>139.73218064800699</v>
      </c>
      <c r="M40">
        <v>30.438867757362701</v>
      </c>
      <c r="N40">
        <v>1.5829440139805799</v>
      </c>
      <c r="O40">
        <v>24.7548485508825</v>
      </c>
      <c r="P40">
        <v>435.16034985422698</v>
      </c>
      <c r="Q40">
        <v>0.17237846184276601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239173.6458954</v>
      </c>
      <c r="F41">
        <v>2480.65</v>
      </c>
      <c r="G41">
        <v>-15.0810426425101</v>
      </c>
      <c r="H41">
        <v>-2.6343914765440402</v>
      </c>
      <c r="I41">
        <v>-14.3607977125196</v>
      </c>
      <c r="J41">
        <v>-5.6927493702758097E-2</v>
      </c>
      <c r="K41">
        <v>2544.87208437456</v>
      </c>
      <c r="L41">
        <v>2468.1817545488302</v>
      </c>
      <c r="M41">
        <v>22.202375462740498</v>
      </c>
      <c r="N41">
        <v>1.19664089732473</v>
      </c>
      <c r="O41">
        <v>11.636063128615399</v>
      </c>
      <c r="P41">
        <v>15.648018648018599</v>
      </c>
      <c r="Q41">
        <v>-1.6559858257313001E-2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220353.28280020499</v>
      </c>
      <c r="F42">
        <v>301.45</v>
      </c>
      <c r="G42">
        <v>113.257836863685</v>
      </c>
      <c r="H42">
        <v>-6.3295854025071998</v>
      </c>
      <c r="I42">
        <v>44.608437142001002</v>
      </c>
      <c r="J42">
        <v>-5.7848638924337799</v>
      </c>
      <c r="K42">
        <v>295.803546417767</v>
      </c>
      <c r="L42">
        <v>226.489910736604</v>
      </c>
      <c r="M42">
        <v>32.2546215265507</v>
      </c>
      <c r="N42">
        <v>0.75169137899986904</v>
      </c>
      <c r="O42">
        <v>12.9540553989053</v>
      </c>
      <c r="P42">
        <v>144.08906882591</v>
      </c>
      <c r="Q42">
        <v>0.20830475483534699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214681.87214652001</v>
      </c>
      <c r="F43">
        <v>1652.1</v>
      </c>
      <c r="G43">
        <v>76.337044055156596</v>
      </c>
      <c r="H43">
        <v>-1.0741872193631701</v>
      </c>
      <c r="I43">
        <v>17.089803960713599</v>
      </c>
      <c r="J43">
        <v>2.3416793174427402</v>
      </c>
      <c r="K43">
        <v>1554.8643545422201</v>
      </c>
      <c r="L43">
        <v>1335.0997956557601</v>
      </c>
      <c r="M43">
        <v>66.677603631145601</v>
      </c>
      <c r="N43">
        <v>0.91813818123308999</v>
      </c>
      <c r="O43">
        <v>1.2045275709702901</v>
      </c>
      <c r="P43">
        <v>107.680703959773</v>
      </c>
      <c r="Q43">
        <v>0.23387006360670601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133</v>
      </c>
      <c r="E44">
        <v>213129.54195720001</v>
      </c>
      <c r="F44">
        <v>874.5</v>
      </c>
      <c r="G44">
        <v>-14.773555662570899</v>
      </c>
      <c r="H44">
        <v>-8.8159849350162407</v>
      </c>
      <c r="I44">
        <v>-7.0918336830157997</v>
      </c>
      <c r="J44">
        <v>-3.97964976596647</v>
      </c>
      <c r="K44">
        <v>907.79692572464296</v>
      </c>
      <c r="L44">
        <v>852.480823952008</v>
      </c>
      <c r="M44">
        <v>22.4600043534839</v>
      </c>
      <c r="N44">
        <v>0.76939893091024103</v>
      </c>
      <c r="O44">
        <v>9.7084048027444094</v>
      </c>
      <c r="P44">
        <v>20.954356846473001</v>
      </c>
      <c r="Q44">
        <v>-3.7227882161164003E-2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Row],[Ticker]],[1]!Table1[[Symbol]:[Industry]],2,FALSE),"-")</f>
        <v>-</v>
      </c>
      <c r="D45" t="s">
        <v>54</v>
      </c>
      <c r="E45">
        <v>209150.11546895999</v>
      </c>
      <c r="F45">
        <v>329.2</v>
      </c>
      <c r="G45">
        <v>8.2509976408417103</v>
      </c>
      <c r="H45">
        <v>-9.1464844629295801</v>
      </c>
      <c r="I45">
        <v>22.952083215824398</v>
      </c>
      <c r="J45">
        <v>-1.4640773806021401</v>
      </c>
      <c r="K45">
        <v>348.73779132288399</v>
      </c>
      <c r="L45">
        <v>298.142884703986</v>
      </c>
      <c r="M45">
        <v>24.514834852235399</v>
      </c>
      <c r="N45">
        <v>0.82806093076429699</v>
      </c>
      <c r="O45">
        <v>19.8967193195625</v>
      </c>
      <c r="P45">
        <v>62.327416173570001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200921.05117602</v>
      </c>
      <c r="F46">
        <v>811.7</v>
      </c>
      <c r="G46">
        <v>45.093211716106197</v>
      </c>
      <c r="H46">
        <v>-5.5882759468950702</v>
      </c>
      <c r="I46">
        <v>-7.3076818581886496</v>
      </c>
      <c r="J46">
        <v>-1.00564609117538</v>
      </c>
      <c r="K46">
        <v>837.90714441846501</v>
      </c>
      <c r="L46">
        <v>769.37267907600403</v>
      </c>
      <c r="M46">
        <v>39.804327829666597</v>
      </c>
      <c r="N46">
        <v>0.99731085649237805</v>
      </c>
      <c r="O46">
        <v>19.2066034249106</v>
      </c>
      <c r="P46">
        <v>75.2942446819997</v>
      </c>
      <c r="Q46">
        <v>0.101198605550144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133</v>
      </c>
      <c r="E47">
        <v>196478.302923799</v>
      </c>
      <c r="F47">
        <v>157.38999999999999</v>
      </c>
      <c r="G47">
        <v>7.9722735609699296</v>
      </c>
      <c r="H47">
        <v>-12.789627712321799</v>
      </c>
      <c r="I47">
        <v>3.3744001233932202</v>
      </c>
      <c r="J47">
        <v>-1.8185755478943499</v>
      </c>
      <c r="K47">
        <v>168.59466682854199</v>
      </c>
      <c r="L47">
        <v>152.13358836690799</v>
      </c>
      <c r="M47">
        <v>20.996273066151399</v>
      </c>
      <c r="N47">
        <v>0.85201876103768603</v>
      </c>
      <c r="O47">
        <v>17.2882648198742</v>
      </c>
      <c r="P47">
        <v>37.638828159160397</v>
      </c>
      <c r="Q47">
        <v>-3.5298940465897002E-2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190774.084482345</v>
      </c>
      <c r="F48">
        <v>219.31</v>
      </c>
      <c r="G48">
        <v>146.39436870340199</v>
      </c>
      <c r="H48">
        <v>7.31531266546778</v>
      </c>
      <c r="I48">
        <v>46.779325284962503</v>
      </c>
      <c r="J48">
        <v>4.2513026523072499</v>
      </c>
      <c r="K48">
        <v>201.902838554792</v>
      </c>
      <c r="L48">
        <v>162.264266302251</v>
      </c>
      <c r="M48">
        <v>54.703984308690799</v>
      </c>
      <c r="N48">
        <v>0.922305976969786</v>
      </c>
      <c r="O48">
        <v>5.7863298527198896</v>
      </c>
      <c r="P48">
        <v>176.55737704917999</v>
      </c>
      <c r="Q48">
        <v>4.0869373580321E-2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188762.06435369499</v>
      </c>
      <c r="F49">
        <v>5309.95</v>
      </c>
      <c r="G49">
        <v>186.612344941217</v>
      </c>
      <c r="H49">
        <v>-5.7110459129999596</v>
      </c>
      <c r="I49">
        <v>50.002808469657801</v>
      </c>
      <c r="J49">
        <v>-4.83409812994568</v>
      </c>
      <c r="K49">
        <v>5116.4908335570999</v>
      </c>
      <c r="L49">
        <v>3940.1622026956902</v>
      </c>
      <c r="M49">
        <v>41.2321044203184</v>
      </c>
      <c r="N49">
        <v>0.84181548807362505</v>
      </c>
      <c r="O49">
        <v>8.3804932249832795</v>
      </c>
      <c r="P49">
        <v>217.884937739463</v>
      </c>
      <c r="Q49">
        <v>0.23513064872273601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80</v>
      </c>
      <c r="E50">
        <v>186130.36202801499</v>
      </c>
      <c r="F50">
        <v>2797.55</v>
      </c>
      <c r="G50">
        <v>29.5481959390087</v>
      </c>
      <c r="H50">
        <v>8.4163529853012395</v>
      </c>
      <c r="I50">
        <v>20.423929458115801</v>
      </c>
      <c r="J50">
        <v>1.2756057326710999</v>
      </c>
      <c r="K50">
        <v>2603.7342398518899</v>
      </c>
      <c r="L50">
        <v>2279.5473458230399</v>
      </c>
      <c r="M50">
        <v>56.6929699896926</v>
      </c>
      <c r="N50">
        <v>1.2551851190507901</v>
      </c>
      <c r="O50">
        <v>1.9803041947418201</v>
      </c>
      <c r="P50">
        <v>59.760737711991403</v>
      </c>
      <c r="Q50">
        <v>5.9055093943852999E-2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121</v>
      </c>
      <c r="E51">
        <v>173271.8429088</v>
      </c>
      <c r="F51">
        <v>525.04999999999995</v>
      </c>
      <c r="G51">
        <v>151.461238123941</v>
      </c>
      <c r="H51">
        <v>4.7597195059858901</v>
      </c>
      <c r="I51">
        <v>11.0098962980859</v>
      </c>
      <c r="J51">
        <v>-1.7848962644875099</v>
      </c>
      <c r="K51">
        <v>503.545542374489</v>
      </c>
      <c r="L51">
        <v>407.72219060946497</v>
      </c>
      <c r="M51">
        <v>41.495163482017503</v>
      </c>
      <c r="N51">
        <v>0.51117194698482304</v>
      </c>
      <c r="O51">
        <v>10.4656699361965</v>
      </c>
      <c r="P51">
        <v>178.83696229421099</v>
      </c>
      <c r="Q51">
        <v>0.18906077901159499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171157.35392358</v>
      </c>
      <c r="F52">
        <v>4432.2</v>
      </c>
      <c r="G52">
        <v>47.487265139208901</v>
      </c>
      <c r="H52">
        <v>-1.7800846221554201</v>
      </c>
      <c r="I52">
        <v>40.506570426711598</v>
      </c>
      <c r="J52">
        <v>1.04054921664844</v>
      </c>
      <c r="K52">
        <v>4218.17583706389</v>
      </c>
      <c r="L52">
        <v>3531.66134444626</v>
      </c>
      <c r="M52">
        <v>63.604085696795501</v>
      </c>
      <c r="N52">
        <v>0.719100139187696</v>
      </c>
      <c r="O52">
        <v>4.0070393935291699</v>
      </c>
      <c r="P52">
        <v>89.950071785201501</v>
      </c>
      <c r="Q52">
        <v>0.11228909605290199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37</v>
      </c>
      <c r="E53">
        <v>169807.3399967</v>
      </c>
      <c r="F53">
        <v>1695.4</v>
      </c>
      <c r="G53">
        <v>6.2941714809206104</v>
      </c>
      <c r="H53">
        <v>9.2971221553627696</v>
      </c>
      <c r="I53">
        <v>8.4746355786665397</v>
      </c>
      <c r="J53">
        <v>2.4408641000514399</v>
      </c>
      <c r="K53">
        <v>1517.93088453053</v>
      </c>
      <c r="L53">
        <v>1439.9391368956799</v>
      </c>
      <c r="M53">
        <v>76.133763336044694</v>
      </c>
      <c r="N53">
        <v>1.18052629096343</v>
      </c>
      <c r="O53">
        <v>0.35094962840627097</v>
      </c>
      <c r="P53">
        <v>35.453201773658698</v>
      </c>
      <c r="Q53">
        <v>1.3575711072410001E-2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158</v>
      </c>
      <c r="E54">
        <v>168214.91246403899</v>
      </c>
      <c r="F54">
        <v>430.9</v>
      </c>
      <c r="G54">
        <v>32.254844977211299</v>
      </c>
      <c r="H54">
        <v>-9.8930894979261907</v>
      </c>
      <c r="I54">
        <v>49.167008578571597</v>
      </c>
      <c r="J54">
        <v>-2.9527724804835702</v>
      </c>
      <c r="K54">
        <v>436.45407418360298</v>
      </c>
      <c r="L54">
        <v>352.70662290696498</v>
      </c>
      <c r="M54">
        <v>31.870754534793701</v>
      </c>
      <c r="N54">
        <v>1.1028456183448501</v>
      </c>
      <c r="O54">
        <v>17.602692039916398</v>
      </c>
      <c r="P54">
        <v>107.16346153846099</v>
      </c>
      <c r="Q54">
        <v>1.7694893980140999E-2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80</v>
      </c>
      <c r="E55">
        <v>166482.51587802</v>
      </c>
      <c r="F55">
        <v>675.9</v>
      </c>
      <c r="G55">
        <v>29.567777155779002</v>
      </c>
      <c r="H55">
        <v>0.13246671171882299</v>
      </c>
      <c r="I55">
        <v>6.3637415965133304</v>
      </c>
      <c r="J55">
        <v>1.3577611887877701</v>
      </c>
      <c r="K55">
        <v>658.73027089022401</v>
      </c>
      <c r="L55">
        <v>582.11817014191001</v>
      </c>
      <c r="M55">
        <v>45.024950675862797</v>
      </c>
      <c r="N55">
        <v>0.71261918636330102</v>
      </c>
      <c r="O55">
        <v>4.5938748335552599</v>
      </c>
      <c r="P55">
        <v>67.2812770696695</v>
      </c>
      <c r="Q55">
        <v>3.4005052850972002E-2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21</v>
      </c>
      <c r="E56">
        <v>165744.16318228899</v>
      </c>
      <c r="F56">
        <v>5597.9</v>
      </c>
      <c r="G56">
        <v>-9.0324701549805599</v>
      </c>
      <c r="H56">
        <v>7.9489382390943097</v>
      </c>
      <c r="I56">
        <v>-12.421265652092099</v>
      </c>
      <c r="J56">
        <v>0.90448445737980099</v>
      </c>
      <c r="K56">
        <v>5266.1791076528298</v>
      </c>
      <c r="L56">
        <v>5184.6016871858001</v>
      </c>
      <c r="M56">
        <v>54.3746828408703</v>
      </c>
      <c r="N56">
        <v>1.3327848881555699</v>
      </c>
      <c r="O56">
        <v>15.0788688615373</v>
      </c>
      <c r="P56">
        <v>24.024326749454399</v>
      </c>
      <c r="Q56">
        <v>-2.2177366168656999E-2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161554.7069325</v>
      </c>
      <c r="F57">
        <v>7623.8</v>
      </c>
      <c r="G57">
        <v>51.932365074363901</v>
      </c>
      <c r="H57">
        <v>-14.344013268629899</v>
      </c>
      <c r="I57">
        <v>46.563052416576603</v>
      </c>
      <c r="J57">
        <v>-6.7921959718033804</v>
      </c>
      <c r="K57">
        <v>7977.90414439292</v>
      </c>
      <c r="L57">
        <v>6371.5887939516797</v>
      </c>
      <c r="M57">
        <v>29.401836165175599</v>
      </c>
      <c r="N57">
        <v>0.84026576212636594</v>
      </c>
      <c r="O57">
        <v>20.018232377554501</v>
      </c>
      <c r="P57">
        <v>98.020779220779204</v>
      </c>
      <c r="Q57">
        <v>0.172754518038048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121</v>
      </c>
      <c r="E58">
        <v>160100.01920000001</v>
      </c>
      <c r="F58">
        <v>608</v>
      </c>
      <c r="G58">
        <v>229.16941100935799</v>
      </c>
      <c r="H58">
        <v>12.4302627350233</v>
      </c>
      <c r="I58">
        <v>15.0200634183647</v>
      </c>
      <c r="J58">
        <v>-0.52926296378448701</v>
      </c>
      <c r="K58">
        <v>558.66450649947603</v>
      </c>
      <c r="L58">
        <v>450.68705103801199</v>
      </c>
      <c r="M58">
        <v>53.9300308516871</v>
      </c>
      <c r="N58">
        <v>0.55433513176109805</v>
      </c>
      <c r="O58">
        <v>7.5657894736842</v>
      </c>
      <c r="P58">
        <v>255.555555555555</v>
      </c>
      <c r="Q58">
        <v>0.191323706723874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158154.61731969999</v>
      </c>
      <c r="F59">
        <v>3109.55</v>
      </c>
      <c r="G59">
        <v>-4.7523064884909498</v>
      </c>
      <c r="H59">
        <v>-2.86111776219823</v>
      </c>
      <c r="I59">
        <v>5.7525264578656099</v>
      </c>
      <c r="J59">
        <v>-0.61341662467741098</v>
      </c>
      <c r="K59">
        <v>3088.2164801816298</v>
      </c>
      <c r="L59">
        <v>2861.8607484621898</v>
      </c>
      <c r="M59">
        <v>41.580712352775002</v>
      </c>
      <c r="N59">
        <v>0.66273383192957902</v>
      </c>
      <c r="O59">
        <v>4.2932257078998504</v>
      </c>
      <c r="P59">
        <v>35.6371725807507</v>
      </c>
      <c r="Q59">
        <v>-1.5154779269479999E-2</v>
      </c>
    </row>
    <row r="60" spans="1:17" x14ac:dyDescent="0.3">
      <c r="A60" t="s">
        <v>55</v>
      </c>
      <c r="B60" t="s">
        <v>171</v>
      </c>
      <c r="C60" t="str">
        <f>IFERROR(VLOOKUP(Table1[[#This Row],[Ticker]],[1]!Table1[[Symbol]:[Industry]],2,FALSE),"-")</f>
        <v>-</v>
      </c>
      <c r="D60" t="s">
        <v>57</v>
      </c>
      <c r="E60">
        <v>151860.11489632499</v>
      </c>
      <c r="F60">
        <v>747.25</v>
      </c>
      <c r="G60">
        <v>75.575049322943798</v>
      </c>
      <c r="H60">
        <v>5.9820476064666703</v>
      </c>
      <c r="I60">
        <v>24.606595381785802</v>
      </c>
      <c r="J60">
        <v>2.4173542169258</v>
      </c>
      <c r="K60">
        <v>669.85578668515802</v>
      </c>
      <c r="L60">
        <v>583.43266126735796</v>
      </c>
      <c r="M60">
        <v>39.2687657472623</v>
      </c>
      <c r="N60">
        <v>1.1468255061539601</v>
      </c>
      <c r="O60">
        <v>0.28772164603545403</v>
      </c>
      <c r="P60">
        <v>108.060698872337</v>
      </c>
      <c r="Q60">
        <v>0.108572439416318</v>
      </c>
    </row>
    <row r="61" spans="1:17" x14ac:dyDescent="0.3">
      <c r="A61" t="s">
        <v>172</v>
      </c>
      <c r="B61" t="s">
        <v>173</v>
      </c>
      <c r="C61" t="str">
        <f>IFERROR(VLOOKUP(Table1[[#This Row],[Ticker]],[1]!Table1[[Symbol]:[Industry]],2,FALSE),"-")</f>
        <v>-</v>
      </c>
      <c r="D61" t="s">
        <v>174</v>
      </c>
      <c r="E61">
        <v>151387.63689528999</v>
      </c>
      <c r="F61">
        <v>1480.1</v>
      </c>
      <c r="G61">
        <v>19.014604309235601</v>
      </c>
      <c r="H61">
        <v>2.5815542011291299</v>
      </c>
      <c r="I61">
        <v>13.5921421930348</v>
      </c>
      <c r="J61">
        <v>2.5744803002437302</v>
      </c>
      <c r="K61">
        <v>1385.6948960336999</v>
      </c>
      <c r="L61">
        <v>1232.81704994089</v>
      </c>
      <c r="M61">
        <v>59.432636366823402</v>
      </c>
      <c r="N61">
        <v>0.91924444050855703</v>
      </c>
      <c r="O61">
        <v>3.0335788122424199</v>
      </c>
      <c r="P61">
        <v>54.209210252135797</v>
      </c>
      <c r="Q61">
        <v>1.0875036346237E-2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150174.819046119</v>
      </c>
      <c r="F62">
        <v>228.4</v>
      </c>
      <c r="G62">
        <v>72.208976320917202</v>
      </c>
      <c r="H62">
        <v>1.5586251789090599</v>
      </c>
      <c r="I62">
        <v>23.789113816620599</v>
      </c>
      <c r="J62">
        <v>-2.6140682520463101</v>
      </c>
      <c r="K62">
        <v>216.23769982720401</v>
      </c>
      <c r="L62">
        <v>181.69827041880299</v>
      </c>
      <c r="M62">
        <v>56.328384523064898</v>
      </c>
      <c r="N62">
        <v>0.73971754824328295</v>
      </c>
      <c r="O62">
        <v>4.68914185639228</v>
      </c>
      <c r="P62">
        <v>104.843049327354</v>
      </c>
      <c r="Q62">
        <v>9.7085400787425002E-2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21</v>
      </c>
      <c r="E63">
        <v>149657.453064</v>
      </c>
      <c r="F63">
        <v>1530</v>
      </c>
      <c r="G63">
        <v>8.2847648937975205</v>
      </c>
      <c r="H63">
        <v>6.6502197654676998</v>
      </c>
      <c r="I63">
        <v>1.4289934747694399</v>
      </c>
      <c r="J63">
        <v>3.1414508254896298</v>
      </c>
      <c r="K63">
        <v>1413.1023531754699</v>
      </c>
      <c r="L63">
        <v>1301.7205944063401</v>
      </c>
      <c r="M63">
        <v>66.645235260455607</v>
      </c>
      <c r="N63">
        <v>1.0083748550831699</v>
      </c>
      <c r="O63">
        <v>1.1470588235294099</v>
      </c>
      <c r="P63">
        <v>41.365610274415602</v>
      </c>
      <c r="Q63">
        <v>-7.7617776404899997E-3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37</v>
      </c>
      <c r="E64">
        <v>146907.275330595</v>
      </c>
      <c r="F64">
        <v>683.15</v>
      </c>
      <c r="G64">
        <v>-19.201197356206301</v>
      </c>
      <c r="H64">
        <v>13.293422784652201</v>
      </c>
      <c r="I64">
        <v>3.6875439582357599</v>
      </c>
      <c r="J64">
        <v>5.4268517844540698</v>
      </c>
      <c r="K64">
        <v>608.86977194866699</v>
      </c>
      <c r="L64">
        <v>604.60730035527104</v>
      </c>
      <c r="M64">
        <v>85.792499060021697</v>
      </c>
      <c r="N64">
        <v>1.0341146623777799</v>
      </c>
      <c r="O64">
        <v>4.0181512113005997</v>
      </c>
      <c r="P64">
        <v>33.584278451310098</v>
      </c>
      <c r="Q64">
        <v>-6.4934801402347003E-2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144656.86013096399</v>
      </c>
      <c r="F65">
        <v>646.54999999999995</v>
      </c>
      <c r="G65">
        <v>19.8266423798066</v>
      </c>
      <c r="H65">
        <v>-8.2738179006819106</v>
      </c>
      <c r="I65">
        <v>-0.310591901704658</v>
      </c>
      <c r="J65">
        <v>-3.29117594859621</v>
      </c>
      <c r="K65">
        <v>669.32016768783296</v>
      </c>
      <c r="L65">
        <v>592.886435214063</v>
      </c>
      <c r="M65">
        <v>25.599309796980499</v>
      </c>
      <c r="N65">
        <v>0.65633117825197596</v>
      </c>
      <c r="O65">
        <v>10.6256283350089</v>
      </c>
      <c r="P65">
        <v>48.632183908045903</v>
      </c>
      <c r="Q65">
        <v>1.3239170502323001E-2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</v>
      </c>
      <c r="E66">
        <v>141500.35649112001</v>
      </c>
      <c r="F66">
        <v>326.14999999999998</v>
      </c>
      <c r="G66">
        <v>44.803744842400199</v>
      </c>
      <c r="H66">
        <v>0.22330837006245599</v>
      </c>
      <c r="I66">
        <v>23.199633768253001</v>
      </c>
      <c r="J66">
        <v>0.92932322218962704</v>
      </c>
      <c r="K66">
        <v>307.10992877846098</v>
      </c>
      <c r="L66">
        <v>273.50014420491601</v>
      </c>
      <c r="M66">
        <v>69.898317977029095</v>
      </c>
      <c r="N66">
        <v>1.17050490959965</v>
      </c>
      <c r="O66">
        <v>5.4652767131688096</v>
      </c>
      <c r="P66">
        <v>96.801930909639395</v>
      </c>
      <c r="Q66">
        <v>2.2044774586871999E-2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124</v>
      </c>
      <c r="E67">
        <v>140416.58183616001</v>
      </c>
      <c r="F67">
        <v>5829.6</v>
      </c>
      <c r="G67">
        <v>-4.6888655449603203</v>
      </c>
      <c r="H67">
        <v>7.0518511967511701</v>
      </c>
      <c r="I67">
        <v>-0.92593265660934398</v>
      </c>
      <c r="J67">
        <v>1.39479522225356</v>
      </c>
      <c r="K67">
        <v>5489.9030487468099</v>
      </c>
      <c r="L67">
        <v>5082.9901729418498</v>
      </c>
      <c r="M67">
        <v>60.774353254003202</v>
      </c>
      <c r="N67">
        <v>0.81277135700460801</v>
      </c>
      <c r="O67">
        <v>3.0087827638259901</v>
      </c>
      <c r="P67">
        <v>34.0846884559652</v>
      </c>
      <c r="Q67">
        <v>3.4615878735253E-2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138</v>
      </c>
      <c r="E68">
        <v>138824.597434139</v>
      </c>
      <c r="F68">
        <v>1395.3</v>
      </c>
      <c r="G68">
        <v>67.743322518002699</v>
      </c>
      <c r="H68">
        <v>-12.4898266176225</v>
      </c>
      <c r="I68">
        <v>17.824059695055698</v>
      </c>
      <c r="J68">
        <v>-2.4613561765959</v>
      </c>
      <c r="K68">
        <v>1413.6783474845499</v>
      </c>
      <c r="L68">
        <v>1158.1550700328801</v>
      </c>
      <c r="M68">
        <v>37.488565733282798</v>
      </c>
      <c r="N68">
        <v>0.84376110561001205</v>
      </c>
      <c r="O68">
        <v>18.2505554361069</v>
      </c>
      <c r="P68">
        <v>117.65852897589799</v>
      </c>
      <c r="Q68">
        <v>0.10727715554363899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89</v>
      </c>
      <c r="E69">
        <v>135274.69972224499</v>
      </c>
      <c r="F69">
        <v>423.35</v>
      </c>
      <c r="G69">
        <v>68.903148489858793</v>
      </c>
      <c r="H69">
        <v>-6.7114304167809298</v>
      </c>
      <c r="I69">
        <v>1.6541667729092999</v>
      </c>
      <c r="J69">
        <v>-2.74772842743196</v>
      </c>
      <c r="K69">
        <v>431.253463116533</v>
      </c>
      <c r="L69">
        <v>377.448711594646</v>
      </c>
      <c r="M69">
        <v>43.858043761275901</v>
      </c>
      <c r="N69">
        <v>0.83485788176083098</v>
      </c>
      <c r="O69">
        <v>9.6492264084091008</v>
      </c>
      <c r="P69">
        <v>94.643678160919507</v>
      </c>
      <c r="Q69">
        <v>0.14253864891798901</v>
      </c>
    </row>
    <row r="70" spans="1:17" x14ac:dyDescent="0.3">
      <c r="A70" t="s">
        <v>193</v>
      </c>
      <c r="B70" t="s">
        <v>194</v>
      </c>
      <c r="C70" t="str">
        <f>IFERROR(VLOOKUP(Table1[[#This Row],[Ticker]],[1]!Table1[[Symbol]:[Industry]],2,FALSE),"-")</f>
        <v>-</v>
      </c>
      <c r="D70" t="s">
        <v>195</v>
      </c>
      <c r="E70">
        <v>134282.96303347501</v>
      </c>
      <c r="F70">
        <v>4900.6499999999996</v>
      </c>
      <c r="G70">
        <v>23.323841513873401</v>
      </c>
      <c r="H70">
        <v>-2.3684520518032901</v>
      </c>
      <c r="I70">
        <v>21.2095951945136</v>
      </c>
      <c r="J70">
        <v>3.3134801721347702</v>
      </c>
      <c r="K70">
        <v>4736.0071724932104</v>
      </c>
      <c r="L70">
        <v>4225.4058884267997</v>
      </c>
      <c r="M70">
        <v>59.465266996099402</v>
      </c>
      <c r="N70">
        <v>0.81529368780192801</v>
      </c>
      <c r="O70">
        <v>1.5375511411751499</v>
      </c>
      <c r="P70">
        <v>49.642737182814699</v>
      </c>
      <c r="Q70">
        <v>6.3127920023237E-2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198</v>
      </c>
      <c r="E71">
        <v>129687.152102508</v>
      </c>
      <c r="F71">
        <v>191.38</v>
      </c>
      <c r="G71">
        <v>70.777849120686298</v>
      </c>
      <c r="H71">
        <v>-2.30949587073802</v>
      </c>
      <c r="I71">
        <v>51.540188360974</v>
      </c>
      <c r="J71">
        <v>-3.7003551979944298</v>
      </c>
      <c r="K71">
        <v>176.799019413921</v>
      </c>
      <c r="L71">
        <v>134.583461249789</v>
      </c>
      <c r="M71">
        <v>41.9061258562596</v>
      </c>
      <c r="N71">
        <v>0.72956692982412397</v>
      </c>
      <c r="O71">
        <v>9.1441111923920904</v>
      </c>
      <c r="P71">
        <v>120.483870967741</v>
      </c>
      <c r="Q71">
        <v>1.7871503146943E-2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32</v>
      </c>
      <c r="E72">
        <v>129621.675148776</v>
      </c>
      <c r="F72">
        <v>117.72</v>
      </c>
      <c r="G72">
        <v>69.926442084035898</v>
      </c>
      <c r="H72">
        <v>-9.6468569597787592</v>
      </c>
      <c r="I72">
        <v>-1.6496485283976701</v>
      </c>
      <c r="J72">
        <v>-1.2671304841908599</v>
      </c>
      <c r="K72">
        <v>122.605963548267</v>
      </c>
      <c r="L72">
        <v>109.585237289462</v>
      </c>
      <c r="M72">
        <v>42.6049065302958</v>
      </c>
      <c r="N72">
        <v>0.59615708284350399</v>
      </c>
      <c r="O72">
        <v>21.3897383622154</v>
      </c>
      <c r="P72">
        <v>101.058923996584</v>
      </c>
      <c r="Q72">
        <v>0.11815081016182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126879.371061764</v>
      </c>
      <c r="F73">
        <v>245.35</v>
      </c>
      <c r="G73">
        <v>1.07188981110153</v>
      </c>
      <c r="H73">
        <v>-14.5440606503394</v>
      </c>
      <c r="I73">
        <v>-6.2404675310202498</v>
      </c>
      <c r="J73">
        <v>-2.0094823476104899</v>
      </c>
      <c r="K73">
        <v>264.20919521593299</v>
      </c>
      <c r="L73">
        <v>246.33832699093</v>
      </c>
      <c r="M73">
        <v>26.0866821855317</v>
      </c>
      <c r="N73">
        <v>0.80095706260341604</v>
      </c>
      <c r="O73">
        <v>22.1520277155084</v>
      </c>
      <c r="P73">
        <v>32.086137281291997</v>
      </c>
      <c r="Q73">
        <v>0.13017054731795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32</v>
      </c>
      <c r="E74">
        <v>124132.141285152</v>
      </c>
      <c r="F74">
        <v>65.67</v>
      </c>
      <c r="G74">
        <v>127.59824045173799</v>
      </c>
      <c r="H74">
        <v>-3.5821411193918098</v>
      </c>
      <c r="I74">
        <v>29.240617374810402</v>
      </c>
      <c r="J74">
        <v>-0.78573524422143204</v>
      </c>
      <c r="K74">
        <v>65.014768836028594</v>
      </c>
      <c r="L74">
        <v>56.290433599316202</v>
      </c>
      <c r="M74">
        <v>53.542333840113699</v>
      </c>
      <c r="N74">
        <v>1.35755557049275</v>
      </c>
      <c r="O74">
        <v>27.5315973808436</v>
      </c>
      <c r="P74">
        <v>155.525291828793</v>
      </c>
      <c r="Q74">
        <v>8.6145906647739995E-2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60</v>
      </c>
      <c r="E75">
        <v>121331.6945142</v>
      </c>
      <c r="F75">
        <v>1205.8</v>
      </c>
      <c r="G75">
        <v>65.687476895036596</v>
      </c>
      <c r="H75">
        <v>5.7281167947105898</v>
      </c>
      <c r="I75">
        <v>49.419932478368402</v>
      </c>
      <c r="J75">
        <v>0.75512307059559503</v>
      </c>
      <c r="K75">
        <v>1095.8593186605001</v>
      </c>
      <c r="L75">
        <v>901.61215230686503</v>
      </c>
      <c r="M75">
        <v>70.097941627374198</v>
      </c>
      <c r="N75">
        <v>0.817007574866635</v>
      </c>
      <c r="O75">
        <v>0.34831647039310598</v>
      </c>
      <c r="P75">
        <v>112.382210479964</v>
      </c>
      <c r="Q75">
        <v>6.7970910686975999E-2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60</v>
      </c>
      <c r="E76">
        <v>121137.00351552499</v>
      </c>
      <c r="F76">
        <v>1500.05</v>
      </c>
      <c r="G76">
        <v>18.2075802473537</v>
      </c>
      <c r="H76">
        <v>-3.4818982820928102</v>
      </c>
      <c r="I76">
        <v>-4.7796857659345298</v>
      </c>
      <c r="J76">
        <v>1.72487945064288</v>
      </c>
      <c r="K76">
        <v>1487.21949831656</v>
      </c>
      <c r="L76">
        <v>1378.56053310069</v>
      </c>
      <c r="M76">
        <v>49.135375365962702</v>
      </c>
      <c r="N76">
        <v>0.76518693648175995</v>
      </c>
      <c r="O76">
        <v>5.4631512282923902</v>
      </c>
      <c r="P76">
        <v>43.938012762078301</v>
      </c>
      <c r="Q76">
        <v>2.2189345779073E-2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120708.563326</v>
      </c>
      <c r="F77">
        <v>4547</v>
      </c>
      <c r="G77">
        <v>-1.76005426765461</v>
      </c>
      <c r="H77">
        <v>-2.7085803008153899</v>
      </c>
      <c r="I77">
        <v>12.7498447269274</v>
      </c>
      <c r="J77">
        <v>1.6257448771618701</v>
      </c>
      <c r="K77">
        <v>4402.0167592976304</v>
      </c>
      <c r="L77">
        <v>3972.3408598651399</v>
      </c>
      <c r="M77">
        <v>49.407395103356997</v>
      </c>
      <c r="N77">
        <v>0.73659397766114298</v>
      </c>
      <c r="O77">
        <v>2.70508027270728</v>
      </c>
      <c r="P77">
        <v>37.984402027129498</v>
      </c>
      <c r="Q77">
        <v>-6.2384891575577001E-2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121</v>
      </c>
      <c r="E78">
        <v>120034.60715700001</v>
      </c>
      <c r="F78">
        <v>575.70000000000005</v>
      </c>
      <c r="G78">
        <v>320.37345261408598</v>
      </c>
      <c r="H78">
        <v>38.465363014033798</v>
      </c>
      <c r="I78">
        <v>76.360339183056794</v>
      </c>
      <c r="J78">
        <v>-2.5494249770357702</v>
      </c>
      <c r="K78">
        <v>460.06244886682902</v>
      </c>
      <c r="L78">
        <v>304.319012756078</v>
      </c>
      <c r="M78">
        <v>51.686402242937199</v>
      </c>
      <c r="N78">
        <v>1.0869687770302101</v>
      </c>
      <c r="O78">
        <v>12.3849227027965</v>
      </c>
      <c r="P78">
        <v>381.153363978269</v>
      </c>
      <c r="Q78">
        <v>0.220951397297318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117143.464105244</v>
      </c>
      <c r="F79">
        <v>1050.1500000000001</v>
      </c>
      <c r="G79">
        <v>1.77810895313482</v>
      </c>
      <c r="H79">
        <v>-0.99895135505899202</v>
      </c>
      <c r="I79">
        <v>-15.3975596768401</v>
      </c>
      <c r="J79">
        <v>3.2696304507957001</v>
      </c>
      <c r="K79">
        <v>1026.6280849418899</v>
      </c>
      <c r="L79">
        <v>1049.70264469786</v>
      </c>
      <c r="M79">
        <v>74.958110726407199</v>
      </c>
      <c r="N79">
        <v>0.41118755846645699</v>
      </c>
      <c r="O79">
        <v>19.0306146740941</v>
      </c>
      <c r="P79">
        <v>53.083090379008702</v>
      </c>
      <c r="Q79">
        <v>2.2213685752642001E-2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219</v>
      </c>
      <c r="E80">
        <v>116588.86808576</v>
      </c>
      <c r="F80">
        <v>1208.5777777777701</v>
      </c>
      <c r="G80">
        <v>16.005065189043599</v>
      </c>
      <c r="H80">
        <v>9.4009286692934406</v>
      </c>
      <c r="I80">
        <v>-7.0658015763856596</v>
      </c>
      <c r="J80">
        <v>3.8139015396649598</v>
      </c>
      <c r="K80">
        <v>1127.3116770423901</v>
      </c>
      <c r="L80">
        <v>1055.76566332072</v>
      </c>
      <c r="M80">
        <v>66.161415911014302</v>
      </c>
      <c r="N80">
        <v>1.15657507338243</v>
      </c>
      <c r="O80">
        <v>3.71036286368096</v>
      </c>
      <c r="P80">
        <v>47.7331723513431</v>
      </c>
      <c r="Q80">
        <v>2.6698976976988999E-2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Row],[Ticker]],[1]!Table1[[Symbol]:[Industry]],2,FALSE),"-")</f>
        <v>-</v>
      </c>
      <c r="D81" t="s">
        <v>65</v>
      </c>
      <c r="E81">
        <v>116554.123055719</v>
      </c>
      <c r="F81">
        <v>668.15</v>
      </c>
      <c r="G81">
        <v>103.21230639955</v>
      </c>
      <c r="H81">
        <v>-11.4006331882429</v>
      </c>
      <c r="I81">
        <v>22.713885793270901</v>
      </c>
      <c r="J81">
        <v>-2.6802062044427601</v>
      </c>
      <c r="K81">
        <v>675.478379844306</v>
      </c>
      <c r="L81">
        <v>547.657326046447</v>
      </c>
      <c r="M81">
        <v>24.202701496024801</v>
      </c>
      <c r="N81">
        <v>0.60260415797501599</v>
      </c>
      <c r="O81">
        <v>12.549577190750499</v>
      </c>
      <c r="P81">
        <v>133.65973072215399</v>
      </c>
      <c r="Q81">
        <v>8.7961048399851E-2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108</v>
      </c>
      <c r="E82">
        <v>116363.08683202</v>
      </c>
      <c r="F82">
        <v>2449.3000000000002</v>
      </c>
      <c r="G82">
        <v>52.979651985855703</v>
      </c>
      <c r="H82">
        <v>-2.5242560665923599</v>
      </c>
      <c r="I82">
        <v>11.8806651422162</v>
      </c>
      <c r="J82">
        <v>1.00523451224795</v>
      </c>
      <c r="K82">
        <v>2343.9549997951299</v>
      </c>
      <c r="L82">
        <v>2039.2191528488399</v>
      </c>
      <c r="M82">
        <v>55.9485361447598</v>
      </c>
      <c r="N82">
        <v>0.73408710427025803</v>
      </c>
      <c r="O82">
        <v>2.8457110194749502</v>
      </c>
      <c r="P82">
        <v>86.449967647394601</v>
      </c>
      <c r="Q82">
        <v>0.20694884313977099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54</v>
      </c>
      <c r="E83">
        <v>114579.49014708</v>
      </c>
      <c r="F83">
        <v>1363.65</v>
      </c>
      <c r="G83">
        <v>-3.0556595806828599</v>
      </c>
      <c r="H83">
        <v>-6.30132149385385</v>
      </c>
      <c r="I83">
        <v>-4.7438465884594097</v>
      </c>
      <c r="J83">
        <v>0.56200033500787305</v>
      </c>
      <c r="K83">
        <v>1361.65680377595</v>
      </c>
      <c r="L83">
        <v>1224.92923191368</v>
      </c>
      <c r="M83">
        <v>34.211847408702901</v>
      </c>
      <c r="N83">
        <v>0.88243037628120602</v>
      </c>
      <c r="O83">
        <v>8.2535841308253506</v>
      </c>
      <c r="P83">
        <v>36.7410378540987</v>
      </c>
      <c r="Q83">
        <v>0.122288150301471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228</v>
      </c>
      <c r="E84">
        <v>114525.5757076</v>
      </c>
      <c r="F84">
        <v>1826.8</v>
      </c>
      <c r="G84">
        <v>16.081069589316801</v>
      </c>
      <c r="H84">
        <v>-9.4667990854858992</v>
      </c>
      <c r="I84">
        <v>27.273625320932499</v>
      </c>
      <c r="J84">
        <v>-3.11007320230302</v>
      </c>
      <c r="K84">
        <v>1809.8554252205299</v>
      </c>
      <c r="L84">
        <v>1587.5862180699901</v>
      </c>
      <c r="M84">
        <v>47.475654615028297</v>
      </c>
      <c r="N84">
        <v>0.88615246014539395</v>
      </c>
      <c r="O84">
        <v>8.6818480402890401</v>
      </c>
      <c r="P84">
        <v>48.176988279190503</v>
      </c>
      <c r="Q84">
        <v>2.0279466424412002E-2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Row],[Ticker]],[1]!Table1[[Symbol]:[Industry]],2,FALSE),"-")</f>
        <v>-</v>
      </c>
      <c r="D85" t="s">
        <v>231</v>
      </c>
      <c r="E85">
        <v>114454.843932844</v>
      </c>
      <c r="F85">
        <v>424.85</v>
      </c>
      <c r="G85">
        <v>123.282409426622</v>
      </c>
      <c r="H85">
        <v>21.3551255475098</v>
      </c>
      <c r="I85">
        <v>74.144965327356999</v>
      </c>
      <c r="J85">
        <v>5.0135941336058201</v>
      </c>
      <c r="K85">
        <v>371.00522924245701</v>
      </c>
      <c r="L85">
        <v>289.82591489643198</v>
      </c>
      <c r="M85">
        <v>66.620138551865097</v>
      </c>
      <c r="N85">
        <v>0.737947790601998</v>
      </c>
      <c r="O85">
        <v>3.49535130045897</v>
      </c>
      <c r="P85">
        <v>170.00317762948799</v>
      </c>
      <c r="Q85">
        <v>5.4372039024634E-2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60</v>
      </c>
      <c r="E86">
        <v>114136.884618839</v>
      </c>
      <c r="F86">
        <v>6853.2</v>
      </c>
      <c r="G86">
        <v>2.3059986381150401</v>
      </c>
      <c r="H86">
        <v>9.3651283918239105</v>
      </c>
      <c r="I86">
        <v>2.7383153496722201</v>
      </c>
      <c r="J86">
        <v>4.8787717437273601</v>
      </c>
      <c r="K86">
        <v>6350.8810008820001</v>
      </c>
      <c r="L86">
        <v>5964.9841409405799</v>
      </c>
      <c r="M86">
        <v>72.276386965834504</v>
      </c>
      <c r="N86">
        <v>0.86882748432262302</v>
      </c>
      <c r="O86">
        <v>1.2505107103250901</v>
      </c>
      <c r="P86">
        <v>31.651794719097801</v>
      </c>
      <c r="Q86">
        <v>-4.6989352075099997E-4</v>
      </c>
    </row>
    <row r="87" spans="1:17" x14ac:dyDescent="0.3">
      <c r="A87" t="s">
        <v>234</v>
      </c>
      <c r="B87" t="s">
        <v>235</v>
      </c>
      <c r="C87" t="str">
        <f>IFERROR(VLOOKUP(Table1[[#This Row],[Ticker]],[1]!Table1[[Symbol]:[Industry]],2,FALSE),"-")</f>
        <v>-</v>
      </c>
      <c r="D87" t="s">
        <v>174</v>
      </c>
      <c r="E87">
        <v>111868.29436872</v>
      </c>
      <c r="F87">
        <v>631.20000000000005</v>
      </c>
      <c r="G87">
        <v>-12.952628215274</v>
      </c>
      <c r="H87">
        <v>2.1222505083451</v>
      </c>
      <c r="I87">
        <v>4.43552541610857</v>
      </c>
      <c r="J87">
        <v>0.26903090851098199</v>
      </c>
      <c r="K87">
        <v>600.81527307001704</v>
      </c>
      <c r="L87">
        <v>562.47469593304197</v>
      </c>
      <c r="M87">
        <v>50.287351633127301</v>
      </c>
      <c r="N87">
        <v>0.77534628388218096</v>
      </c>
      <c r="O87">
        <v>4.9350443599492904</v>
      </c>
      <c r="P87">
        <v>29.0269828291087</v>
      </c>
      <c r="Q87">
        <v>-8.5592110914448002E-2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165</v>
      </c>
      <c r="E88">
        <v>111354.859248839</v>
      </c>
      <c r="F88">
        <v>728.6</v>
      </c>
      <c r="G88">
        <v>58.367017515021502</v>
      </c>
      <c r="H88">
        <v>-4.48200094622708</v>
      </c>
      <c r="I88">
        <v>43.030663783368503</v>
      </c>
      <c r="J88">
        <v>-2.6396711427852901</v>
      </c>
      <c r="K88">
        <v>675.11752177378401</v>
      </c>
      <c r="L88">
        <v>545.10562625086197</v>
      </c>
      <c r="M88">
        <v>58.676433350460798</v>
      </c>
      <c r="N88">
        <v>1.0006942847531799</v>
      </c>
      <c r="O88">
        <v>7.5693110074114696</v>
      </c>
      <c r="P88">
        <v>102.83964365256099</v>
      </c>
      <c r="Q88">
        <v>0.24371745596247801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240</v>
      </c>
      <c r="E89">
        <v>109093.87246755</v>
      </c>
      <c r="F89">
        <v>101.46</v>
      </c>
      <c r="G89">
        <v>54.615805612819798</v>
      </c>
      <c r="H89">
        <v>9.9473057528702409</v>
      </c>
      <c r="I89">
        <v>7.2086158041811803</v>
      </c>
      <c r="J89">
        <v>10.5302268034762</v>
      </c>
      <c r="K89">
        <v>87.161504106484102</v>
      </c>
      <c r="L89">
        <v>79.373751468840396</v>
      </c>
      <c r="M89">
        <v>75.025362849936897</v>
      </c>
      <c r="N89">
        <v>3.2855945579707702</v>
      </c>
      <c r="O89">
        <v>2.7498521584861102</v>
      </c>
      <c r="P89">
        <v>79.416445623342099</v>
      </c>
      <c r="Q89">
        <v>8.8315840848367994E-2</v>
      </c>
    </row>
    <row r="90" spans="1:17" x14ac:dyDescent="0.3">
      <c r="A90" t="s">
        <v>241</v>
      </c>
      <c r="B90" t="s">
        <v>242</v>
      </c>
      <c r="C90" t="str">
        <f>IFERROR(VLOOKUP(Table1[[#This Row],[Ticker]],[1]!Table1[[Symbol]:[Industry]],2,FALSE),"-")</f>
        <v>-</v>
      </c>
      <c r="D90" t="s">
        <v>165</v>
      </c>
      <c r="E90">
        <v>108483.683825025</v>
      </c>
      <c r="F90">
        <v>311.55</v>
      </c>
      <c r="G90">
        <v>194.710272670922</v>
      </c>
      <c r="H90">
        <v>1.6793530858833301</v>
      </c>
      <c r="I90">
        <v>27.377669238921499</v>
      </c>
      <c r="J90">
        <v>-0.792280265759022</v>
      </c>
      <c r="K90">
        <v>299.75859946402898</v>
      </c>
      <c r="L90">
        <v>237.19114042100099</v>
      </c>
      <c r="M90">
        <v>50.348444451221503</v>
      </c>
      <c r="N90">
        <v>0.71497690871309705</v>
      </c>
      <c r="O90">
        <v>7.6392232386454699</v>
      </c>
      <c r="P90">
        <v>228.639240506329</v>
      </c>
      <c r="Q90">
        <v>0.167256376640955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108</v>
      </c>
      <c r="E91">
        <v>108026.7773552</v>
      </c>
      <c r="F91">
        <v>5403.2</v>
      </c>
      <c r="G91">
        <v>48.049039317503002</v>
      </c>
      <c r="H91">
        <v>-5.4005997734792803</v>
      </c>
      <c r="I91">
        <v>7.3344277306361301</v>
      </c>
      <c r="J91">
        <v>-0.91329193477294102</v>
      </c>
      <c r="K91">
        <v>5363.9595989499303</v>
      </c>
      <c r="L91">
        <v>4556.9961903964304</v>
      </c>
      <c r="M91">
        <v>36.177940995855302</v>
      </c>
      <c r="N91">
        <v>0.65468379327604498</v>
      </c>
      <c r="O91">
        <v>9.0936852235712298</v>
      </c>
      <c r="P91">
        <v>86.961937716262895</v>
      </c>
      <c r="Q91">
        <v>6.3063160299185003E-2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24</v>
      </c>
      <c r="E92">
        <v>107393.96543955</v>
      </c>
      <c r="F92">
        <v>1379.1</v>
      </c>
      <c r="G92">
        <v>-26.579042837804799</v>
      </c>
      <c r="H92">
        <v>-9.4498273561661108</v>
      </c>
      <c r="I92">
        <v>-23.090048771429501</v>
      </c>
      <c r="J92">
        <v>-1.63379185772354</v>
      </c>
      <c r="K92">
        <v>1455.48246588538</v>
      </c>
      <c r="L92">
        <v>1456.8216055995399</v>
      </c>
      <c r="M92">
        <v>20.700137704434201</v>
      </c>
      <c r="N92">
        <v>0.84202666904977697</v>
      </c>
      <c r="O92">
        <v>22.8699876731201</v>
      </c>
      <c r="P92">
        <v>1.85000553893872</v>
      </c>
      <c r="Q92">
        <v>5.4007532442820003E-3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27</v>
      </c>
      <c r="E93">
        <v>105804.13636636799</v>
      </c>
      <c r="F93">
        <v>15.18</v>
      </c>
      <c r="G93">
        <v>68.140943783616706</v>
      </c>
      <c r="H93">
        <v>-12.8810799522686</v>
      </c>
      <c r="I93">
        <v>-10.3277634920209</v>
      </c>
      <c r="J93">
        <v>-4.4963255047392803</v>
      </c>
      <c r="K93">
        <v>15.846392461176301</v>
      </c>
      <c r="L93">
        <v>13.9410459428902</v>
      </c>
      <c r="M93">
        <v>30.3478489942826</v>
      </c>
      <c r="N93">
        <v>0.57907823924889301</v>
      </c>
      <c r="O93">
        <v>26.3504611330698</v>
      </c>
      <c r="P93">
        <v>102.4</v>
      </c>
      <c r="Q93">
        <v>5.2619164583596001E-2</v>
      </c>
    </row>
    <row r="94" spans="1:17" hidden="1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251</v>
      </c>
      <c r="E94">
        <v>105014.91615614</v>
      </c>
      <c r="F94">
        <v>1443.8</v>
      </c>
      <c r="G94">
        <v>16.601175813586099</v>
      </c>
      <c r="H94">
        <v>2.8356201044414102</v>
      </c>
      <c r="I94">
        <v>17.433210410588799</v>
      </c>
      <c r="J94">
        <v>8.3260109012649099</v>
      </c>
      <c r="K94">
        <v>1266.30866722101</v>
      </c>
      <c r="L94">
        <v>1148.6608536543399</v>
      </c>
      <c r="M94">
        <v>92.351066742642601</v>
      </c>
      <c r="N94">
        <v>1.3451707239775199</v>
      </c>
      <c r="O94">
        <v>0.42942235766727499</v>
      </c>
      <c r="P94">
        <v>48.234086242299703</v>
      </c>
      <c r="Q94">
        <v>8.8353797038852003E-2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Row],[Ticker]],[1]!Table1[[Symbol]:[Industry]],2,FALSE),"-")</f>
        <v>-</v>
      </c>
      <c r="D95" t="s">
        <v>254</v>
      </c>
      <c r="E95">
        <v>104725.52350734999</v>
      </c>
      <c r="F95">
        <v>9409.85</v>
      </c>
      <c r="G95">
        <v>1.3851618389279601</v>
      </c>
      <c r="H95">
        <v>5.8259576855301596</v>
      </c>
      <c r="I95">
        <v>0.52812047307444998</v>
      </c>
      <c r="J95">
        <v>-0.95703863127519895</v>
      </c>
      <c r="K95">
        <v>8988.6264260058197</v>
      </c>
      <c r="L95">
        <v>8212.6276528363305</v>
      </c>
      <c r="M95">
        <v>40.921329658159401</v>
      </c>
      <c r="N95">
        <v>0.62003733267248295</v>
      </c>
      <c r="O95">
        <v>7.0686567798636499</v>
      </c>
      <c r="P95">
        <v>41.973324884201602</v>
      </c>
      <c r="Q95">
        <v>8.9360326940796E-2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60</v>
      </c>
      <c r="E96">
        <v>104418.879376</v>
      </c>
      <c r="F96">
        <v>3085.25</v>
      </c>
      <c r="G96">
        <v>32.402226291518097</v>
      </c>
      <c r="H96">
        <v>7.7381979852761802</v>
      </c>
      <c r="I96">
        <v>10.436837617205899</v>
      </c>
      <c r="J96">
        <v>7.3344399433145799</v>
      </c>
      <c r="K96">
        <v>2856.15889154972</v>
      </c>
      <c r="L96">
        <v>2518.08541920582</v>
      </c>
      <c r="M96">
        <v>62.705068249078799</v>
      </c>
      <c r="N96">
        <v>1.3716677588778701</v>
      </c>
      <c r="O96">
        <v>3.4745968722145602</v>
      </c>
      <c r="P96">
        <v>74.106261110013804</v>
      </c>
      <c r="Q96">
        <v>6.6020092188096999E-2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198</v>
      </c>
      <c r="E97">
        <v>102493.4958322</v>
      </c>
      <c r="F97">
        <v>34751.050000000003</v>
      </c>
      <c r="G97">
        <v>58.699385616481699</v>
      </c>
      <c r="H97">
        <v>0.18228096865132701</v>
      </c>
      <c r="I97">
        <v>38.255023969005499</v>
      </c>
      <c r="J97">
        <v>-1.4317672097793499</v>
      </c>
      <c r="K97">
        <v>33067.422942625097</v>
      </c>
      <c r="L97">
        <v>27966.740279055899</v>
      </c>
      <c r="M97">
        <v>55.168103386654899</v>
      </c>
      <c r="N97">
        <v>0.42073221350478301</v>
      </c>
      <c r="O97">
        <v>5.5450123089805903</v>
      </c>
      <c r="P97">
        <v>93.802684155784704</v>
      </c>
      <c r="Q97">
        <v>0.11139912220774401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98</v>
      </c>
      <c r="E98">
        <v>102419.17487177999</v>
      </c>
      <c r="F98">
        <v>101.96</v>
      </c>
      <c r="G98">
        <v>79.909045049439499</v>
      </c>
      <c r="H98">
        <v>-0.85376945728723996</v>
      </c>
      <c r="I98">
        <v>8.1005941524066998</v>
      </c>
      <c r="J98">
        <v>-8.3326564207237102</v>
      </c>
      <c r="K98">
        <v>102.59308880443101</v>
      </c>
      <c r="L98">
        <v>85.283463083882197</v>
      </c>
      <c r="M98">
        <v>34.988535221310599</v>
      </c>
      <c r="N98">
        <v>1.0204287647680901</v>
      </c>
      <c r="O98">
        <v>16.123970184386</v>
      </c>
      <c r="P98">
        <v>110.661157024793</v>
      </c>
      <c r="Q98">
        <v>0.153714183915688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32</v>
      </c>
      <c r="E99">
        <v>101491.51694813999</v>
      </c>
      <c r="F99">
        <v>111.89</v>
      </c>
      <c r="G99">
        <v>44.067759184936001</v>
      </c>
      <c r="H99">
        <v>-8.5728683653473592</v>
      </c>
      <c r="I99">
        <v>5.9338912365530598</v>
      </c>
      <c r="J99">
        <v>-1.43496550449396</v>
      </c>
      <c r="K99">
        <v>116.264271234663</v>
      </c>
      <c r="L99">
        <v>103.965542722696</v>
      </c>
      <c r="M99">
        <v>35.472407658684801</v>
      </c>
      <c r="N99">
        <v>0.85879208322889</v>
      </c>
      <c r="O99">
        <v>15.2024309589775</v>
      </c>
      <c r="P99">
        <v>75.2388410336726</v>
      </c>
      <c r="Q99">
        <v>0.15220108408859001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37</v>
      </c>
      <c r="E100">
        <v>101182.36133817</v>
      </c>
      <c r="F100">
        <v>701.7</v>
      </c>
      <c r="G100">
        <v>-2.39916985523982</v>
      </c>
      <c r="H100">
        <v>10.999297895864199</v>
      </c>
      <c r="I100">
        <v>29.993279665847101</v>
      </c>
      <c r="J100">
        <v>8.2598824364409698</v>
      </c>
      <c r="K100">
        <v>618.809621581893</v>
      </c>
      <c r="L100">
        <v>572.71282633431395</v>
      </c>
      <c r="M100">
        <v>80.247419411280802</v>
      </c>
      <c r="N100">
        <v>1.2265174271019601</v>
      </c>
      <c r="O100">
        <v>0.30639874590281302</v>
      </c>
      <c r="P100">
        <v>51.407918869349402</v>
      </c>
      <c r="Q100">
        <v>-4.2608937166371999E-2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32</v>
      </c>
      <c r="E101">
        <v>100786.55283</v>
      </c>
      <c r="F101">
        <v>132.03</v>
      </c>
      <c r="G101">
        <v>28.852681413075899</v>
      </c>
      <c r="H101">
        <v>-8.6521809527735005</v>
      </c>
      <c r="I101">
        <v>-20.228403281978501</v>
      </c>
      <c r="J101">
        <v>-2.32260639684295</v>
      </c>
      <c r="K101">
        <v>141.07391950297901</v>
      </c>
      <c r="L101">
        <v>131.02534033536699</v>
      </c>
      <c r="M101">
        <v>29.532641767441898</v>
      </c>
      <c r="N101">
        <v>0.67334384368933398</v>
      </c>
      <c r="O101">
        <v>30.652124517155201</v>
      </c>
      <c r="P101">
        <v>55.604007071302298</v>
      </c>
      <c r="Q101">
        <v>0.132039739182157</v>
      </c>
    </row>
    <row r="102" spans="1:17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54</v>
      </c>
      <c r="E102">
        <v>100711.95481710001</v>
      </c>
      <c r="F102">
        <v>2679</v>
      </c>
      <c r="G102">
        <v>22.904317876420599</v>
      </c>
      <c r="H102">
        <v>-8.3965513859172898</v>
      </c>
      <c r="I102">
        <v>1.8169213308302401</v>
      </c>
      <c r="J102">
        <v>-0.81741973324684403</v>
      </c>
      <c r="K102">
        <v>2690.9706297060102</v>
      </c>
      <c r="L102">
        <v>2350.0000816114102</v>
      </c>
      <c r="M102">
        <v>32.9588772226003</v>
      </c>
      <c r="N102">
        <v>0.81543679269279401</v>
      </c>
      <c r="O102">
        <v>14.2011944755505</v>
      </c>
      <c r="P102">
        <v>52.207260951082297</v>
      </c>
      <c r="Q102">
        <v>5.8641473806912002E-2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271</v>
      </c>
      <c r="E103">
        <v>100088.60400000001</v>
      </c>
      <c r="F103">
        <v>3610.7</v>
      </c>
      <c r="G103">
        <v>63.7676029192681</v>
      </c>
      <c r="H103">
        <v>-15.874731503692001</v>
      </c>
      <c r="I103">
        <v>52.714759352229997</v>
      </c>
      <c r="J103">
        <v>-6.5445074529852603</v>
      </c>
      <c r="K103">
        <v>3706.1825632483901</v>
      </c>
      <c r="L103">
        <v>2938.3694924756201</v>
      </c>
      <c r="M103">
        <v>33.894771189530097</v>
      </c>
      <c r="N103">
        <v>0.94587001633079704</v>
      </c>
      <c r="O103">
        <v>15.5426925526906</v>
      </c>
      <c r="P103">
        <v>118.393515998306</v>
      </c>
      <c r="Q103">
        <v>0.20615681485735299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99165.590629380007</v>
      </c>
      <c r="F104">
        <v>27484.35</v>
      </c>
      <c r="G104">
        <v>-7.9541096094124004</v>
      </c>
      <c r="H104">
        <v>-2.3319289398371201</v>
      </c>
      <c r="I104">
        <v>-15.9621549310828</v>
      </c>
      <c r="J104">
        <v>0.69977123847138101</v>
      </c>
      <c r="K104">
        <v>27056.2203926775</v>
      </c>
      <c r="L104">
        <v>26282.991411761599</v>
      </c>
      <c r="M104">
        <v>45.363835884060997</v>
      </c>
      <c r="N104">
        <v>0.91169794690259798</v>
      </c>
      <c r="O104">
        <v>11.837281944088099</v>
      </c>
      <c r="P104">
        <v>18.467025862068901</v>
      </c>
      <c r="Q104">
        <v>-6.8825922254239003E-2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276</v>
      </c>
      <c r="E105">
        <v>97950.748500000002</v>
      </c>
      <c r="F105">
        <v>4856.5</v>
      </c>
      <c r="G105">
        <v>137.091195587073</v>
      </c>
      <c r="H105">
        <v>22.613820555418702</v>
      </c>
      <c r="I105">
        <v>92.932405263879204</v>
      </c>
      <c r="J105">
        <v>-5.2695914522706104</v>
      </c>
      <c r="K105">
        <v>4214.1946724420104</v>
      </c>
      <c r="L105">
        <v>2823.0212749422099</v>
      </c>
      <c r="M105">
        <v>39.084689533048902</v>
      </c>
      <c r="N105">
        <v>0.66461954824938296</v>
      </c>
      <c r="O105">
        <v>20.6630289302996</v>
      </c>
      <c r="P105">
        <v>183.33479186721499</v>
      </c>
      <c r="Q105">
        <v>0.25705084402338901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177</v>
      </c>
      <c r="E106">
        <v>96997.750270185003</v>
      </c>
      <c r="F106">
        <v>881.95</v>
      </c>
      <c r="G106">
        <v>9.0834387716156595</v>
      </c>
      <c r="H106">
        <v>-5.3086420674440804</v>
      </c>
      <c r="I106">
        <v>-26.364776222274799</v>
      </c>
      <c r="J106">
        <v>0.20732802445864101</v>
      </c>
      <c r="K106">
        <v>914.32169701080795</v>
      </c>
      <c r="L106">
        <v>955.31558399148696</v>
      </c>
      <c r="M106">
        <v>39.807872132031697</v>
      </c>
      <c r="N106">
        <v>1.2480515441387701</v>
      </c>
      <c r="O106">
        <v>42.797210726231597</v>
      </c>
      <c r="P106">
        <v>68.955938697318004</v>
      </c>
      <c r="Q106">
        <v>1.8833727678914999E-2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37</v>
      </c>
      <c r="E107">
        <v>96739.669145099993</v>
      </c>
      <c r="F107">
        <v>1960.5</v>
      </c>
      <c r="G107">
        <v>18.768158005524299</v>
      </c>
      <c r="H107">
        <v>4.7839820118044702</v>
      </c>
      <c r="I107">
        <v>17.969233012619501</v>
      </c>
      <c r="J107">
        <v>3.2336848528909101</v>
      </c>
      <c r="K107">
        <v>1784.4279889350501</v>
      </c>
      <c r="L107">
        <v>1607.3596945393899</v>
      </c>
      <c r="M107">
        <v>75.593055717358297</v>
      </c>
      <c r="N107">
        <v>0.96291479308473904</v>
      </c>
      <c r="O107">
        <v>0.22953328232593301</v>
      </c>
      <c r="P107">
        <v>54.857819905213198</v>
      </c>
      <c r="Q107">
        <v>-2.0839877009517001E-2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228</v>
      </c>
      <c r="E108">
        <v>96651.869890824993</v>
      </c>
      <c r="F108">
        <v>6427.45</v>
      </c>
      <c r="G108">
        <v>12.935608308484101</v>
      </c>
      <c r="H108">
        <v>-16.397985702989999</v>
      </c>
      <c r="I108">
        <v>33.666299283866998</v>
      </c>
      <c r="J108">
        <v>-2.3546895673946802</v>
      </c>
      <c r="K108">
        <v>6490.2505528933998</v>
      </c>
      <c r="L108">
        <v>5580.2787354190104</v>
      </c>
      <c r="M108">
        <v>45.698785174681603</v>
      </c>
      <c r="N108">
        <v>1.0125562708432301</v>
      </c>
      <c r="O108">
        <v>14.0646757267656</v>
      </c>
      <c r="P108">
        <v>69.098921336490307</v>
      </c>
      <c r="Q108">
        <v>0.14490026859691901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96114.593801759998</v>
      </c>
      <c r="F109">
        <v>11084.1</v>
      </c>
      <c r="G109">
        <v>164.32211825062501</v>
      </c>
      <c r="H109">
        <v>10.697707220653401</v>
      </c>
      <c r="I109">
        <v>50.953908960953498</v>
      </c>
      <c r="J109">
        <v>2.17434600221871</v>
      </c>
      <c r="K109">
        <v>9611.2912567556396</v>
      </c>
      <c r="L109">
        <v>7370.7822913075397</v>
      </c>
      <c r="M109">
        <v>72.121631685867399</v>
      </c>
      <c r="N109">
        <v>1.4398993265234501</v>
      </c>
      <c r="O109">
        <v>2.81348959320106</v>
      </c>
      <c r="P109">
        <v>193.288350863266</v>
      </c>
      <c r="Q109">
        <v>8.9813910509870004E-2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133</v>
      </c>
      <c r="E110">
        <v>94884.67382004</v>
      </c>
      <c r="F110">
        <v>937.8</v>
      </c>
      <c r="G110">
        <v>17.075249352132399</v>
      </c>
      <c r="H110">
        <v>-12.4263918434996</v>
      </c>
      <c r="I110">
        <v>16.622431478709501</v>
      </c>
      <c r="J110">
        <v>-1.5555743053847899</v>
      </c>
      <c r="K110">
        <v>997.79126226929702</v>
      </c>
      <c r="L110">
        <v>861.41502393849601</v>
      </c>
      <c r="M110">
        <v>25.6976117036773</v>
      </c>
      <c r="N110">
        <v>1.1128282554516999</v>
      </c>
      <c r="O110">
        <v>16.975901044998899</v>
      </c>
      <c r="P110">
        <v>61.2448418156808</v>
      </c>
      <c r="Q110">
        <v>7.3018756300150006E-2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290</v>
      </c>
      <c r="E111">
        <v>92251.443920574995</v>
      </c>
      <c r="F111">
        <v>10194.65</v>
      </c>
      <c r="G111">
        <v>145.71375500935599</v>
      </c>
      <c r="H111">
        <v>2.7563969866488298</v>
      </c>
      <c r="I111">
        <v>42.343995069083498</v>
      </c>
      <c r="J111">
        <v>-8.50359687287132</v>
      </c>
      <c r="K111">
        <v>10354.3880661926</v>
      </c>
      <c r="L111">
        <v>8144.8482221802296</v>
      </c>
      <c r="M111">
        <v>22.840511799082801</v>
      </c>
      <c r="N111">
        <v>0.486577814409278</v>
      </c>
      <c r="O111">
        <v>30.440966585414898</v>
      </c>
      <c r="P111">
        <v>171.27499634118701</v>
      </c>
      <c r="Q111">
        <v>0.180529246825051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51</v>
      </c>
      <c r="E112">
        <v>92212.39567179</v>
      </c>
      <c r="F112">
        <v>566.9</v>
      </c>
      <c r="G112">
        <v>199.993617348925</v>
      </c>
      <c r="H112">
        <v>13.229080940805201</v>
      </c>
      <c r="I112">
        <v>96.652250984824605</v>
      </c>
      <c r="J112">
        <v>-10.8740961697532</v>
      </c>
      <c r="K112">
        <v>491.12134149510098</v>
      </c>
      <c r="L112">
        <v>371.88198907213001</v>
      </c>
      <c r="M112">
        <v>57.0602656346922</v>
      </c>
      <c r="N112">
        <v>1.95121357997206</v>
      </c>
      <c r="O112">
        <v>15.187863820779601</v>
      </c>
      <c r="P112">
        <v>226.931949250288</v>
      </c>
      <c r="Q112">
        <v>0.152136475234878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295</v>
      </c>
      <c r="E113">
        <v>91818.006267060002</v>
      </c>
      <c r="F113">
        <v>6385.8</v>
      </c>
      <c r="G113">
        <v>-1.49455112875775</v>
      </c>
      <c r="H113">
        <v>-0.50774532086175495</v>
      </c>
      <c r="I113">
        <v>-10.7835032832233</v>
      </c>
      <c r="J113">
        <v>-4.9271714373164903E-2</v>
      </c>
      <c r="K113">
        <v>6227.3961341744298</v>
      </c>
      <c r="L113">
        <v>5896.1156970825105</v>
      </c>
      <c r="M113">
        <v>52.553740850141899</v>
      </c>
      <c r="N113">
        <v>0.707541256072032</v>
      </c>
      <c r="O113">
        <v>7.6521344232515798</v>
      </c>
      <c r="P113">
        <v>35.120609394836997</v>
      </c>
      <c r="Q113">
        <v>2.2113384796488E-2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143</v>
      </c>
      <c r="E114">
        <v>90596.96184176</v>
      </c>
      <c r="F114">
        <v>7013.6</v>
      </c>
      <c r="G114">
        <v>28.015749865843901</v>
      </c>
      <c r="H114">
        <v>2.8550647765722799</v>
      </c>
      <c r="I114">
        <v>26.4628975588823</v>
      </c>
      <c r="J114">
        <v>3.1336599221037602</v>
      </c>
      <c r="K114">
        <v>6500.7829912525303</v>
      </c>
      <c r="L114">
        <v>5620.0426772197097</v>
      </c>
      <c r="M114">
        <v>64.4548943762466</v>
      </c>
      <c r="N114">
        <v>0.80174439496424099</v>
      </c>
      <c r="O114">
        <v>0.80343903273638595</v>
      </c>
      <c r="P114">
        <v>76.573809493838098</v>
      </c>
      <c r="Q114">
        <v>3.867664817114E-3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295</v>
      </c>
      <c r="E115">
        <v>90042.825039160001</v>
      </c>
      <c r="F115">
        <v>926.45</v>
      </c>
      <c r="G115">
        <v>27.642343461618299</v>
      </c>
      <c r="H115">
        <v>2.6071591827205398</v>
      </c>
      <c r="I115">
        <v>12.1774494679117</v>
      </c>
      <c r="J115">
        <v>6.0334295654312902</v>
      </c>
      <c r="K115">
        <v>884.35226058119395</v>
      </c>
      <c r="L115">
        <v>772.274314470744</v>
      </c>
      <c r="M115">
        <v>51.7096056019477</v>
      </c>
      <c r="N115">
        <v>0.64754148323043403</v>
      </c>
      <c r="O115">
        <v>5.7693345566409198</v>
      </c>
      <c r="P115">
        <v>82.192723697148494</v>
      </c>
      <c r="Q115">
        <v>0.117237787383424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88743.882192314995</v>
      </c>
      <c r="F116">
        <v>623.45000000000005</v>
      </c>
      <c r="G116">
        <v>34.971577243752897</v>
      </c>
      <c r="H116">
        <v>-5.73216718295539</v>
      </c>
      <c r="I116">
        <v>17.340258768253001</v>
      </c>
      <c r="J116">
        <v>9.8189326279937905</v>
      </c>
      <c r="K116">
        <v>599.26697212666295</v>
      </c>
      <c r="L116">
        <v>531.39057353515204</v>
      </c>
      <c r="M116">
        <v>60.570514048863501</v>
      </c>
      <c r="N116">
        <v>1.30517368545946</v>
      </c>
      <c r="O116">
        <v>6.3357125671665599</v>
      </c>
      <c r="P116">
        <v>67.774488697524205</v>
      </c>
      <c r="Q116">
        <v>0.19024871577622601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174</v>
      </c>
      <c r="E117">
        <v>87387.839752500004</v>
      </c>
      <c r="F117">
        <v>675</v>
      </c>
      <c r="G117">
        <v>0.85031031026085202</v>
      </c>
      <c r="H117">
        <v>2.6045651983100599</v>
      </c>
      <c r="I117">
        <v>14.2465772075979</v>
      </c>
      <c r="J117">
        <v>0.26444476435337999</v>
      </c>
      <c r="K117">
        <v>622.20754453781205</v>
      </c>
      <c r="L117">
        <v>567.69437476783298</v>
      </c>
      <c r="M117">
        <v>64.113582564144295</v>
      </c>
      <c r="N117">
        <v>0.815716784518424</v>
      </c>
      <c r="O117">
        <v>1.6666666666666601</v>
      </c>
      <c r="P117">
        <v>38.803207896360199</v>
      </c>
      <c r="Q117">
        <v>-3.3711765617867998E-2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254</v>
      </c>
      <c r="E118">
        <v>86680.915395000004</v>
      </c>
      <c r="F118">
        <v>4058.5</v>
      </c>
      <c r="G118">
        <v>36.591328344190302</v>
      </c>
      <c r="H118">
        <v>-1.30678364838046</v>
      </c>
      <c r="I118">
        <v>4.0698377844109999</v>
      </c>
      <c r="J118">
        <v>0.85814711537907795</v>
      </c>
      <c r="K118">
        <v>3987.65739916452</v>
      </c>
      <c r="L118">
        <v>3522.5897037060099</v>
      </c>
      <c r="M118">
        <v>46.550763411991703</v>
      </c>
      <c r="N118">
        <v>1.4705977900621701</v>
      </c>
      <c r="O118">
        <v>5.8617715904890799</v>
      </c>
      <c r="P118">
        <v>71.132803440787598</v>
      </c>
      <c r="Q118">
        <v>3.4368368986749998E-3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138</v>
      </c>
      <c r="E119">
        <v>86174.024307975007</v>
      </c>
      <c r="F119">
        <v>3099.15</v>
      </c>
      <c r="G119">
        <v>63.594602118357997</v>
      </c>
      <c r="H119">
        <v>-2.0770619895411402</v>
      </c>
      <c r="I119">
        <v>18.887566210558202</v>
      </c>
      <c r="J119">
        <v>-6.0996057637980101</v>
      </c>
      <c r="K119">
        <v>3044.8482691939798</v>
      </c>
      <c r="L119">
        <v>2482.7351924712998</v>
      </c>
      <c r="M119">
        <v>30.916537100704101</v>
      </c>
      <c r="N119">
        <v>0.73252360229998603</v>
      </c>
      <c r="O119">
        <v>9.7946211057870602</v>
      </c>
      <c r="P119">
        <v>107.259412826857</v>
      </c>
      <c r="Q119">
        <v>5.8371568224840999E-2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60</v>
      </c>
      <c r="E120">
        <v>85912.198992719903</v>
      </c>
      <c r="F120">
        <v>2144.4</v>
      </c>
      <c r="G120">
        <v>-12.239043871881201</v>
      </c>
      <c r="H120">
        <v>-6.0014261455709796</v>
      </c>
      <c r="I120">
        <v>-8.6857090213450601</v>
      </c>
      <c r="J120">
        <v>-1.8999318272697002E-2</v>
      </c>
      <c r="K120">
        <v>2152.5864813389799</v>
      </c>
      <c r="L120">
        <v>2055.2817159706201</v>
      </c>
      <c r="M120">
        <v>55.310946065160998</v>
      </c>
      <c r="N120">
        <v>0.56896124293615902</v>
      </c>
      <c r="O120">
        <v>16.1163961947397</v>
      </c>
      <c r="P120">
        <v>27.411544517393999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174</v>
      </c>
      <c r="E121">
        <v>85742.111190330004</v>
      </c>
      <c r="F121">
        <v>3152.45</v>
      </c>
      <c r="G121">
        <v>41.990466812952803</v>
      </c>
      <c r="H121">
        <v>7.6980032053126797</v>
      </c>
      <c r="I121">
        <v>12.1745289559122</v>
      </c>
      <c r="J121">
        <v>2.3211265407337498</v>
      </c>
      <c r="K121">
        <v>2924.9738537651001</v>
      </c>
      <c r="L121">
        <v>2579.9723253747902</v>
      </c>
      <c r="M121">
        <v>75.266890767323105</v>
      </c>
      <c r="N121">
        <v>0.86362439194023</v>
      </c>
      <c r="O121">
        <v>1.66695744579612</v>
      </c>
      <c r="P121">
        <v>68.530646066664801</v>
      </c>
      <c r="Q121">
        <v>5.1483400378301999E-2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315</v>
      </c>
      <c r="E122">
        <v>83814.769351997995</v>
      </c>
      <c r="F122">
        <v>61.47</v>
      </c>
      <c r="G122">
        <v>199.51536083891301</v>
      </c>
      <c r="H122">
        <v>7.2328383612223197</v>
      </c>
      <c r="I122">
        <v>30.164968668370499</v>
      </c>
      <c r="J122">
        <v>11.3530676037768</v>
      </c>
      <c r="K122">
        <v>51.585026501408997</v>
      </c>
      <c r="L122">
        <v>41.496303541059198</v>
      </c>
      <c r="M122">
        <v>85.298374787976698</v>
      </c>
      <c r="N122">
        <v>1.56656946978492</v>
      </c>
      <c r="O122">
        <v>3.7091264031234799</v>
      </c>
      <c r="P122">
        <v>252.26361031518601</v>
      </c>
      <c r="Q122">
        <v>0.19774918567885799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60</v>
      </c>
      <c r="E123">
        <v>82088.557860974994</v>
      </c>
      <c r="F123">
        <v>1800.35</v>
      </c>
      <c r="G123">
        <v>68.005896585275707</v>
      </c>
      <c r="H123">
        <v>12.9219196698934</v>
      </c>
      <c r="I123">
        <v>9.5158711741194093</v>
      </c>
      <c r="J123">
        <v>0.54527225419508196</v>
      </c>
      <c r="K123">
        <v>1694.9458036215899</v>
      </c>
      <c r="L123">
        <v>1487.48429715823</v>
      </c>
      <c r="M123">
        <v>56.725224480368198</v>
      </c>
      <c r="N123">
        <v>0.66787920495494701</v>
      </c>
      <c r="O123">
        <v>2.6467075846363199</v>
      </c>
      <c r="P123">
        <v>93.274288781535105</v>
      </c>
      <c r="Q123">
        <v>2.5258300427076E-2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60</v>
      </c>
      <c r="E124">
        <v>79851.713634519998</v>
      </c>
      <c r="F124">
        <v>1362.8</v>
      </c>
      <c r="G124">
        <v>48.9880929707343</v>
      </c>
      <c r="H124">
        <v>7.5967178208782498</v>
      </c>
      <c r="I124">
        <v>4.1164561169518397</v>
      </c>
      <c r="J124">
        <v>-2.5385256124604402E-2</v>
      </c>
      <c r="K124">
        <v>1258.5904322046499</v>
      </c>
      <c r="L124">
        <v>1092.5180530421101</v>
      </c>
      <c r="M124">
        <v>67.203430667434603</v>
      </c>
      <c r="N124">
        <v>0.901949201532945</v>
      </c>
      <c r="O124">
        <v>3.4561197534487902</v>
      </c>
      <c r="P124">
        <v>75.697801843614997</v>
      </c>
      <c r="Q124">
        <v>1.5164175913765E-2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</v>
      </c>
      <c r="E125">
        <v>79527.366572875006</v>
      </c>
      <c r="F125">
        <v>373.75</v>
      </c>
      <c r="G125">
        <v>62.677356737751197</v>
      </c>
      <c r="H125">
        <v>1.8179810340073099</v>
      </c>
      <c r="I125">
        <v>15.8958715759632</v>
      </c>
      <c r="J125">
        <v>-0.37535212735569001</v>
      </c>
      <c r="K125">
        <v>342.86174359484102</v>
      </c>
      <c r="L125">
        <v>301.044057209794</v>
      </c>
      <c r="M125">
        <v>74.509393655376996</v>
      </c>
      <c r="N125">
        <v>1.1517341181879499</v>
      </c>
      <c r="O125">
        <v>6.0958751393533896</v>
      </c>
      <c r="P125">
        <v>134.375</v>
      </c>
      <c r="Q125">
        <v>6.8960158160509002E-2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77946.598027999993</v>
      </c>
      <c r="F126">
        <v>4030</v>
      </c>
      <c r="G126">
        <v>4.6854747613894601</v>
      </c>
      <c r="H126">
        <v>-9.4183565580584503</v>
      </c>
      <c r="I126">
        <v>-13.244672758991801</v>
      </c>
      <c r="J126">
        <v>-1.5797181292824101</v>
      </c>
      <c r="K126">
        <v>4050.89506124933</v>
      </c>
      <c r="L126">
        <v>3681.1815730307499</v>
      </c>
      <c r="M126">
        <v>43.028256868595797</v>
      </c>
      <c r="N126">
        <v>1.28140759663305</v>
      </c>
      <c r="O126">
        <v>16.1712158808932</v>
      </c>
      <c r="P126">
        <v>46.120377084844002</v>
      </c>
      <c r="Q126">
        <v>0.13715647712288601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143</v>
      </c>
      <c r="E127">
        <v>77532</v>
      </c>
      <c r="F127">
        <v>969.15</v>
      </c>
      <c r="G127">
        <v>32.442350400960997</v>
      </c>
      <c r="H127">
        <v>-7.1282684700751098</v>
      </c>
      <c r="I127">
        <v>-14.4188862770937</v>
      </c>
      <c r="J127">
        <v>-3.1786041625181398</v>
      </c>
      <c r="K127">
        <v>1009.0387738632199</v>
      </c>
      <c r="L127">
        <v>921.25428497696396</v>
      </c>
      <c r="M127">
        <v>30.912590414539601</v>
      </c>
      <c r="N127">
        <v>0.87254991792015801</v>
      </c>
      <c r="O127">
        <v>17.515348501264</v>
      </c>
      <c r="P127">
        <v>57.431773879142199</v>
      </c>
      <c r="Q127">
        <v>6.8712798518113002E-2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24</v>
      </c>
      <c r="E128">
        <v>77157.467586960003</v>
      </c>
      <c r="F128">
        <v>24.62</v>
      </c>
      <c r="G128">
        <v>22.0301007679146</v>
      </c>
      <c r="H128">
        <v>0.81993187820539903</v>
      </c>
      <c r="I128">
        <v>-15.225919551666401</v>
      </c>
      <c r="J128">
        <v>-2.3805536173817798</v>
      </c>
      <c r="K128">
        <v>24.464918796914599</v>
      </c>
      <c r="L128">
        <v>22.748955810042801</v>
      </c>
      <c r="M128">
        <v>42.568196807518298</v>
      </c>
      <c r="N128">
        <v>1.1006382914506001</v>
      </c>
      <c r="O128">
        <v>33.428107229894401</v>
      </c>
      <c r="P128">
        <v>56.8152866242038</v>
      </c>
      <c r="Q128">
        <v>5.3831741802952998E-2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32</v>
      </c>
      <c r="E129">
        <v>76460.410381465001</v>
      </c>
      <c r="F129">
        <v>567.65</v>
      </c>
      <c r="G129">
        <v>48.448410080580302</v>
      </c>
      <c r="H129">
        <v>2.0118539057829299</v>
      </c>
      <c r="I129">
        <v>8.9410579975192093</v>
      </c>
      <c r="J129">
        <v>-1.3973354147381101</v>
      </c>
      <c r="K129">
        <v>548.27206345166098</v>
      </c>
      <c r="L129">
        <v>491.29170187047998</v>
      </c>
      <c r="M129">
        <v>55.760000859665404</v>
      </c>
      <c r="N129">
        <v>0.78688264353021797</v>
      </c>
      <c r="O129">
        <v>11.459526116445</v>
      </c>
      <c r="P129">
        <v>74.607812980621304</v>
      </c>
      <c r="Q129">
        <v>0.154505973052459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138</v>
      </c>
      <c r="E130">
        <v>74161.410298269999</v>
      </c>
      <c r="F130">
        <v>1850.05</v>
      </c>
      <c r="G130">
        <v>209.12130398524499</v>
      </c>
      <c r="H130">
        <v>-11.4548951260539</v>
      </c>
      <c r="I130">
        <v>39.268987134236198</v>
      </c>
      <c r="J130">
        <v>4.7953531550175699</v>
      </c>
      <c r="K130">
        <v>1731.1565197513401</v>
      </c>
      <c r="L130">
        <v>1330.09047071235</v>
      </c>
      <c r="M130">
        <v>57.972517734486502</v>
      </c>
      <c r="N130">
        <v>1.0240297748056</v>
      </c>
      <c r="O130">
        <v>12.1483203156671</v>
      </c>
      <c r="P130">
        <v>241.81062355658099</v>
      </c>
      <c r="Q130">
        <v>0.18338468002477401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133</v>
      </c>
      <c r="E131">
        <v>74140.333759679997</v>
      </c>
      <c r="F131">
        <v>1592.4</v>
      </c>
      <c r="G131">
        <v>59.540425373340199</v>
      </c>
      <c r="H131">
        <v>-12.109243997660901</v>
      </c>
      <c r="I131">
        <v>18.3719936932686</v>
      </c>
      <c r="J131">
        <v>-2.6712569039772198</v>
      </c>
      <c r="K131">
        <v>1576.12837756162</v>
      </c>
      <c r="L131">
        <v>1318.3215503236599</v>
      </c>
      <c r="M131">
        <v>38.029829595578001</v>
      </c>
      <c r="N131">
        <v>0.64226011442778996</v>
      </c>
      <c r="O131">
        <v>13.319517709118299</v>
      </c>
      <c r="P131">
        <v>86.463700234192004</v>
      </c>
      <c r="Q131">
        <v>7.3844952660921004E-2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89</v>
      </c>
      <c r="E132">
        <v>73772.273260079994</v>
      </c>
      <c r="F132">
        <v>1534.95</v>
      </c>
      <c r="G132">
        <v>126.98242253288301</v>
      </c>
      <c r="H132">
        <v>-1.3464934206181101</v>
      </c>
      <c r="I132">
        <v>39.0719359265264</v>
      </c>
      <c r="J132">
        <v>-0.94520329961946703</v>
      </c>
      <c r="K132">
        <v>1487.77942034535</v>
      </c>
      <c r="L132">
        <v>1220.15958453091</v>
      </c>
      <c r="M132">
        <v>56.236745946905202</v>
      </c>
      <c r="N132">
        <v>0.60475551194314803</v>
      </c>
      <c r="O132">
        <v>9.9058601257369894</v>
      </c>
      <c r="P132">
        <v>152.458881578947</v>
      </c>
      <c r="Q132">
        <v>0.13863966950581399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285</v>
      </c>
      <c r="E133">
        <v>72168.322981755002</v>
      </c>
      <c r="F133">
        <v>4717.05</v>
      </c>
      <c r="G133">
        <v>77.445392010222804</v>
      </c>
      <c r="H133">
        <v>17.581666466392502</v>
      </c>
      <c r="I133">
        <v>-1.70481200229745</v>
      </c>
      <c r="J133">
        <v>1.3959440674919401</v>
      </c>
      <c r="K133">
        <v>4247.8227483213705</v>
      </c>
      <c r="L133">
        <v>3721.6283163467801</v>
      </c>
      <c r="M133">
        <v>53.252397931144102</v>
      </c>
      <c r="N133">
        <v>1.2378040503699901</v>
      </c>
      <c r="O133">
        <v>4.4922144136695596</v>
      </c>
      <c r="P133">
        <v>103.56900104653199</v>
      </c>
      <c r="Q133">
        <v>0.12423145931073799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86</v>
      </c>
      <c r="E134">
        <v>71913.115141115006</v>
      </c>
      <c r="F134">
        <v>348.35</v>
      </c>
      <c r="G134">
        <v>97.444861959801898</v>
      </c>
      <c r="H134">
        <v>0.81684674392494905</v>
      </c>
      <c r="I134">
        <v>54.106692023027001</v>
      </c>
      <c r="J134">
        <v>1.01941225948237</v>
      </c>
      <c r="K134">
        <v>311.60471850229698</v>
      </c>
      <c r="L134">
        <v>243.42129085258699</v>
      </c>
      <c r="M134">
        <v>63.927248160321497</v>
      </c>
      <c r="N134">
        <v>0.63616407407887998</v>
      </c>
      <c r="O134">
        <v>3.6170518157025899</v>
      </c>
      <c r="P134">
        <v>144.971870604782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170</v>
      </c>
      <c r="E135">
        <v>71136.029503500002</v>
      </c>
      <c r="F135">
        <v>2399.8000000000002</v>
      </c>
      <c r="G135">
        <v>-13.119591335200701</v>
      </c>
      <c r="H135">
        <v>-5.4125877131752098</v>
      </c>
      <c r="I135">
        <v>-8.5310507043988899</v>
      </c>
      <c r="J135">
        <v>0.49307658973332602</v>
      </c>
      <c r="K135">
        <v>2388.8107703424098</v>
      </c>
      <c r="L135">
        <v>2387.6519459297601</v>
      </c>
      <c r="M135">
        <v>56.201393924467098</v>
      </c>
      <c r="N135">
        <v>1.10192266657995</v>
      </c>
      <c r="O135">
        <v>12.2572714392865</v>
      </c>
      <c r="P135">
        <v>17.637254901960699</v>
      </c>
      <c r="Q135">
        <v>-4.2897968808940003E-3</v>
      </c>
    </row>
    <row r="136" spans="1:17" hidden="1" x14ac:dyDescent="0.3">
      <c r="A136" t="s">
        <v>343</v>
      </c>
      <c r="B136" t="s">
        <v>344</v>
      </c>
      <c r="C136" t="str">
        <f>IFERROR(VLOOKUP(Table1[[#This Row],[Ticker]],[1]!Table1[[Symbol]:[Industry]],2,FALSE),"-")</f>
        <v>-</v>
      </c>
      <c r="D136" t="s">
        <v>121</v>
      </c>
      <c r="E136">
        <v>70199.038591307995</v>
      </c>
      <c r="F136">
        <v>261.18</v>
      </c>
      <c r="G136">
        <v>311.28904504943898</v>
      </c>
      <c r="H136">
        <v>39.533538681816403</v>
      </c>
      <c r="I136">
        <v>39.515888185214102</v>
      </c>
      <c r="J136">
        <v>2.67663633212157</v>
      </c>
      <c r="K136">
        <v>217.00365341195501</v>
      </c>
      <c r="M136">
        <v>53.659262907519803</v>
      </c>
      <c r="N136">
        <v>2.0592726807611701</v>
      </c>
      <c r="O136">
        <v>18.692089746534901</v>
      </c>
      <c r="P136">
        <v>458.07692307692298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Row],[Ticker]],[1]!Table1[[Symbol]:[Industry]],2,FALSE),"-")</f>
        <v>-</v>
      </c>
      <c r="D137" t="s">
        <v>54</v>
      </c>
      <c r="E137">
        <v>69955.083006750006</v>
      </c>
      <c r="F137">
        <v>1742.5</v>
      </c>
      <c r="G137">
        <v>8.7711832800270706</v>
      </c>
      <c r="H137">
        <v>-3.0529937075086901</v>
      </c>
      <c r="I137">
        <v>11.2264140153444</v>
      </c>
      <c r="J137">
        <v>-5.6599040558075497</v>
      </c>
      <c r="K137">
        <v>1751.1808270014999</v>
      </c>
      <c r="L137">
        <v>1546.9159762670999</v>
      </c>
      <c r="M137">
        <v>30.030794480973199</v>
      </c>
      <c r="N137">
        <v>1.10371779544546</v>
      </c>
      <c r="O137">
        <v>8.2324246771879395</v>
      </c>
      <c r="P137">
        <v>47.375988497483803</v>
      </c>
      <c r="Q137">
        <v>-4.6691019905961001E-2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Row],[Ticker]],[1]!Table1[[Symbol]:[Industry]],2,FALSE),"-")</f>
        <v>-</v>
      </c>
      <c r="D138" t="s">
        <v>349</v>
      </c>
      <c r="E138">
        <v>69476.469533700001</v>
      </c>
      <c r="F138">
        <v>730.5</v>
      </c>
      <c r="G138">
        <v>-40.663359537245299</v>
      </c>
      <c r="H138">
        <v>-0.63866170367700503</v>
      </c>
      <c r="I138">
        <v>-18.162970693153799</v>
      </c>
      <c r="J138">
        <v>3.0585552129193099</v>
      </c>
      <c r="K138">
        <v>724.99035105815096</v>
      </c>
      <c r="L138">
        <v>741.69059316115204</v>
      </c>
      <c r="M138">
        <v>49.106021744409801</v>
      </c>
      <c r="N138">
        <v>1.0467419068310699</v>
      </c>
      <c r="O138">
        <v>22.224503764544799</v>
      </c>
      <c r="P138">
        <v>12.740180569488301</v>
      </c>
      <c r="Q138">
        <v>-0.14446094954821501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290</v>
      </c>
      <c r="E139">
        <v>68663.180779529997</v>
      </c>
      <c r="F139">
        <v>8051.1</v>
      </c>
      <c r="G139">
        <v>49.235300859389604</v>
      </c>
      <c r="H139">
        <v>-8.9671009319506805</v>
      </c>
      <c r="I139">
        <v>26.584902332382001</v>
      </c>
      <c r="J139">
        <v>-6.9147614392010901</v>
      </c>
      <c r="K139">
        <v>8385.3622975841608</v>
      </c>
      <c r="L139">
        <v>7052.4780216440404</v>
      </c>
      <c r="M139">
        <v>34.953543829039198</v>
      </c>
      <c r="N139">
        <v>0.65862580256879399</v>
      </c>
      <c r="O139">
        <v>23.3999080870936</v>
      </c>
      <c r="P139">
        <v>74.947848761408096</v>
      </c>
      <c r="Q139">
        <v>0.15949957157165801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195</v>
      </c>
      <c r="E140">
        <v>68251.379176068003</v>
      </c>
      <c r="F140">
        <v>232.43</v>
      </c>
      <c r="G140">
        <v>3.1389356402491702</v>
      </c>
      <c r="H140">
        <v>-6.55373079445868</v>
      </c>
      <c r="I140">
        <v>22.6245233116992</v>
      </c>
      <c r="J140">
        <v>3.7849895016104802</v>
      </c>
      <c r="K140">
        <v>223.25027713646699</v>
      </c>
      <c r="L140">
        <v>195.037535532091</v>
      </c>
      <c r="M140">
        <v>58.090942891215001</v>
      </c>
      <c r="N140">
        <v>0.66089524117055798</v>
      </c>
      <c r="O140">
        <v>5.6963386826141198</v>
      </c>
      <c r="P140">
        <v>47.527768962234198</v>
      </c>
      <c r="Q140">
        <v>4.2754975493897E-2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Row],[Ticker]],[1]!Table1[[Symbol]:[Industry]],2,FALSE),"-")</f>
        <v>-</v>
      </c>
      <c r="D141" t="s">
        <v>356</v>
      </c>
      <c r="E141">
        <v>67365.836673950005</v>
      </c>
      <c r="F141">
        <v>229.87</v>
      </c>
      <c r="G141">
        <v>80.864267865838798</v>
      </c>
      <c r="H141">
        <v>-15.394375756771201</v>
      </c>
      <c r="I141">
        <v>-8.4426641824722601</v>
      </c>
      <c r="J141">
        <v>-3.9523768536680799</v>
      </c>
      <c r="K141">
        <v>247.95009353687499</v>
      </c>
      <c r="L141">
        <v>219.39143853987801</v>
      </c>
      <c r="M141">
        <v>27.589627575441501</v>
      </c>
      <c r="N141">
        <v>0.61229388785560301</v>
      </c>
      <c r="O141">
        <v>24.570409361813201</v>
      </c>
      <c r="P141">
        <v>107.276825969341</v>
      </c>
      <c r="Q141">
        <v>4.7002385220009997E-2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46</v>
      </c>
      <c r="E142">
        <v>67266.085864809997</v>
      </c>
      <c r="F142">
        <v>94.1</v>
      </c>
      <c r="G142">
        <v>71.014951785190803</v>
      </c>
      <c r="H142">
        <v>-4.7509146322813196</v>
      </c>
      <c r="I142">
        <v>7.8281217630616</v>
      </c>
      <c r="J142">
        <v>-0.56459956129222799</v>
      </c>
      <c r="K142">
        <v>92.571564236146997</v>
      </c>
      <c r="L142">
        <v>79.964773595748795</v>
      </c>
      <c r="M142">
        <v>42.176354157569598</v>
      </c>
      <c r="N142">
        <v>0.55986634550219105</v>
      </c>
      <c r="O142">
        <v>7.5982996811902304</v>
      </c>
      <c r="P142">
        <v>101.498929336188</v>
      </c>
      <c r="Q142">
        <v>0.14555167637248101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361</v>
      </c>
      <c r="E143">
        <v>67009.214462400007</v>
      </c>
      <c r="F143">
        <v>5275.2</v>
      </c>
      <c r="G143">
        <v>16.724845278876799</v>
      </c>
      <c r="H143">
        <v>-13.1297380318055</v>
      </c>
      <c r="I143">
        <v>17.091840201868202</v>
      </c>
      <c r="J143">
        <v>-6.8092471862025796</v>
      </c>
      <c r="K143">
        <v>5609.0193713818198</v>
      </c>
      <c r="L143">
        <v>4742.8178632137797</v>
      </c>
      <c r="M143">
        <v>18.963127224364602</v>
      </c>
      <c r="N143">
        <v>0.73780887123613204</v>
      </c>
      <c r="O143">
        <v>22.459811950257802</v>
      </c>
      <c r="P143">
        <v>65.769502710346401</v>
      </c>
      <c r="Q143">
        <v>9.2496553139648996E-2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143</v>
      </c>
      <c r="E144">
        <v>66941.545940330005</v>
      </c>
      <c r="F144">
        <v>1476.05</v>
      </c>
      <c r="G144">
        <v>81.423978939488194</v>
      </c>
      <c r="H144">
        <v>13.3258990923627</v>
      </c>
      <c r="I144">
        <v>51.893407342536598</v>
      </c>
      <c r="J144">
        <v>7.6083135414738896</v>
      </c>
      <c r="K144">
        <v>1364.8172435422</v>
      </c>
      <c r="L144">
        <v>1110.79476055137</v>
      </c>
      <c r="M144">
        <v>57.517074875247403</v>
      </c>
      <c r="N144">
        <v>0.33174738853431202</v>
      </c>
      <c r="O144">
        <v>4.5357542088682701</v>
      </c>
      <c r="P144">
        <v>123.20429457129801</v>
      </c>
      <c r="Q144">
        <v>1.0015633602565001E-2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32</v>
      </c>
      <c r="E145">
        <v>66534.907249440002</v>
      </c>
      <c r="F145">
        <v>55.65</v>
      </c>
      <c r="G145">
        <v>70.753442955198693</v>
      </c>
      <c r="H145">
        <v>-3.9331417620486699</v>
      </c>
      <c r="I145">
        <v>20.7724493022336</v>
      </c>
      <c r="J145">
        <v>1.1634137928174699</v>
      </c>
      <c r="K145">
        <v>55.271604895874702</v>
      </c>
      <c r="L145">
        <v>49.089251355279899</v>
      </c>
      <c r="M145">
        <v>52.2323410199131</v>
      </c>
      <c r="N145">
        <v>0.96994471915791103</v>
      </c>
      <c r="O145">
        <v>26.954177897574102</v>
      </c>
      <c r="P145">
        <v>106.111111111111</v>
      </c>
      <c r="Q145">
        <v>0.117994725339558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37</v>
      </c>
      <c r="E146">
        <v>65289.995999999999</v>
      </c>
      <c r="F146">
        <v>372.15</v>
      </c>
      <c r="G146">
        <v>60.130559151369198</v>
      </c>
      <c r="H146">
        <v>-8.2134901256078994</v>
      </c>
      <c r="I146">
        <v>-8.7708043431888907</v>
      </c>
      <c r="J146">
        <v>-8.2324202398146404</v>
      </c>
      <c r="K146">
        <v>380.74862529201999</v>
      </c>
      <c r="L146">
        <v>331.00098896305701</v>
      </c>
      <c r="M146">
        <v>31.939966243153101</v>
      </c>
      <c r="N146">
        <v>1.10583951293421</v>
      </c>
      <c r="O146">
        <v>25.702001880961902</v>
      </c>
      <c r="P146">
        <v>91.336760925449795</v>
      </c>
      <c r="Q146">
        <v>6.1180934819360003E-2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370</v>
      </c>
      <c r="E147">
        <v>65280.986171425</v>
      </c>
      <c r="F147">
        <v>10910.15</v>
      </c>
      <c r="G147">
        <v>141.25564525853699</v>
      </c>
      <c r="H147">
        <v>-8.3800061129917296</v>
      </c>
      <c r="I147">
        <v>71.263759664382704</v>
      </c>
      <c r="J147">
        <v>-9.6851895961729895</v>
      </c>
      <c r="K147">
        <v>10869.022306091299</v>
      </c>
      <c r="L147">
        <v>8116.1324084840999</v>
      </c>
      <c r="M147">
        <v>25.039112116658</v>
      </c>
      <c r="N147">
        <v>0.93157261704937799</v>
      </c>
      <c r="O147">
        <v>18.046039696979399</v>
      </c>
      <c r="P147">
        <v>172.75034062074201</v>
      </c>
      <c r="Q147">
        <v>9.3663568190526E-2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373</v>
      </c>
      <c r="E148">
        <v>65215.14889959</v>
      </c>
      <c r="F148">
        <v>1007.85</v>
      </c>
      <c r="G148">
        <v>86.968739418290298</v>
      </c>
      <c r="H148">
        <v>-1.9228593205892901</v>
      </c>
      <c r="I148">
        <v>-0.65657077592015101</v>
      </c>
      <c r="J148">
        <v>-5.9273547862649396</v>
      </c>
      <c r="K148">
        <v>926.01620986122202</v>
      </c>
      <c r="L148">
        <v>749.32445912133505</v>
      </c>
      <c r="M148">
        <v>43.659323312103901</v>
      </c>
      <c r="N148">
        <v>0.72464139905025604</v>
      </c>
      <c r="O148">
        <v>17.7754626184452</v>
      </c>
      <c r="P148">
        <v>143.94287788938601</v>
      </c>
      <c r="Q148">
        <v>0.13893401946585299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276</v>
      </c>
      <c r="E149">
        <v>64763.911016500002</v>
      </c>
      <c r="F149">
        <v>2461.75</v>
      </c>
      <c r="G149">
        <v>591.51004490411106</v>
      </c>
      <c r="H149">
        <v>15.792143364791199</v>
      </c>
      <c r="I149">
        <v>168.139973373576</v>
      </c>
      <c r="J149">
        <v>-4.9053616703558802</v>
      </c>
      <c r="K149">
        <v>2205.6125683062701</v>
      </c>
      <c r="L149">
        <v>1344.7257005066599</v>
      </c>
      <c r="M149">
        <v>37.671388243082198</v>
      </c>
      <c r="N149">
        <v>0.42608926830310501</v>
      </c>
      <c r="O149">
        <v>21.0297552554077</v>
      </c>
      <c r="P149">
        <v>678.78835811451995</v>
      </c>
      <c r="Q149">
        <v>0.22782141802130701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121</v>
      </c>
      <c r="E150">
        <v>63390.163500000002</v>
      </c>
      <c r="F150">
        <v>316.64999999999998</v>
      </c>
      <c r="G150">
        <v>365.02379408418801</v>
      </c>
      <c r="H150">
        <v>9.3668155590316893</v>
      </c>
      <c r="I150">
        <v>79.310150429824404</v>
      </c>
      <c r="J150">
        <v>-4.5637797210475899</v>
      </c>
      <c r="K150">
        <v>286.46304690727698</v>
      </c>
      <c r="L150">
        <v>200.883374616971</v>
      </c>
      <c r="M150">
        <v>49.155532431960197</v>
      </c>
      <c r="N150">
        <v>1.25965392141833</v>
      </c>
      <c r="O150">
        <v>11.7006158218853</v>
      </c>
      <c r="P150">
        <v>421.23456790123402</v>
      </c>
      <c r="Q150">
        <v>0.18136698380632299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198</v>
      </c>
      <c r="E151">
        <v>63173.254303900001</v>
      </c>
      <c r="F151">
        <v>4041.7</v>
      </c>
      <c r="G151">
        <v>3.5981696843752098</v>
      </c>
      <c r="H151">
        <v>-14.205482777808101</v>
      </c>
      <c r="I151">
        <v>15.653654539289301</v>
      </c>
      <c r="J151">
        <v>2.3806387703005898</v>
      </c>
      <c r="K151">
        <v>4183.7645834333198</v>
      </c>
      <c r="L151">
        <v>3603.1025567633401</v>
      </c>
      <c r="M151">
        <v>43.7729712770901</v>
      </c>
      <c r="N151">
        <v>1.6929776309243301</v>
      </c>
      <c r="O151">
        <v>22.497958779721401</v>
      </c>
      <c r="P151">
        <v>54.723987443534099</v>
      </c>
      <c r="Q151">
        <v>0.109024932239337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138</v>
      </c>
      <c r="E152">
        <v>62875.916833224997</v>
      </c>
      <c r="F152">
        <v>1729.25</v>
      </c>
      <c r="G152">
        <v>38.420944354342801</v>
      </c>
      <c r="H152">
        <v>-12.642196765604</v>
      </c>
      <c r="I152">
        <v>18.315915067382601</v>
      </c>
      <c r="J152">
        <v>2.74667510954349</v>
      </c>
      <c r="K152">
        <v>1731.74299107158</v>
      </c>
      <c r="L152">
        <v>1502.23956413577</v>
      </c>
      <c r="M152">
        <v>49.204749495199302</v>
      </c>
      <c r="N152">
        <v>1.36393953056216</v>
      </c>
      <c r="O152">
        <v>12.9420268902703</v>
      </c>
      <c r="P152">
        <v>64.518123870231193</v>
      </c>
      <c r="Q152">
        <v>0.100225758219095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138</v>
      </c>
      <c r="E153">
        <v>62559.263999700001</v>
      </c>
      <c r="F153">
        <v>3500.25</v>
      </c>
      <c r="G153">
        <v>87.798067469336004</v>
      </c>
      <c r="H153">
        <v>-4.5337535115028897</v>
      </c>
      <c r="I153">
        <v>38.136268207761802</v>
      </c>
      <c r="J153">
        <v>-10.6999847866667</v>
      </c>
      <c r="K153">
        <v>3547.5498107335602</v>
      </c>
      <c r="L153">
        <v>2850.9434947925001</v>
      </c>
      <c r="M153">
        <v>29.365214436946701</v>
      </c>
      <c r="N153">
        <v>0.63401708625717401</v>
      </c>
      <c r="O153">
        <v>18.191557745875201</v>
      </c>
      <c r="P153">
        <v>116.794153169613</v>
      </c>
      <c r="Q153">
        <v>0.173342494447386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60</v>
      </c>
      <c r="E154">
        <v>61962.767775</v>
      </c>
      <c r="F154">
        <v>5182.3500000000004</v>
      </c>
      <c r="G154">
        <v>7.16619311368214</v>
      </c>
      <c r="H154">
        <v>0.31359613137601</v>
      </c>
      <c r="I154">
        <v>-10.064433210175</v>
      </c>
      <c r="J154">
        <v>0.13342504799302601</v>
      </c>
      <c r="K154">
        <v>5115.6342863059199</v>
      </c>
      <c r="L154">
        <v>4782.2209689742804</v>
      </c>
      <c r="M154">
        <v>49.468087068511998</v>
      </c>
      <c r="N154">
        <v>0.76824218685673495</v>
      </c>
      <c r="O154">
        <v>7.6500043416596704</v>
      </c>
      <c r="P154">
        <v>50.343777197563099</v>
      </c>
      <c r="Q154">
        <v>9.8000944514420006E-3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388</v>
      </c>
      <c r="E155">
        <v>61837.283378519998</v>
      </c>
      <c r="F155">
        <v>1014.9</v>
      </c>
      <c r="G155">
        <v>25.337878836504501</v>
      </c>
      <c r="H155">
        <v>-6.1589661245174199</v>
      </c>
      <c r="I155">
        <v>8.1759506692365704</v>
      </c>
      <c r="J155">
        <v>-1.57069364403208</v>
      </c>
      <c r="K155">
        <v>1041.1132917545699</v>
      </c>
      <c r="L155">
        <v>933.85054272076002</v>
      </c>
      <c r="M155">
        <v>35.891881915625603</v>
      </c>
      <c r="N155">
        <v>1.0441803117788899</v>
      </c>
      <c r="O155">
        <v>16.267612572667201</v>
      </c>
      <c r="P155">
        <v>57.1295866233163</v>
      </c>
      <c r="Q155">
        <v>2.5255257920015001E-2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101</v>
      </c>
      <c r="E156">
        <v>61822.164478469997</v>
      </c>
      <c r="F156">
        <v>530.29999999999995</v>
      </c>
      <c r="G156">
        <v>-29.812153973578699</v>
      </c>
      <c r="H156">
        <v>2.7861240970507501</v>
      </c>
      <c r="I156">
        <v>-18.699140343879598</v>
      </c>
      <c r="J156">
        <v>5.7075928734348897</v>
      </c>
      <c r="K156">
        <v>512.744207345669</v>
      </c>
      <c r="L156">
        <v>534.36075962171606</v>
      </c>
      <c r="M156">
        <v>72.831191091822902</v>
      </c>
      <c r="N156">
        <v>0.66532473790647095</v>
      </c>
      <c r="O156">
        <v>28.182161040920199</v>
      </c>
      <c r="P156">
        <v>20.797266514806299</v>
      </c>
      <c r="Q156">
        <v>-0.12501775784910699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133</v>
      </c>
      <c r="E157">
        <v>61662.899122379997</v>
      </c>
      <c r="F157">
        <v>748.85</v>
      </c>
      <c r="G157">
        <v>77.211670334942696</v>
      </c>
      <c r="H157">
        <v>-8.9300583582055193</v>
      </c>
      <c r="I157">
        <v>24.800590394982802</v>
      </c>
      <c r="J157">
        <v>-3.9739854877276102</v>
      </c>
      <c r="K157">
        <v>769.344873699289</v>
      </c>
      <c r="L157">
        <v>646.61191453662195</v>
      </c>
      <c r="M157">
        <v>34.641412217725303</v>
      </c>
      <c r="N157">
        <v>0.39577301583344099</v>
      </c>
      <c r="O157">
        <v>13.2403017960873</v>
      </c>
      <c r="P157">
        <v>106.57931034482699</v>
      </c>
      <c r="Q157">
        <v>0.159654021036928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Row],[Ticker]],[1]!Table1[[Symbol]:[Industry]],2,FALSE),"-")</f>
        <v>-</v>
      </c>
      <c r="D158" t="s">
        <v>395</v>
      </c>
      <c r="E158">
        <v>61106.597173050002</v>
      </c>
      <c r="F158">
        <v>3160.95</v>
      </c>
      <c r="G158">
        <v>8.5069673233673395</v>
      </c>
      <c r="H158">
        <v>-5.24353395182459</v>
      </c>
      <c r="I158">
        <v>10.7866935229028</v>
      </c>
      <c r="J158">
        <v>2.11892290718633</v>
      </c>
      <c r="K158">
        <v>3046.7962070060098</v>
      </c>
      <c r="L158">
        <v>2685.31711140878</v>
      </c>
      <c r="M158">
        <v>50.931150108455903</v>
      </c>
      <c r="N158">
        <v>0.88854894875668899</v>
      </c>
      <c r="O158">
        <v>6.4221199322988403</v>
      </c>
      <c r="P158">
        <v>44.085604886498203</v>
      </c>
      <c r="Q158">
        <v>-5.7901717784670003E-3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170</v>
      </c>
      <c r="E159">
        <v>60803.259372740002</v>
      </c>
      <c r="F159">
        <v>4008.1</v>
      </c>
      <c r="G159">
        <v>-11.844500503053199</v>
      </c>
      <c r="H159">
        <v>2.4521706354906199</v>
      </c>
      <c r="I159">
        <v>9.3320155138074199</v>
      </c>
      <c r="J159">
        <v>5.1641230498389303</v>
      </c>
      <c r="K159">
        <v>3786.56075590825</v>
      </c>
      <c r="L159">
        <v>3646.3548695458198</v>
      </c>
      <c r="M159">
        <v>69.003266277090404</v>
      </c>
      <c r="N159">
        <v>0.82545362717690596</v>
      </c>
      <c r="O159">
        <v>1.25246376088421</v>
      </c>
      <c r="P159">
        <v>24.475155279503099</v>
      </c>
      <c r="Q159">
        <v>-5.1047086887719998E-3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60</v>
      </c>
      <c r="E160">
        <v>59524.607227499997</v>
      </c>
      <c r="F160">
        <v>28012.5</v>
      </c>
      <c r="G160">
        <v>-2.1454170672903499</v>
      </c>
      <c r="H160">
        <v>0.16361344507818201</v>
      </c>
      <c r="I160">
        <v>-2.5219876915995099</v>
      </c>
      <c r="J160">
        <v>-1.5885660427334101</v>
      </c>
      <c r="K160">
        <v>27418.197262419599</v>
      </c>
      <c r="L160">
        <v>25955.369164297001</v>
      </c>
      <c r="M160">
        <v>52.3293889954113</v>
      </c>
      <c r="N160">
        <v>1.11571671142741</v>
      </c>
      <c r="O160">
        <v>5.8061579651941004</v>
      </c>
      <c r="P160">
        <v>27.3295454545454</v>
      </c>
      <c r="Q160">
        <v>6.0090133010810001E-3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Row],[Ticker]],[1]!Table1[[Symbol]:[Industry]],2,FALSE),"-")</f>
        <v>-</v>
      </c>
      <c r="D161" t="s">
        <v>402</v>
      </c>
      <c r="E161">
        <v>59365.3459177349</v>
      </c>
      <c r="F161">
        <v>1639.95</v>
      </c>
      <c r="G161">
        <v>1.65089708576</v>
      </c>
      <c r="H161">
        <v>10.8656869331535</v>
      </c>
      <c r="I161">
        <v>-10.601229363682799</v>
      </c>
      <c r="J161">
        <v>7.4226860245445803</v>
      </c>
      <c r="K161">
        <v>1540.4746893629699</v>
      </c>
      <c r="L161">
        <v>1452.5910386579501</v>
      </c>
      <c r="M161">
        <v>62.003037298529101</v>
      </c>
      <c r="N161">
        <v>0.96721764067997695</v>
      </c>
      <c r="O161">
        <v>7.5886459953047298</v>
      </c>
      <c r="P161">
        <v>40.172656951151701</v>
      </c>
      <c r="Q161">
        <v>2.4296952174058001E-2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95</v>
      </c>
      <c r="E162">
        <v>59126.290643259999</v>
      </c>
      <c r="F162">
        <v>573.70000000000005</v>
      </c>
      <c r="G162">
        <v>205.22864332777499</v>
      </c>
      <c r="H162">
        <v>28.078798704806399</v>
      </c>
      <c r="I162">
        <v>47.328032134220102</v>
      </c>
      <c r="J162">
        <v>12.960918839536401</v>
      </c>
      <c r="K162">
        <v>470.61729437555903</v>
      </c>
      <c r="L162">
        <v>377.95501288798698</v>
      </c>
      <c r="M162">
        <v>78.1482521862699</v>
      </c>
      <c r="N162">
        <v>1.48570509751542</v>
      </c>
      <c r="O162">
        <v>10.4409970367788</v>
      </c>
      <c r="P162">
        <v>252.72056563172401</v>
      </c>
      <c r="Q162">
        <v>0.21045157228175801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133</v>
      </c>
      <c r="E163">
        <v>58897.160095851003</v>
      </c>
      <c r="F163">
        <v>142.59</v>
      </c>
      <c r="G163">
        <v>30.558150740496401</v>
      </c>
      <c r="H163">
        <v>-5.3098521801717302</v>
      </c>
      <c r="I163">
        <v>5.4225556826107297</v>
      </c>
      <c r="J163">
        <v>-0.87016540717568402</v>
      </c>
      <c r="K163">
        <v>150.20985491984899</v>
      </c>
      <c r="L163">
        <v>132.67639613691799</v>
      </c>
      <c r="M163">
        <v>38.801082944807497</v>
      </c>
      <c r="N163">
        <v>0.781786731735859</v>
      </c>
      <c r="O163">
        <v>22.974963181148699</v>
      </c>
      <c r="P163">
        <v>74.315403422982897</v>
      </c>
      <c r="Q163">
        <v>-3.6690084627465001E-2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409</v>
      </c>
      <c r="E164">
        <v>58406.227431824998</v>
      </c>
      <c r="F164">
        <v>2174.25</v>
      </c>
      <c r="G164">
        <v>-8.7883794338672896</v>
      </c>
      <c r="H164">
        <v>-11.001569968384301</v>
      </c>
      <c r="I164">
        <v>6.4879452040464898</v>
      </c>
      <c r="J164">
        <v>-0.65705965551460499</v>
      </c>
      <c r="K164">
        <v>2237.8721822881698</v>
      </c>
      <c r="L164">
        <v>2050.7380848532998</v>
      </c>
      <c r="M164">
        <v>22.104122816422301</v>
      </c>
      <c r="N164">
        <v>0.61803980503677303</v>
      </c>
      <c r="O164">
        <v>12.8665056916178</v>
      </c>
      <c r="P164">
        <v>24.9568965517241</v>
      </c>
      <c r="Q164">
        <v>6.4278163195129997E-3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395</v>
      </c>
      <c r="E165">
        <v>58353.928948430002</v>
      </c>
      <c r="F165">
        <v>137590.1</v>
      </c>
      <c r="G165">
        <v>10.1895097129681</v>
      </c>
      <c r="H165">
        <v>6.0118962064903201</v>
      </c>
      <c r="I165">
        <v>-13.7653954828792</v>
      </c>
      <c r="J165">
        <v>5.0765266600737204</v>
      </c>
      <c r="K165">
        <v>129959.55155271399</v>
      </c>
      <c r="L165">
        <v>125616.792341368</v>
      </c>
      <c r="M165">
        <v>73.015707622042399</v>
      </c>
      <c r="N165">
        <v>1.3790366866413599</v>
      </c>
      <c r="O165">
        <v>10.069692514214299</v>
      </c>
      <c r="P165">
        <v>35.690367016584297</v>
      </c>
      <c r="Q165">
        <v>3.7146560842231002E-2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198</v>
      </c>
      <c r="E166">
        <v>58337.917471225002</v>
      </c>
      <c r="F166">
        <v>1016.05</v>
      </c>
      <c r="G166">
        <v>51.4326038049036</v>
      </c>
      <c r="H166">
        <v>-8.1229680708898595</v>
      </c>
      <c r="I166">
        <v>34.2123868194845</v>
      </c>
      <c r="J166">
        <v>2.0875552011819498</v>
      </c>
      <c r="K166">
        <v>967.73205868944103</v>
      </c>
      <c r="L166">
        <v>777.34539540524099</v>
      </c>
      <c r="M166">
        <v>45.202728322194197</v>
      </c>
      <c r="N166">
        <v>1.1307643399629601</v>
      </c>
      <c r="O166">
        <v>18.822892574184301</v>
      </c>
      <c r="P166">
        <v>85.207801676995899</v>
      </c>
      <c r="Q166">
        <v>0.10204471714348699</v>
      </c>
    </row>
    <row r="167" spans="1:17" hidden="1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27</v>
      </c>
      <c r="E167">
        <v>56935</v>
      </c>
      <c r="F167">
        <v>1138.7</v>
      </c>
      <c r="G167">
        <v>15.998881518147201</v>
      </c>
      <c r="H167">
        <v>-1.19827686215772</v>
      </c>
      <c r="I167">
        <v>25.709470236960701</v>
      </c>
      <c r="J167">
        <v>2.97265257478601</v>
      </c>
      <c r="K167">
        <v>1054.7305010078001</v>
      </c>
      <c r="M167">
        <v>57.460683159138497</v>
      </c>
      <c r="N167">
        <v>1.05328979056092</v>
      </c>
      <c r="O167">
        <v>20.189689997365399</v>
      </c>
      <c r="P167">
        <v>50.821192052980102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418</v>
      </c>
      <c r="E168">
        <v>56636.968340564999</v>
      </c>
      <c r="F168">
        <v>217.65</v>
      </c>
      <c r="G168">
        <v>-8.6691425499245103</v>
      </c>
      <c r="H168">
        <v>-12.5338467300286</v>
      </c>
      <c r="I168">
        <v>17.0118509628231</v>
      </c>
      <c r="J168">
        <v>-2.52808755536056</v>
      </c>
      <c r="K168">
        <v>224.88365594689401</v>
      </c>
      <c r="L168">
        <v>201.211368999348</v>
      </c>
      <c r="M168">
        <v>32.264873211853903</v>
      </c>
      <c r="N168">
        <v>0.48804346789131398</v>
      </c>
      <c r="O168">
        <v>13.4390075809786</v>
      </c>
      <c r="P168">
        <v>40.419354838709602</v>
      </c>
      <c r="Q168">
        <v>5.5888407353285E-2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174</v>
      </c>
      <c r="E169">
        <v>56151.230347519901</v>
      </c>
      <c r="F169">
        <v>17298.2</v>
      </c>
      <c r="G169">
        <v>-10.246301294750699</v>
      </c>
      <c r="H169">
        <v>3.1963136887911499</v>
      </c>
      <c r="I169">
        <v>-13.0435980050955</v>
      </c>
      <c r="J169">
        <v>2.8834908419637801</v>
      </c>
      <c r="K169">
        <v>16560.297951774101</v>
      </c>
      <c r="L169">
        <v>16346.1539985171</v>
      </c>
      <c r="M169">
        <v>67.688055568049705</v>
      </c>
      <c r="N169">
        <v>0.95118427857265997</v>
      </c>
      <c r="O169">
        <v>11.2832549051346</v>
      </c>
      <c r="P169">
        <v>14.2549537648613</v>
      </c>
      <c r="Q169">
        <v>-2.1544946941315E-2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24</v>
      </c>
      <c r="E170">
        <v>55836.858025080001</v>
      </c>
      <c r="F170">
        <v>74.66</v>
      </c>
      <c r="G170">
        <v>-34.113302933703103</v>
      </c>
      <c r="H170">
        <v>-11.993055902594699</v>
      </c>
      <c r="I170">
        <v>-21.033657924439002</v>
      </c>
      <c r="J170">
        <v>-1.6935053943046701</v>
      </c>
      <c r="K170">
        <v>78.923303021559903</v>
      </c>
      <c r="L170">
        <v>79.987121130398094</v>
      </c>
      <c r="M170">
        <v>24.2623369054451</v>
      </c>
      <c r="N170">
        <v>0.60957307999616495</v>
      </c>
      <c r="O170">
        <v>34.878114117331897</v>
      </c>
      <c r="P170">
        <v>5.4519774011299402</v>
      </c>
      <c r="Q170">
        <v>9.8261719329139994E-3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251</v>
      </c>
      <c r="E171">
        <v>55769.656052824997</v>
      </c>
      <c r="F171">
        <v>2109.25</v>
      </c>
      <c r="G171">
        <v>12.413467580845699</v>
      </c>
      <c r="H171">
        <v>-5.7762800367018299</v>
      </c>
      <c r="I171">
        <v>0.19278073527706399</v>
      </c>
      <c r="J171">
        <v>-1.5352690303583001</v>
      </c>
      <c r="K171">
        <v>2009.89658907538</v>
      </c>
      <c r="L171">
        <v>1836.08794111265</v>
      </c>
      <c r="M171">
        <v>64.682650146977593</v>
      </c>
      <c r="N171">
        <v>0.96673343926210797</v>
      </c>
      <c r="O171">
        <v>3.4704278772075199</v>
      </c>
      <c r="P171">
        <v>43.471754582865699</v>
      </c>
      <c r="Q171">
        <v>7.3905620780110003E-3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271</v>
      </c>
      <c r="E172">
        <v>55664.381177340001</v>
      </c>
      <c r="F172">
        <v>4942.6000000000004</v>
      </c>
      <c r="G172">
        <v>64.3539148068663</v>
      </c>
      <c r="H172">
        <v>-8.4588193800939599</v>
      </c>
      <c r="I172">
        <v>44.365487191899099</v>
      </c>
      <c r="J172">
        <v>-2.1504535326576</v>
      </c>
      <c r="K172">
        <v>5066.43166238922</v>
      </c>
      <c r="L172">
        <v>4113.0691971863998</v>
      </c>
      <c r="M172">
        <v>29.158977750083199</v>
      </c>
      <c r="N172">
        <v>0.41396521601199199</v>
      </c>
      <c r="O172">
        <v>18.1554242706267</v>
      </c>
      <c r="P172">
        <v>102.482589102826</v>
      </c>
      <c r="Q172">
        <v>0.12891695323980901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98</v>
      </c>
      <c r="E173">
        <v>55425.831148199999</v>
      </c>
      <c r="F173">
        <v>141.04</v>
      </c>
      <c r="G173">
        <v>111.841887858804</v>
      </c>
      <c r="H173">
        <v>6.6506714708504902</v>
      </c>
      <c r="I173">
        <v>6.8159927205930897</v>
      </c>
      <c r="J173">
        <v>-3.3244115019057201</v>
      </c>
      <c r="K173">
        <v>138.081426658494</v>
      </c>
      <c r="L173">
        <v>114.389807513883</v>
      </c>
      <c r="M173">
        <v>43.031823864563101</v>
      </c>
      <c r="N173">
        <v>1.4410957726075</v>
      </c>
      <c r="O173">
        <v>20.887691435053799</v>
      </c>
      <c r="P173">
        <v>167.37440758293801</v>
      </c>
      <c r="Q173">
        <v>0.17838757454111601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285</v>
      </c>
      <c r="E174">
        <v>55005.841126079999</v>
      </c>
      <c r="F174">
        <v>5197.6000000000004</v>
      </c>
      <c r="G174">
        <v>6.77424440024412</v>
      </c>
      <c r="H174">
        <v>3.7562256120564701</v>
      </c>
      <c r="I174">
        <v>-17.796532146450101</v>
      </c>
      <c r="J174">
        <v>8.4275905828509305</v>
      </c>
      <c r="K174">
        <v>4936.2547362850601</v>
      </c>
      <c r="L174">
        <v>4860.8656895978002</v>
      </c>
      <c r="M174">
        <v>70.642849782935002</v>
      </c>
      <c r="N174">
        <v>1.1686769080185</v>
      </c>
      <c r="O174">
        <v>13.001192858242201</v>
      </c>
      <c r="P174">
        <v>32.5901455338579</v>
      </c>
      <c r="Q174">
        <v>6.2127914900500002E-3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433</v>
      </c>
      <c r="E175">
        <v>54802.503215079902</v>
      </c>
      <c r="F175">
        <v>365.35</v>
      </c>
      <c r="G175">
        <v>37.863214300658001</v>
      </c>
      <c r="H175">
        <v>5.1063665116520198</v>
      </c>
      <c r="I175">
        <v>28.080771726164102</v>
      </c>
      <c r="J175">
        <v>1.50618487458154</v>
      </c>
      <c r="K175">
        <v>324.35391400145301</v>
      </c>
      <c r="L175">
        <v>281.49130183539103</v>
      </c>
      <c r="M175">
        <v>73.043820234717899</v>
      </c>
      <c r="N175">
        <v>1.1797917834151701</v>
      </c>
      <c r="O175">
        <v>0.697960859449819</v>
      </c>
      <c r="P175">
        <v>90.584246218049003</v>
      </c>
      <c r="Q175">
        <v>4.1128130792670997E-2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32</v>
      </c>
      <c r="E176">
        <v>54620.470906144001</v>
      </c>
      <c r="F176">
        <v>62.92</v>
      </c>
      <c r="G176">
        <v>83.645810726007198</v>
      </c>
      <c r="H176">
        <v>-4.8756698870627897</v>
      </c>
      <c r="I176">
        <v>1.4678030414821099</v>
      </c>
      <c r="J176">
        <v>-0.56436225227960302</v>
      </c>
      <c r="K176">
        <v>63.4458240489095</v>
      </c>
      <c r="L176">
        <v>56.753859626861299</v>
      </c>
      <c r="M176">
        <v>46.7535838490275</v>
      </c>
      <c r="N176">
        <v>0.97714207976580902</v>
      </c>
      <c r="O176">
        <v>22.2186904005085</v>
      </c>
      <c r="P176">
        <v>112.567567567567</v>
      </c>
      <c r="Q176">
        <v>8.6973290366753997E-2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32</v>
      </c>
      <c r="E177">
        <v>54076.588912348001</v>
      </c>
      <c r="F177">
        <v>118.78</v>
      </c>
      <c r="G177">
        <v>19.011320786947</v>
      </c>
      <c r="H177">
        <v>-3.6373724236962799</v>
      </c>
      <c r="I177">
        <v>-23.973370034028299</v>
      </c>
      <c r="J177">
        <v>-0.57887592196868198</v>
      </c>
      <c r="K177">
        <v>124.465215709955</v>
      </c>
      <c r="L177">
        <v>121.102113952097</v>
      </c>
      <c r="M177">
        <v>38.960278994627402</v>
      </c>
      <c r="N177">
        <v>0.63767037768757195</v>
      </c>
      <c r="O177">
        <v>32.976932143458399</v>
      </c>
      <c r="P177">
        <v>45.207823960880198</v>
      </c>
      <c r="Q177">
        <v>3.3784187695178998E-2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Row],[Ticker]],[1]!Table1[[Symbol]:[Industry]],2,FALSE),"-")</f>
        <v>-</v>
      </c>
      <c r="D178" t="s">
        <v>21</v>
      </c>
      <c r="E178">
        <v>53788.530874980002</v>
      </c>
      <c r="F178">
        <v>2844.6</v>
      </c>
      <c r="G178">
        <v>1.4067955895391799</v>
      </c>
      <c r="H178">
        <v>16.727605893196099</v>
      </c>
      <c r="I178">
        <v>-1.5268172307954799</v>
      </c>
      <c r="J178">
        <v>2.9998065259233102</v>
      </c>
      <c r="K178">
        <v>2565.2700781359899</v>
      </c>
      <c r="L178">
        <v>2440.7395104715401</v>
      </c>
      <c r="M178">
        <v>65.297139401333695</v>
      </c>
      <c r="N178">
        <v>1.0210208101778599</v>
      </c>
      <c r="O178">
        <v>4.2958588202207801</v>
      </c>
      <c r="P178">
        <v>37.480063795853198</v>
      </c>
      <c r="Q178">
        <v>-3.5751863427500002E-2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27</v>
      </c>
      <c r="E179">
        <v>52193.474999999999</v>
      </c>
      <c r="F179">
        <v>1831.35</v>
      </c>
      <c r="G179">
        <v>-10.3542802158741</v>
      </c>
      <c r="H179">
        <v>-3.1781348064803101</v>
      </c>
      <c r="I179">
        <v>-7.6156406113345101</v>
      </c>
      <c r="J179">
        <v>2.0590960248724901</v>
      </c>
      <c r="K179">
        <v>1837.77512632859</v>
      </c>
      <c r="L179">
        <v>1779.4445742599901</v>
      </c>
      <c r="M179">
        <v>48.339909278681397</v>
      </c>
      <c r="N179">
        <v>1.2031689682409701</v>
      </c>
      <c r="O179">
        <v>13.831326616976501</v>
      </c>
      <c r="P179">
        <v>18.656861474666201</v>
      </c>
      <c r="Q179">
        <v>-1.3960992126454999E-2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444</v>
      </c>
      <c r="E180">
        <v>51963.228711035998</v>
      </c>
      <c r="F180">
        <v>181.88</v>
      </c>
      <c r="G180">
        <v>1.7270332969334901</v>
      </c>
      <c r="H180">
        <v>0.92234580442147496</v>
      </c>
      <c r="I180">
        <v>-1.4015456234291299</v>
      </c>
      <c r="J180">
        <v>3.8553498952598799</v>
      </c>
      <c r="K180">
        <v>174.42614201264999</v>
      </c>
      <c r="L180">
        <v>166.587878856408</v>
      </c>
      <c r="M180">
        <v>59.1936709916898</v>
      </c>
      <c r="N180">
        <v>1.0119804704283599</v>
      </c>
      <c r="O180">
        <v>7.4884539256652802</v>
      </c>
      <c r="P180">
        <v>39.800153727901602</v>
      </c>
      <c r="Q180">
        <v>-9.0609751261161997E-2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83</v>
      </c>
      <c r="E181">
        <v>51569.845312500001</v>
      </c>
      <c r="F181">
        <v>1406.85</v>
      </c>
      <c r="G181">
        <v>111.75091190603101</v>
      </c>
      <c r="H181">
        <v>-11.1974618049576</v>
      </c>
      <c r="I181">
        <v>54.280563039395297</v>
      </c>
      <c r="J181">
        <v>-9.4561354005251204</v>
      </c>
      <c r="K181">
        <v>1453.0706410861401</v>
      </c>
      <c r="L181">
        <v>1054.67623105128</v>
      </c>
      <c r="M181">
        <v>22.447806721835999</v>
      </c>
      <c r="N181">
        <v>0.68950318422357404</v>
      </c>
      <c r="O181">
        <v>27.568681806873499</v>
      </c>
      <c r="P181">
        <v>212.63333333333301</v>
      </c>
      <c r="Q181">
        <v>0.180244926398997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24</v>
      </c>
      <c r="E182">
        <v>50117.199545607997</v>
      </c>
      <c r="F182">
        <v>204.67</v>
      </c>
      <c r="G182">
        <v>30.340477930284099</v>
      </c>
      <c r="H182">
        <v>10.7061433224679</v>
      </c>
      <c r="I182">
        <v>30.036728267547801</v>
      </c>
      <c r="J182">
        <v>4.4384543353309098</v>
      </c>
      <c r="K182">
        <v>179.31700666578999</v>
      </c>
      <c r="L182">
        <v>159.68466941679301</v>
      </c>
      <c r="M182">
        <v>81.197160433917006</v>
      </c>
      <c r="N182">
        <v>1.3831512717209999</v>
      </c>
      <c r="O182">
        <v>0.23452386768945099</v>
      </c>
      <c r="P182">
        <v>56.835249042145499</v>
      </c>
      <c r="Q182">
        <v>9.6544732152232998E-2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165</v>
      </c>
      <c r="E183">
        <v>49799.739575250002</v>
      </c>
      <c r="F183">
        <v>11750.3</v>
      </c>
      <c r="G183">
        <v>159.50796794632501</v>
      </c>
      <c r="H183">
        <v>0.10743697329802</v>
      </c>
      <c r="I183">
        <v>85.212325847376903</v>
      </c>
      <c r="J183">
        <v>-1.2683473287682401</v>
      </c>
      <c r="K183">
        <v>11366.5084568036</v>
      </c>
      <c r="L183">
        <v>8194.3031442591291</v>
      </c>
      <c r="M183">
        <v>42.972528194797199</v>
      </c>
      <c r="N183">
        <v>0.48550111593073098</v>
      </c>
      <c r="O183">
        <v>22.396874973404898</v>
      </c>
      <c r="P183">
        <v>201.60681742344499</v>
      </c>
      <c r="Q183">
        <v>0.167810984771534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54</v>
      </c>
      <c r="E184">
        <v>49242.202289375004</v>
      </c>
      <c r="F184">
        <v>4468.8500000000004</v>
      </c>
      <c r="G184">
        <v>48.561499723031403</v>
      </c>
      <c r="H184">
        <v>-8.01446887653392</v>
      </c>
      <c r="I184">
        <v>11.664343298371101</v>
      </c>
      <c r="J184">
        <v>7.6831453851544502</v>
      </c>
      <c r="K184">
        <v>4496.2075775837002</v>
      </c>
      <c r="L184">
        <v>3997.6374438623002</v>
      </c>
      <c r="M184">
        <v>51.264890677927902</v>
      </c>
      <c r="N184">
        <v>0.32686566821317398</v>
      </c>
      <c r="O184">
        <v>11.8408539109614</v>
      </c>
      <c r="P184">
        <v>79.2487264850988</v>
      </c>
      <c r="Q184">
        <v>3.6643079676594997E-2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80</v>
      </c>
      <c r="E185">
        <v>48428.457255070003</v>
      </c>
      <c r="F185">
        <v>2578.9</v>
      </c>
      <c r="G185">
        <v>12.3125550269735</v>
      </c>
      <c r="H185">
        <v>-2.39385868623186</v>
      </c>
      <c r="I185">
        <v>-9.7920283394202396</v>
      </c>
      <c r="J185">
        <v>-2.1051477717884701</v>
      </c>
      <c r="K185">
        <v>2610.8008834368702</v>
      </c>
      <c r="L185">
        <v>2416.8426889369398</v>
      </c>
      <c r="M185">
        <v>31.602319000638101</v>
      </c>
      <c r="N185">
        <v>0.737436954759356</v>
      </c>
      <c r="O185">
        <v>10.2795765636511</v>
      </c>
      <c r="P185">
        <v>43.033832501386499</v>
      </c>
      <c r="Q185">
        <v>-4.2677140544070999E-2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370</v>
      </c>
      <c r="E186">
        <v>48362.113598399999</v>
      </c>
      <c r="F186">
        <v>1461.6</v>
      </c>
      <c r="G186">
        <v>66.5124107536694</v>
      </c>
      <c r="H186">
        <v>-3.34167403699806</v>
      </c>
      <c r="I186">
        <v>31.103533489701402</v>
      </c>
      <c r="J186">
        <v>0.116355666263144</v>
      </c>
      <c r="K186">
        <v>1433.75461126505</v>
      </c>
      <c r="L186">
        <v>1199.24101746473</v>
      </c>
      <c r="M186">
        <v>38.435139136335501</v>
      </c>
      <c r="N186">
        <v>0.71191919470578002</v>
      </c>
      <c r="O186">
        <v>6.7323481116584496</v>
      </c>
      <c r="P186">
        <v>93.090692912345503</v>
      </c>
      <c r="Q186">
        <v>4.0894559164450003E-3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48136.816043355</v>
      </c>
      <c r="F187">
        <v>1773.95</v>
      </c>
      <c r="G187">
        <v>43.881341093354003</v>
      </c>
      <c r="H187">
        <v>11.9026167244317</v>
      </c>
      <c r="I187">
        <v>11.027268089493599</v>
      </c>
      <c r="J187">
        <v>1.43818117557814</v>
      </c>
      <c r="K187">
        <v>1647.1758484662801</v>
      </c>
      <c r="L187">
        <v>1463.73201873677</v>
      </c>
      <c r="M187">
        <v>48.836695158963302</v>
      </c>
      <c r="N187">
        <v>1.51557808896399</v>
      </c>
      <c r="O187">
        <v>8.7234702218213602</v>
      </c>
      <c r="P187">
        <v>70.900770712909406</v>
      </c>
      <c r="Q187">
        <v>0.19564581268949599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373</v>
      </c>
      <c r="E188">
        <v>47904.936683034997</v>
      </c>
      <c r="F188">
        <v>1626.65</v>
      </c>
      <c r="G188">
        <v>44.153006591877201</v>
      </c>
      <c r="H188">
        <v>2.9744957599408401</v>
      </c>
      <c r="I188">
        <v>29.778464591990801</v>
      </c>
      <c r="J188">
        <v>4.1124235970505003</v>
      </c>
      <c r="K188">
        <v>1483.6339704181401</v>
      </c>
      <c r="L188">
        <v>1256.77915171636</v>
      </c>
      <c r="M188">
        <v>63.198106141101199</v>
      </c>
      <c r="N188">
        <v>0.96938642413280296</v>
      </c>
      <c r="O188">
        <v>3.79921925429562</v>
      </c>
      <c r="P188">
        <v>70.687303252885599</v>
      </c>
      <c r="Q188">
        <v>4.3899912198732002E-2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127</v>
      </c>
      <c r="E189">
        <v>47593.653063309997</v>
      </c>
      <c r="F189">
        <v>53829.7</v>
      </c>
      <c r="G189">
        <v>2.3539960102692401</v>
      </c>
      <c r="H189">
        <v>-8.4891400322135695</v>
      </c>
      <c r="I189">
        <v>24.803991043363599</v>
      </c>
      <c r="J189">
        <v>-2.3257396030324302</v>
      </c>
      <c r="K189">
        <v>53463.783432645701</v>
      </c>
      <c r="L189">
        <v>45597.409924840998</v>
      </c>
      <c r="M189">
        <v>35.370525178721898</v>
      </c>
      <c r="N189">
        <v>0.461618397419155</v>
      </c>
      <c r="O189">
        <v>11.4514849609044</v>
      </c>
      <c r="P189">
        <v>53.897197357173198</v>
      </c>
      <c r="Q189">
        <v>-2.2445407164779999E-2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32</v>
      </c>
      <c r="E190">
        <v>47183.192556656999</v>
      </c>
      <c r="F190">
        <v>66.63</v>
      </c>
      <c r="G190">
        <v>75.181870161547096</v>
      </c>
      <c r="H190">
        <v>-1.3607161317340399</v>
      </c>
      <c r="I190">
        <v>10.474914667129401</v>
      </c>
      <c r="J190">
        <v>9.6297408631729794E-2</v>
      </c>
      <c r="K190">
        <v>65.391410114762095</v>
      </c>
      <c r="L190">
        <v>57.228904588727801</v>
      </c>
      <c r="M190">
        <v>54.397415906744001</v>
      </c>
      <c r="N190">
        <v>1.2428220071224501</v>
      </c>
      <c r="O190">
        <v>10.310670868977899</v>
      </c>
      <c r="P190">
        <v>103.761467889908</v>
      </c>
      <c r="Q190">
        <v>0.115907438870071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54</v>
      </c>
      <c r="E191">
        <v>46941.648025574999</v>
      </c>
      <c r="F191">
        <v>631.65</v>
      </c>
      <c r="G191">
        <v>-37.637373656973601</v>
      </c>
      <c r="H191">
        <v>-6.5881272182106496</v>
      </c>
      <c r="I191">
        <v>-25.0653588149213</v>
      </c>
      <c r="J191">
        <v>4.8884686674818898</v>
      </c>
      <c r="K191">
        <v>647.82476371016298</v>
      </c>
      <c r="L191">
        <v>657.19004205171495</v>
      </c>
      <c r="M191">
        <v>37.178542194467603</v>
      </c>
      <c r="N191">
        <v>0.69553554500516901</v>
      </c>
      <c r="O191">
        <v>28.773846275627299</v>
      </c>
      <c r="P191">
        <v>14.0780205887664</v>
      </c>
      <c r="Q191">
        <v>-4.0915051043219998E-2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469</v>
      </c>
      <c r="E192">
        <v>46088.086214850002</v>
      </c>
      <c r="F192">
        <v>41320.25</v>
      </c>
      <c r="G192">
        <v>-12.9236664641021</v>
      </c>
      <c r="H192">
        <v>-0.42361197341625401</v>
      </c>
      <c r="I192">
        <v>-1.74517175378252</v>
      </c>
      <c r="J192">
        <v>2.5869995144870801</v>
      </c>
      <c r="K192">
        <v>38763.309108003901</v>
      </c>
      <c r="L192">
        <v>37700.7897590625</v>
      </c>
      <c r="M192">
        <v>70.275381000242703</v>
      </c>
      <c r="N192">
        <v>0.96269444204582899</v>
      </c>
      <c r="O192">
        <v>3.7868841548635399</v>
      </c>
      <c r="P192">
        <v>24.947649005671199</v>
      </c>
      <c r="Q192">
        <v>-1.8947946234834E-2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472</v>
      </c>
      <c r="E193">
        <v>45891.5</v>
      </c>
      <c r="F193">
        <v>539.9</v>
      </c>
      <c r="G193">
        <v>91.690203659107894</v>
      </c>
      <c r="H193">
        <v>-10.121155439029501</v>
      </c>
      <c r="I193">
        <v>59.636489438356101</v>
      </c>
      <c r="J193">
        <v>-1.42637511532469</v>
      </c>
      <c r="K193">
        <v>526.45520765724098</v>
      </c>
      <c r="L193">
        <v>404.562370915163</v>
      </c>
      <c r="M193">
        <v>30.987114210241899</v>
      </c>
      <c r="N193">
        <v>0.494863314811684</v>
      </c>
      <c r="O193">
        <v>14.9009075754769</v>
      </c>
      <c r="P193">
        <v>123.37608605709499</v>
      </c>
      <c r="Q193">
        <v>0.133058194280575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60</v>
      </c>
      <c r="E194">
        <v>45364.39481469</v>
      </c>
      <c r="F194">
        <v>2677.85</v>
      </c>
      <c r="G194">
        <v>66.882258622293804</v>
      </c>
      <c r="H194">
        <v>-0.86925499138658902</v>
      </c>
      <c r="I194">
        <v>7.7946981703959803</v>
      </c>
      <c r="J194">
        <v>4.2582951914261002</v>
      </c>
      <c r="K194">
        <v>2499.6378282148899</v>
      </c>
      <c r="L194">
        <v>2120.1493576770799</v>
      </c>
      <c r="M194">
        <v>64.047618424000106</v>
      </c>
      <c r="N194">
        <v>1.22403532889844</v>
      </c>
      <c r="O194">
        <v>5.49508000821554</v>
      </c>
      <c r="P194">
        <v>94.033041083979398</v>
      </c>
      <c r="Q194">
        <v>3.5255096109479002E-2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177</v>
      </c>
      <c r="E195">
        <v>44707.496668125001</v>
      </c>
      <c r="F195">
        <v>649.45000000000005</v>
      </c>
      <c r="G195">
        <v>14.4497635229498</v>
      </c>
      <c r="H195">
        <v>3.1353688941189302</v>
      </c>
      <c r="I195">
        <v>3.25778382708189</v>
      </c>
      <c r="J195">
        <v>2.9588668174427402</v>
      </c>
      <c r="K195">
        <v>611.31935139429402</v>
      </c>
      <c r="L195">
        <v>550.02232298491504</v>
      </c>
      <c r="M195">
        <v>58.701097213094499</v>
      </c>
      <c r="N195">
        <v>0.83302161218888604</v>
      </c>
      <c r="O195">
        <v>2.1479713603818502</v>
      </c>
      <c r="P195">
        <v>63.568820047852903</v>
      </c>
      <c r="Q195">
        <v>-6.7248603184399999E-2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479</v>
      </c>
      <c r="E196">
        <v>44053.840850565</v>
      </c>
      <c r="F196">
        <v>4056.85</v>
      </c>
      <c r="G196">
        <v>47.4535420908596</v>
      </c>
      <c r="H196">
        <v>-5.7397819401539101</v>
      </c>
      <c r="I196">
        <v>23.439422584332799</v>
      </c>
      <c r="J196">
        <v>4.5519932299247499</v>
      </c>
      <c r="K196">
        <v>3938.5213921859399</v>
      </c>
      <c r="L196">
        <v>3355.9437228064398</v>
      </c>
      <c r="M196">
        <v>49.801579014485199</v>
      </c>
      <c r="N196">
        <v>1.22315708158295</v>
      </c>
      <c r="O196">
        <v>8.6939374144964603</v>
      </c>
      <c r="P196">
        <v>72.481452350077504</v>
      </c>
      <c r="Q196">
        <v>0.14039086021253</v>
      </c>
    </row>
    <row r="197" spans="1:17" hidden="1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32</v>
      </c>
      <c r="E197">
        <v>43540.500135527996</v>
      </c>
      <c r="F197">
        <v>64.239999999999995</v>
      </c>
      <c r="G197">
        <v>70.067594898382097</v>
      </c>
      <c r="H197">
        <v>5.1760569475059999</v>
      </c>
      <c r="I197">
        <v>24.147909630321902</v>
      </c>
      <c r="J197">
        <v>4.0563574964066298</v>
      </c>
      <c r="K197">
        <v>61.016391267341099</v>
      </c>
      <c r="L197">
        <v>54.359329258463099</v>
      </c>
      <c r="M197">
        <v>58.457207407437103</v>
      </c>
      <c r="N197">
        <v>1.81188916416595</v>
      </c>
      <c r="O197">
        <v>20.641344956413398</v>
      </c>
      <c r="P197">
        <v>109.250814332247</v>
      </c>
      <c r="Q197">
        <v>0.10170196050461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43322.62260155</v>
      </c>
      <c r="F198">
        <v>361.85</v>
      </c>
      <c r="G198">
        <v>23.2621423225368</v>
      </c>
      <c r="H198">
        <v>-1.5177920020158699</v>
      </c>
      <c r="I198">
        <v>25.572072886923301</v>
      </c>
      <c r="J198">
        <v>0.51152013608970404</v>
      </c>
      <c r="K198">
        <v>335.37450417320503</v>
      </c>
      <c r="L198">
        <v>294.73002214825902</v>
      </c>
      <c r="M198">
        <v>64.359757754681695</v>
      </c>
      <c r="N198">
        <v>0.44976898657339498</v>
      </c>
      <c r="O198">
        <v>3.3162912809175</v>
      </c>
      <c r="P198">
        <v>66.367816091953998</v>
      </c>
      <c r="Q198">
        <v>-5.3350872654160997E-2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54</v>
      </c>
      <c r="E199">
        <v>43305.554655095999</v>
      </c>
      <c r="F199">
        <v>173.73</v>
      </c>
      <c r="G199">
        <v>12.7843206399907</v>
      </c>
      <c r="H199">
        <v>-6.0724525276457904</v>
      </c>
      <c r="I199">
        <v>-10.2080954108961</v>
      </c>
      <c r="J199">
        <v>-5.3968239825359499</v>
      </c>
      <c r="K199">
        <v>174.94854794350201</v>
      </c>
      <c r="L199">
        <v>158.74460113389401</v>
      </c>
      <c r="M199">
        <v>32.762824665255302</v>
      </c>
      <c r="N199">
        <v>1.1838783005887701</v>
      </c>
      <c r="O199">
        <v>11.8114315316871</v>
      </c>
      <c r="P199">
        <v>49.124463519313302</v>
      </c>
      <c r="Q199">
        <v>6.5036254780614006E-2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285</v>
      </c>
      <c r="E200">
        <v>42782.045986800003</v>
      </c>
      <c r="F200">
        <v>6869.7</v>
      </c>
      <c r="G200">
        <v>-28.979241745832098</v>
      </c>
      <c r="H200">
        <v>-6.7913161319336801</v>
      </c>
      <c r="I200">
        <v>-24.701232264105698</v>
      </c>
      <c r="J200">
        <v>0.56528844725730198</v>
      </c>
      <c r="K200">
        <v>7119.6515222627704</v>
      </c>
      <c r="L200">
        <v>7431.7404518915</v>
      </c>
      <c r="M200">
        <v>31.691798213073699</v>
      </c>
      <c r="N200">
        <v>1.0975527634418301</v>
      </c>
      <c r="O200">
        <v>33.921423060686699</v>
      </c>
      <c r="P200">
        <v>7.1515472922385896</v>
      </c>
      <c r="Q200">
        <v>2.8703491922936999E-2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37</v>
      </c>
      <c r="E201">
        <v>42590.911999999997</v>
      </c>
      <c r="F201">
        <v>258.44</v>
      </c>
      <c r="G201">
        <v>84.829449089843493</v>
      </c>
      <c r="H201">
        <v>2.6304123770138501</v>
      </c>
      <c r="I201">
        <v>-2.6149729733199898</v>
      </c>
      <c r="J201">
        <v>-8.6036008371252706</v>
      </c>
      <c r="K201">
        <v>252.571941567534</v>
      </c>
      <c r="L201">
        <v>221.29341730742701</v>
      </c>
      <c r="M201">
        <v>41.261440754138398</v>
      </c>
      <c r="N201">
        <v>1.4558763661553999</v>
      </c>
      <c r="O201">
        <v>25.638446060981199</v>
      </c>
      <c r="P201">
        <v>114.117647058823</v>
      </c>
      <c r="Q201">
        <v>3.3988766893812E-2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42513.4729744</v>
      </c>
      <c r="F202">
        <v>37739.199999999997</v>
      </c>
      <c r="G202">
        <v>9.6351939650023297</v>
      </c>
      <c r="H202">
        <v>-2.6837425386548599</v>
      </c>
      <c r="I202">
        <v>-3.46001467182831</v>
      </c>
      <c r="J202">
        <v>9.3859363608432597E-2</v>
      </c>
      <c r="K202">
        <v>36264.160640152899</v>
      </c>
      <c r="L202">
        <v>32507.463017337599</v>
      </c>
      <c r="M202">
        <v>41.405378999655802</v>
      </c>
      <c r="N202">
        <v>0.340003507668313</v>
      </c>
      <c r="O202">
        <v>8.2601115020986207</v>
      </c>
      <c r="P202">
        <v>41.727504882079003</v>
      </c>
      <c r="Q202">
        <v>2.4492536817145E-2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42184.331469999997</v>
      </c>
      <c r="F203">
        <v>766.9</v>
      </c>
      <c r="G203">
        <v>71.377580081286595</v>
      </c>
      <c r="H203">
        <v>3.6376952434494498</v>
      </c>
      <c r="I203">
        <v>18.106401724054098</v>
      </c>
      <c r="J203">
        <v>-1.8768141714173401</v>
      </c>
      <c r="K203">
        <v>736.64034912791396</v>
      </c>
      <c r="L203">
        <v>621.81974990151696</v>
      </c>
      <c r="M203">
        <v>43.103526716399799</v>
      </c>
      <c r="N203">
        <v>1.01751783720475</v>
      </c>
      <c r="O203">
        <v>7.8041465640891801</v>
      </c>
      <c r="P203">
        <v>96.842915811088204</v>
      </c>
      <c r="Q203">
        <v>5.7799662486962999E-2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21</v>
      </c>
      <c r="E204">
        <v>42161.805638259997</v>
      </c>
      <c r="F204">
        <v>6321.7</v>
      </c>
      <c r="G204">
        <v>10.8447860765847</v>
      </c>
      <c r="H204">
        <v>15.286650502907801</v>
      </c>
      <c r="I204">
        <v>-12.420445844320501</v>
      </c>
      <c r="J204">
        <v>8.5143666908391094</v>
      </c>
      <c r="K204">
        <v>5598.90762259043</v>
      </c>
      <c r="L204">
        <v>5471.0366586938799</v>
      </c>
      <c r="M204">
        <v>79.004423051872493</v>
      </c>
      <c r="N204">
        <v>1.1762533547479099</v>
      </c>
      <c r="O204">
        <v>8.3165920559343096</v>
      </c>
      <c r="P204">
        <v>47.4534958306606</v>
      </c>
      <c r="Q204">
        <v>-7.8060655061629996E-3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124</v>
      </c>
      <c r="E205">
        <v>42025.107692675003</v>
      </c>
      <c r="F205">
        <v>323.35000000000002</v>
      </c>
      <c r="G205">
        <v>-46.422472647021102</v>
      </c>
      <c r="H205">
        <v>-6.6168747217681103</v>
      </c>
      <c r="I205">
        <v>-22.177859109239801</v>
      </c>
      <c r="J205">
        <v>0.13713386289729099</v>
      </c>
      <c r="K205">
        <v>335.67217705216899</v>
      </c>
      <c r="L205">
        <v>354.73768650843601</v>
      </c>
      <c r="M205">
        <v>36.153995000852802</v>
      </c>
      <c r="N205">
        <v>0.78775774614890803</v>
      </c>
      <c r="O205">
        <v>30.7252203494665</v>
      </c>
      <c r="P205">
        <v>13.1385584324702</v>
      </c>
      <c r="Q205">
        <v>-1.7836489642892001E-2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198</v>
      </c>
      <c r="E206">
        <v>40929.914518780002</v>
      </c>
      <c r="F206">
        <v>697.9</v>
      </c>
      <c r="G206">
        <v>-6.6576675787763699</v>
      </c>
      <c r="H206">
        <v>4.7205626222827499</v>
      </c>
      <c r="I206">
        <v>4.9172627398963602</v>
      </c>
      <c r="J206">
        <v>-1.78171305025701</v>
      </c>
      <c r="K206">
        <v>668.18718929481395</v>
      </c>
      <c r="L206">
        <v>626.04573149238695</v>
      </c>
      <c r="M206">
        <v>52.6736869021411</v>
      </c>
      <c r="N206">
        <v>1.5245496913235199</v>
      </c>
      <c r="O206">
        <v>9.5429144576586893</v>
      </c>
      <c r="P206">
        <v>42.982995287850798</v>
      </c>
      <c r="Q206">
        <v>2.9785887923816E-2</v>
      </c>
    </row>
    <row r="207" spans="1:17" hidden="1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21</v>
      </c>
      <c r="E207">
        <v>40548.59791615</v>
      </c>
      <c r="F207">
        <v>999.55</v>
      </c>
      <c r="G207">
        <v>-47.883765308519301</v>
      </c>
      <c r="H207">
        <v>-3.5591677167508702</v>
      </c>
      <c r="I207">
        <v>-26.969100668861898</v>
      </c>
      <c r="J207">
        <v>-0.456253105698398</v>
      </c>
      <c r="K207">
        <v>1026.0374682984</v>
      </c>
      <c r="M207">
        <v>40.547986385600801</v>
      </c>
      <c r="N207">
        <v>0.99691945613264299</v>
      </c>
      <c r="O207">
        <v>40.063028362763198</v>
      </c>
      <c r="P207">
        <v>1.76126240773732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409</v>
      </c>
      <c r="E208">
        <v>40533.850195020001</v>
      </c>
      <c r="F208">
        <v>1460.55</v>
      </c>
      <c r="G208">
        <v>-25.258419453603</v>
      </c>
      <c r="H208">
        <v>-11.78234644136</v>
      </c>
      <c r="I208">
        <v>-16.267007168753999</v>
      </c>
      <c r="J208">
        <v>-1.8046451192089901</v>
      </c>
      <c r="K208">
        <v>1556.0458954925</v>
      </c>
      <c r="L208">
        <v>1531.02055032565</v>
      </c>
      <c r="M208">
        <v>23.373055602746199</v>
      </c>
      <c r="N208">
        <v>0.85374696741393796</v>
      </c>
      <c r="O208">
        <v>23.241244736571801</v>
      </c>
      <c r="P208">
        <v>11.919540229885</v>
      </c>
      <c r="Q208">
        <v>3.5773854840436999E-2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254</v>
      </c>
      <c r="E209">
        <v>40372.849534939996</v>
      </c>
      <c r="F209">
        <v>639.04999999999995</v>
      </c>
      <c r="G209">
        <v>78.412231618967496</v>
      </c>
      <c r="H209">
        <v>-5.6910978940135397</v>
      </c>
      <c r="I209">
        <v>9.4266424807409308</v>
      </c>
      <c r="J209">
        <v>-3.5305645703628699</v>
      </c>
      <c r="K209">
        <v>627.72451438335895</v>
      </c>
      <c r="L209">
        <v>520.62684078273901</v>
      </c>
      <c r="M209">
        <v>42.607821685789403</v>
      </c>
      <c r="N209">
        <v>1.10244633525698</v>
      </c>
      <c r="O209">
        <v>7.33119474219545</v>
      </c>
      <c r="P209">
        <v>108.80575069433</v>
      </c>
      <c r="Q209">
        <v>2.6495842336544999E-2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290</v>
      </c>
      <c r="E210">
        <v>40278.910902914999</v>
      </c>
      <c r="F210">
        <v>2953.15</v>
      </c>
      <c r="G210">
        <v>23.069255224502399</v>
      </c>
      <c r="H210">
        <v>12.0990652355656</v>
      </c>
      <c r="I210">
        <v>17.748909389787599</v>
      </c>
      <c r="J210">
        <v>6.0742391329515399</v>
      </c>
      <c r="K210">
        <v>2588.0235021368298</v>
      </c>
      <c r="L210">
        <v>2350.9613701611602</v>
      </c>
      <c r="M210">
        <v>82.633006888808495</v>
      </c>
      <c r="N210">
        <v>0.94188175735028801</v>
      </c>
      <c r="O210">
        <v>0.299680002708968</v>
      </c>
      <c r="P210">
        <v>53.661836251528399</v>
      </c>
      <c r="Q210">
        <v>1.5345342861651E-2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60</v>
      </c>
      <c r="E211">
        <v>40200.524703759998</v>
      </c>
      <c r="F211">
        <v>1424.6</v>
      </c>
      <c r="G211">
        <v>57.686640866032803</v>
      </c>
      <c r="H211">
        <v>13.3307912978124</v>
      </c>
      <c r="I211">
        <v>45.569457581517497</v>
      </c>
      <c r="J211">
        <v>1.9895526317626699</v>
      </c>
      <c r="K211">
        <v>1257.81634131127</v>
      </c>
      <c r="L211">
        <v>1011.21936629866</v>
      </c>
      <c r="M211">
        <v>83.769863314512605</v>
      </c>
      <c r="N211">
        <v>1.1388046364820901</v>
      </c>
      <c r="O211">
        <v>1.85315176189808</v>
      </c>
      <c r="P211">
        <v>97.285694502146498</v>
      </c>
      <c r="Q211">
        <v>8.7478178761323994E-2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271</v>
      </c>
      <c r="E212">
        <v>40098.890499950001</v>
      </c>
      <c r="F212">
        <v>4251.3500000000004</v>
      </c>
      <c r="G212">
        <v>-2.3160688064908102</v>
      </c>
      <c r="H212">
        <v>-1.89787537810633</v>
      </c>
      <c r="I212">
        <v>-5.1486550196490697</v>
      </c>
      <c r="J212">
        <v>3.1597193843769902</v>
      </c>
      <c r="K212">
        <v>4095.6167314453901</v>
      </c>
      <c r="L212">
        <v>3792.0345674996202</v>
      </c>
      <c r="M212">
        <v>47.787291386524998</v>
      </c>
      <c r="N212">
        <v>1.1460844559413601</v>
      </c>
      <c r="O212">
        <v>10.5519423242028</v>
      </c>
      <c r="P212">
        <v>27.8217077570655</v>
      </c>
      <c r="Q212">
        <v>6.9935143643526002E-2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46</v>
      </c>
      <c r="E213">
        <v>39996.296999999999</v>
      </c>
      <c r="F213">
        <v>66.23</v>
      </c>
      <c r="G213">
        <v>136.73707654550199</v>
      </c>
      <c r="H213">
        <v>-1.8672138348724601</v>
      </c>
      <c r="I213">
        <v>16.3307974763398</v>
      </c>
      <c r="J213">
        <v>-4.1845444587810201</v>
      </c>
      <c r="K213">
        <v>67.071288043504595</v>
      </c>
      <c r="L213">
        <v>56.897853462535501</v>
      </c>
      <c r="M213">
        <v>42.200159630756303</v>
      </c>
      <c r="N213">
        <v>1.0356147337413499</v>
      </c>
      <c r="O213">
        <v>17.997886154310699</v>
      </c>
      <c r="P213">
        <v>165.450901803607</v>
      </c>
      <c r="Q213">
        <v>0.12591445927736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373</v>
      </c>
      <c r="E214">
        <v>39740.921552745</v>
      </c>
      <c r="F214">
        <v>529.45000000000005</v>
      </c>
      <c r="G214">
        <v>-38.220220126279301</v>
      </c>
      <c r="H214">
        <v>-9.4868569597787697</v>
      </c>
      <c r="I214">
        <v>-15.761374979187799</v>
      </c>
      <c r="J214">
        <v>-2.1972852113999699</v>
      </c>
      <c r="K214">
        <v>542.06405298434504</v>
      </c>
      <c r="L214">
        <v>548.37871796419699</v>
      </c>
      <c r="M214">
        <v>20.255444958139002</v>
      </c>
      <c r="N214">
        <v>0.59423285126415804</v>
      </c>
      <c r="O214">
        <v>20.700727169704301</v>
      </c>
      <c r="P214">
        <v>18.233586422510001</v>
      </c>
      <c r="Q214">
        <v>-0.15430059878803401</v>
      </c>
    </row>
    <row r="215" spans="1:17" hidden="1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165</v>
      </c>
      <c r="E215">
        <v>39295.461726449998</v>
      </c>
      <c r="F215">
        <v>1534.7</v>
      </c>
      <c r="G215">
        <v>478.89613599424399</v>
      </c>
      <c r="H215">
        <v>-9.3373361930055996</v>
      </c>
      <c r="I215">
        <v>130.273338947535</v>
      </c>
      <c r="J215">
        <v>-9.1288134105506593</v>
      </c>
      <c r="K215">
        <v>1453.51773243256</v>
      </c>
      <c r="L215">
        <v>985.61622507699599</v>
      </c>
      <c r="M215">
        <v>46.310860948812604</v>
      </c>
      <c r="N215">
        <v>0.95418021462446301</v>
      </c>
      <c r="O215">
        <v>14.810712191307699</v>
      </c>
      <c r="P215">
        <v>552.369819341126</v>
      </c>
      <c r="Q215">
        <v>0.209723969609768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158</v>
      </c>
      <c r="E216">
        <v>39043.526999613001</v>
      </c>
      <c r="F216">
        <v>281.57</v>
      </c>
      <c r="G216">
        <v>113.500643531092</v>
      </c>
      <c r="H216">
        <v>18.493484920563098</v>
      </c>
      <c r="I216">
        <v>3.11831600344903</v>
      </c>
      <c r="J216">
        <v>-1.06776754502685</v>
      </c>
      <c r="K216">
        <v>252.88940358369399</v>
      </c>
      <c r="L216">
        <v>215.00920206785901</v>
      </c>
      <c r="M216">
        <v>58.187147283720698</v>
      </c>
      <c r="N216">
        <v>1.54781969949275</v>
      </c>
      <c r="O216">
        <v>10.7362290016692</v>
      </c>
      <c r="P216">
        <v>165.63207547169799</v>
      </c>
      <c r="Q216">
        <v>0.15487479327202999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Row],[Ticker]],[1]!Table1[[Symbol]:[Industry]],2,FALSE),"-")</f>
        <v>-</v>
      </c>
      <c r="D217" t="s">
        <v>133</v>
      </c>
      <c r="E217">
        <v>38667.019069034999</v>
      </c>
      <c r="F217">
        <v>724.7</v>
      </c>
      <c r="G217">
        <v>2.0457505634419899</v>
      </c>
      <c r="H217">
        <v>-5.7051071820921901</v>
      </c>
      <c r="I217">
        <v>7.2833935199517397</v>
      </c>
      <c r="J217">
        <v>-1.6831028176334899</v>
      </c>
      <c r="K217">
        <v>716.230754252064</v>
      </c>
      <c r="L217">
        <v>627.42081339427796</v>
      </c>
      <c r="M217">
        <v>46.269097100841698</v>
      </c>
      <c r="N217">
        <v>1.2835280406002301</v>
      </c>
      <c r="O217">
        <v>8.45867255416033</v>
      </c>
      <c r="P217">
        <v>47.296747967479597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Row],[Ticker]],[1]!Table1[[Symbol]:[Industry]],2,FALSE),"-")</f>
        <v>-</v>
      </c>
      <c r="D218" t="s">
        <v>527</v>
      </c>
      <c r="E218">
        <v>38209.57847077</v>
      </c>
      <c r="F218">
        <v>4234.1499999999996</v>
      </c>
      <c r="G218">
        <v>39.608721995107601</v>
      </c>
      <c r="H218">
        <v>-11.2017992613477</v>
      </c>
      <c r="I218">
        <v>18.723510613996002</v>
      </c>
      <c r="J218">
        <v>-5.4618931049479196</v>
      </c>
      <c r="K218">
        <v>4296.2192845849904</v>
      </c>
      <c r="L218">
        <v>3579.27943735603</v>
      </c>
      <c r="M218">
        <v>41.635395644401299</v>
      </c>
      <c r="N218">
        <v>0.98573415535499798</v>
      </c>
      <c r="O218">
        <v>19.025069966817401</v>
      </c>
      <c r="P218">
        <v>90.470085470085394</v>
      </c>
      <c r="Q218">
        <v>0.22585625906808299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-</v>
      </c>
      <c r="D219" t="s">
        <v>530</v>
      </c>
      <c r="E219">
        <v>38023.259929319996</v>
      </c>
      <c r="F219">
        <v>578.29999999999995</v>
      </c>
      <c r="G219">
        <v>-2.68503446383014</v>
      </c>
      <c r="H219">
        <v>-1.20156181482591</v>
      </c>
      <c r="I219">
        <v>-0.51777892235198097</v>
      </c>
      <c r="J219">
        <v>0.97718755333930496</v>
      </c>
      <c r="K219">
        <v>542.185450035793</v>
      </c>
      <c r="L219">
        <v>511.26173232773999</v>
      </c>
      <c r="M219">
        <v>56.184071480729301</v>
      </c>
      <c r="N219">
        <v>0.62366243296522095</v>
      </c>
      <c r="O219">
        <v>2.7148538820681298</v>
      </c>
      <c r="P219">
        <v>37.347108419427599</v>
      </c>
      <c r="Q219">
        <v>-9.6325091722318998E-2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295</v>
      </c>
      <c r="E220">
        <v>38004.593170319997</v>
      </c>
      <c r="F220">
        <v>503.4</v>
      </c>
      <c r="G220">
        <v>24.004334670139301</v>
      </c>
      <c r="H220">
        <v>-3.8504653657244199</v>
      </c>
      <c r="I220">
        <v>2.7285771600931001</v>
      </c>
      <c r="J220">
        <v>-0.27728970236425698</v>
      </c>
      <c r="K220">
        <v>470.22198554628</v>
      </c>
      <c r="L220">
        <v>422.197973543187</v>
      </c>
      <c r="M220">
        <v>69.351852820198403</v>
      </c>
      <c r="N220">
        <v>1.0031647430092401</v>
      </c>
      <c r="O220">
        <v>2.2447357965832402</v>
      </c>
      <c r="P220">
        <v>63.176661264181497</v>
      </c>
      <c r="Q220">
        <v>6.0378835715324E-2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18</v>
      </c>
      <c r="E221">
        <v>37957.784312265998</v>
      </c>
      <c r="F221">
        <v>216.58</v>
      </c>
      <c r="G221">
        <v>139.950044440055</v>
      </c>
      <c r="H221">
        <v>-5.8196435527543402</v>
      </c>
      <c r="I221">
        <v>9.8854135847668108</v>
      </c>
      <c r="J221">
        <v>-7.4012166290679096</v>
      </c>
      <c r="K221">
        <v>219.41331061643399</v>
      </c>
      <c r="L221">
        <v>186.124627975625</v>
      </c>
      <c r="M221">
        <v>44.358940009988601</v>
      </c>
      <c r="N221">
        <v>1.8766598848440501</v>
      </c>
      <c r="O221">
        <v>33.553421368547397</v>
      </c>
      <c r="P221">
        <v>169.88161993769401</v>
      </c>
      <c r="Q221">
        <v>0.128171091020644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37</v>
      </c>
      <c r="E222">
        <v>37860.815952555</v>
      </c>
      <c r="F222">
        <v>1097.05</v>
      </c>
      <c r="G222">
        <v>11.1270100654533</v>
      </c>
      <c r="H222">
        <v>7.6461059096327002</v>
      </c>
      <c r="I222">
        <v>10.6199252736048</v>
      </c>
      <c r="J222">
        <v>7.15447181032643</v>
      </c>
      <c r="K222">
        <v>1003.30891658389</v>
      </c>
      <c r="L222">
        <v>954.60591745563602</v>
      </c>
      <c r="M222">
        <v>78.569632453389502</v>
      </c>
      <c r="N222">
        <v>0.83912330271230096</v>
      </c>
      <c r="O222">
        <v>0.26890296704800098</v>
      </c>
      <c r="P222">
        <v>43.781127129750899</v>
      </c>
      <c r="Q222">
        <v>-6.0791226614254998E-2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177</v>
      </c>
      <c r="E223">
        <v>37450.042800000003</v>
      </c>
      <c r="F223">
        <v>535</v>
      </c>
      <c r="G223">
        <v>-11.058352818184201</v>
      </c>
      <c r="H223">
        <v>12.177615207115</v>
      </c>
      <c r="I223">
        <v>17.749491845508299</v>
      </c>
      <c r="J223">
        <v>2.6970588310757599</v>
      </c>
      <c r="K223">
        <v>497.21282971842197</v>
      </c>
      <c r="L223">
        <v>458.39899901912401</v>
      </c>
      <c r="M223">
        <v>54.077701937138798</v>
      </c>
      <c r="N223">
        <v>0.58356589972473405</v>
      </c>
      <c r="O223">
        <v>3.4392523364485901</v>
      </c>
      <c r="P223">
        <v>42.400851743412296</v>
      </c>
      <c r="Q223">
        <v>-5.7367180559993999E-2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541</v>
      </c>
      <c r="E224">
        <v>36305.162752830001</v>
      </c>
      <c r="F224">
        <v>998.7</v>
      </c>
      <c r="G224">
        <v>68.1945877746127</v>
      </c>
      <c r="H224">
        <v>17.1131430402212</v>
      </c>
      <c r="I224">
        <v>44.173134244292299</v>
      </c>
      <c r="J224">
        <v>5.7957609500958096</v>
      </c>
      <c r="K224">
        <v>891.884243308235</v>
      </c>
      <c r="L224">
        <v>732.59804168248104</v>
      </c>
      <c r="M224">
        <v>58.085121408694398</v>
      </c>
      <c r="N224">
        <v>0.72122604918306898</v>
      </c>
      <c r="O224">
        <v>6.6386302192850497</v>
      </c>
      <c r="P224">
        <v>110.252631578947</v>
      </c>
      <c r="Q224">
        <v>0.12280061817255999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198</v>
      </c>
      <c r="E225">
        <v>36029.381886720003</v>
      </c>
      <c r="F225">
        <v>2561.4</v>
      </c>
      <c r="G225">
        <v>26.921545565040098</v>
      </c>
      <c r="H225">
        <v>-8.4570161600749394</v>
      </c>
      <c r="I225">
        <v>15.073071149872799</v>
      </c>
      <c r="J225">
        <v>7.4216916145387099E-2</v>
      </c>
      <c r="K225">
        <v>2472.9121092227801</v>
      </c>
      <c r="L225">
        <v>2062.80470942181</v>
      </c>
      <c r="M225">
        <v>39.520978908507402</v>
      </c>
      <c r="N225">
        <v>0.57089419818168896</v>
      </c>
      <c r="O225">
        <v>19.516670570781599</v>
      </c>
      <c r="P225">
        <v>66.319275348202893</v>
      </c>
      <c r="Q225">
        <v>1.2836418150584001E-2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37</v>
      </c>
      <c r="E226">
        <v>35898.383315209998</v>
      </c>
      <c r="F226">
        <v>613.15</v>
      </c>
      <c r="G226">
        <v>-28.571621150264701</v>
      </c>
      <c r="H226">
        <v>13.525103173111599</v>
      </c>
      <c r="I226">
        <v>-3.9719811665197802</v>
      </c>
      <c r="J226">
        <v>5.6296840680365801</v>
      </c>
      <c r="K226">
        <v>561.20239333238396</v>
      </c>
      <c r="L226">
        <v>561.64869362530396</v>
      </c>
      <c r="M226">
        <v>81.429483993022203</v>
      </c>
      <c r="N226">
        <v>1.0672841923860199</v>
      </c>
      <c r="O226">
        <v>10.087254342330599</v>
      </c>
      <c r="P226">
        <v>34.817502198768601</v>
      </c>
      <c r="Q226">
        <v>-8.3897269378127998E-2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54</v>
      </c>
      <c r="E227">
        <v>35779.659410220003</v>
      </c>
      <c r="F227">
        <v>289.85000000000002</v>
      </c>
      <c r="G227">
        <v>-32.213646953727498</v>
      </c>
      <c r="H227">
        <v>-5.17668358719125</v>
      </c>
      <c r="I227">
        <v>-7.0081211827001102</v>
      </c>
      <c r="J227">
        <v>1.5247673067368299</v>
      </c>
      <c r="K227">
        <v>291.24365627318099</v>
      </c>
      <c r="L227">
        <v>281.771157912918</v>
      </c>
      <c r="M227">
        <v>37.289296560075897</v>
      </c>
      <c r="N227">
        <v>0.88925133534976697</v>
      </c>
      <c r="O227">
        <v>12.247714335000801</v>
      </c>
      <c r="P227">
        <v>22.119233199915701</v>
      </c>
      <c r="Q227">
        <v>5.9008706210133002E-2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35226.13702314</v>
      </c>
      <c r="F228">
        <v>1295.3499999999999</v>
      </c>
      <c r="G228">
        <v>-3.4459884576341802</v>
      </c>
      <c r="H228">
        <v>2.0013053941943602</v>
      </c>
      <c r="I228">
        <v>-4.5156387124656696</v>
      </c>
      <c r="J228">
        <v>-0.48172747231306801</v>
      </c>
      <c r="K228">
        <v>1230.85458872921</v>
      </c>
      <c r="L228">
        <v>1152.1209829039301</v>
      </c>
      <c r="M228">
        <v>46.427679146296697</v>
      </c>
      <c r="N228">
        <v>0.53838606512708997</v>
      </c>
      <c r="O228">
        <v>11.2595051530474</v>
      </c>
      <c r="P228">
        <v>31.835529998473302</v>
      </c>
      <c r="Q228">
        <v>0.123516993442782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174</v>
      </c>
      <c r="E229">
        <v>35197.177499999998</v>
      </c>
      <c r="F229">
        <v>806.35</v>
      </c>
      <c r="G229">
        <v>66.367984962082602</v>
      </c>
      <c r="H229">
        <v>7.6009142161228498</v>
      </c>
      <c r="I229">
        <v>49.425522093126098</v>
      </c>
      <c r="J229">
        <v>4.2822334817014003</v>
      </c>
      <c r="K229">
        <v>693.65271182315803</v>
      </c>
      <c r="L229">
        <v>562.69950596498597</v>
      </c>
      <c r="M229">
        <v>80.831744807777298</v>
      </c>
      <c r="N229">
        <v>0.62707485956498599</v>
      </c>
      <c r="O229">
        <v>4.7497984746077897</v>
      </c>
      <c r="P229">
        <v>93.322944138096304</v>
      </c>
      <c r="Q229">
        <v>7.7578883856040002E-3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555</v>
      </c>
      <c r="E230">
        <v>34688.982250000001</v>
      </c>
      <c r="F230">
        <v>3157.85</v>
      </c>
      <c r="G230">
        <v>-8.7672639117487101</v>
      </c>
      <c r="H230">
        <v>-7.03370303114799</v>
      </c>
      <c r="I230">
        <v>-25.829075940797601</v>
      </c>
      <c r="J230">
        <v>-3.2663714665006398</v>
      </c>
      <c r="K230">
        <v>3248.2278172894198</v>
      </c>
      <c r="L230">
        <v>3252.6872570819501</v>
      </c>
      <c r="M230">
        <v>31.877732491342101</v>
      </c>
      <c r="N230">
        <v>0.63934038011348004</v>
      </c>
      <c r="O230">
        <v>24.1350919138021</v>
      </c>
      <c r="P230">
        <v>27.538368336025801</v>
      </c>
      <c r="Q230">
        <v>4.9795860983319E-2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418</v>
      </c>
      <c r="E231">
        <v>34467.327720759997</v>
      </c>
      <c r="F231">
        <v>577.29999999999995</v>
      </c>
      <c r="G231">
        <v>171.13219433369301</v>
      </c>
      <c r="H231">
        <v>-15.628792443649701</v>
      </c>
      <c r="I231">
        <v>19.021420090818701</v>
      </c>
      <c r="J231">
        <v>3.0382370458113299</v>
      </c>
      <c r="K231">
        <v>568.37398157706002</v>
      </c>
      <c r="L231">
        <v>455.56542076263401</v>
      </c>
      <c r="M231">
        <v>65.240644324054301</v>
      </c>
      <c r="N231">
        <v>0.68872015529751096</v>
      </c>
      <c r="O231">
        <v>25.064957561060101</v>
      </c>
      <c r="P231">
        <v>213.70737671512001</v>
      </c>
      <c r="Q231">
        <v>8.1079596211376004E-2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370</v>
      </c>
      <c r="E232">
        <v>34209.160353500003</v>
      </c>
      <c r="F232">
        <v>1663.75</v>
      </c>
      <c r="G232">
        <v>90.486563259972598</v>
      </c>
      <c r="H232">
        <v>-5.2603863715434596</v>
      </c>
      <c r="I232">
        <v>42.597974017215599</v>
      </c>
      <c r="J232">
        <v>-3.2558152359341501</v>
      </c>
      <c r="K232">
        <v>1616.1402044137401</v>
      </c>
      <c r="L232">
        <v>1312.67446898967</v>
      </c>
      <c r="M232">
        <v>47.275100986864103</v>
      </c>
      <c r="N232">
        <v>0.66318685594764804</v>
      </c>
      <c r="O232">
        <v>14.0676183320811</v>
      </c>
      <c r="P232">
        <v>137.10275046315999</v>
      </c>
      <c r="Q232">
        <v>0.15799900233259601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395</v>
      </c>
      <c r="E233">
        <v>34104.920800200001</v>
      </c>
      <c r="F233">
        <v>537</v>
      </c>
      <c r="G233">
        <v>3.8157529761236599</v>
      </c>
      <c r="H233">
        <v>4.8123641306945704</v>
      </c>
      <c r="I233">
        <v>-10.552298225564501</v>
      </c>
      <c r="J233">
        <v>-0.37177855002383597</v>
      </c>
      <c r="K233">
        <v>511.43031489168197</v>
      </c>
      <c r="L233">
        <v>472.41299269216199</v>
      </c>
      <c r="M233">
        <v>55.510940199981398</v>
      </c>
      <c r="N233">
        <v>1.1982697404793301</v>
      </c>
      <c r="O233">
        <v>3.8919925512104201</v>
      </c>
      <c r="P233">
        <v>47.123287671232802</v>
      </c>
      <c r="Q233">
        <v>0.10421093756675701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80</v>
      </c>
      <c r="E234">
        <v>34013.097748945002</v>
      </c>
      <c r="F234">
        <v>4401.95</v>
      </c>
      <c r="G234">
        <v>11.4711785633356</v>
      </c>
      <c r="H234">
        <v>1.8821497809498</v>
      </c>
      <c r="I234">
        <v>-8.6734240968683096</v>
      </c>
      <c r="J234">
        <v>2.0658104524293499</v>
      </c>
      <c r="K234">
        <v>4260.5857475656603</v>
      </c>
      <c r="L234">
        <v>3969.0650090281201</v>
      </c>
      <c r="M234">
        <v>52.906695735624702</v>
      </c>
      <c r="N234">
        <v>0.80401145362386295</v>
      </c>
      <c r="O234">
        <v>4.4980065652722097</v>
      </c>
      <c r="P234">
        <v>45.266892170612898</v>
      </c>
      <c r="Q234">
        <v>1.042681181031E-3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184</v>
      </c>
      <c r="E235">
        <v>33816.064462244001</v>
      </c>
      <c r="F235">
        <v>184.12</v>
      </c>
      <c r="G235">
        <v>70.106071933994102</v>
      </c>
      <c r="H235">
        <v>-5.1243333798164903</v>
      </c>
      <c r="I235">
        <v>16.188648651314701</v>
      </c>
      <c r="J235">
        <v>-3.8131779557915402</v>
      </c>
      <c r="K235">
        <v>188.55874301341899</v>
      </c>
      <c r="L235">
        <v>156.43314581150301</v>
      </c>
      <c r="M235">
        <v>34.044956683792897</v>
      </c>
      <c r="N235">
        <v>0.72226859585421799</v>
      </c>
      <c r="O235">
        <v>13.5129263523788</v>
      </c>
      <c r="P235">
        <v>113.596287703016</v>
      </c>
      <c r="Q235">
        <v>5.9603109244490998E-2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33414.946691969999</v>
      </c>
      <c r="F236">
        <v>2468.3000000000002</v>
      </c>
      <c r="G236">
        <v>210.560376801388</v>
      </c>
      <c r="H236">
        <v>-7.1529365694651998</v>
      </c>
      <c r="I236">
        <v>2.0218845281672899</v>
      </c>
      <c r="J236">
        <v>3.9453688848727699</v>
      </c>
      <c r="K236">
        <v>2501.0651685566399</v>
      </c>
      <c r="L236">
        <v>2246.5733175426399</v>
      </c>
      <c r="M236">
        <v>63.635485288861098</v>
      </c>
      <c r="N236">
        <v>1.0031672611278299</v>
      </c>
      <c r="O236">
        <v>32.265121743710203</v>
      </c>
      <c r="P236">
        <v>239.05219780219701</v>
      </c>
      <c r="Q236">
        <v>0.16000241251800101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80</v>
      </c>
      <c r="E237">
        <v>33225.000215494998</v>
      </c>
      <c r="F237">
        <v>1771.55</v>
      </c>
      <c r="G237">
        <v>-31.184315531136299</v>
      </c>
      <c r="H237">
        <v>-6.2895343870492502</v>
      </c>
      <c r="I237">
        <v>-33.959784385530298</v>
      </c>
      <c r="J237">
        <v>-6.0250090789066597</v>
      </c>
      <c r="K237">
        <v>1847.59826266659</v>
      </c>
      <c r="L237">
        <v>1961.3131881563299</v>
      </c>
      <c r="M237">
        <v>28.096283400127401</v>
      </c>
      <c r="N237">
        <v>1.4081526815848999</v>
      </c>
      <c r="O237">
        <v>37.207530128983002</v>
      </c>
      <c r="P237">
        <v>7.2756449073513298</v>
      </c>
      <c r="Q237">
        <v>-7.0259510268166001E-2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60</v>
      </c>
      <c r="E238">
        <v>33031.8967028849</v>
      </c>
      <c r="F238">
        <v>2004.95</v>
      </c>
      <c r="G238">
        <v>39.371679609191801</v>
      </c>
      <c r="H238">
        <v>7.1730885443084196</v>
      </c>
      <c r="I238">
        <v>-8.7238937849972498</v>
      </c>
      <c r="J238">
        <v>-0.41467697455850799</v>
      </c>
      <c r="K238">
        <v>1892.1595519191501</v>
      </c>
      <c r="L238">
        <v>1793.48937973036</v>
      </c>
      <c r="M238">
        <v>57.609830125055403</v>
      </c>
      <c r="N238">
        <v>0.520351433900341</v>
      </c>
      <c r="O238">
        <v>9.4291628220155097</v>
      </c>
      <c r="P238">
        <v>68.483193277310903</v>
      </c>
      <c r="Q238">
        <v>-0.11388768100584599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146</v>
      </c>
      <c r="E239">
        <v>32904.647772165001</v>
      </c>
      <c r="F239">
        <v>325.64999999999998</v>
      </c>
      <c r="G239">
        <v>25.5069513855276</v>
      </c>
      <c r="H239">
        <v>-2.32505920696976</v>
      </c>
      <c r="I239">
        <v>20.488541053021201</v>
      </c>
      <c r="J239">
        <v>-0.993354696162696</v>
      </c>
      <c r="K239">
        <v>306.82480561986301</v>
      </c>
      <c r="L239">
        <v>263.75391159470399</v>
      </c>
      <c r="M239">
        <v>57.2539369160313</v>
      </c>
      <c r="N239">
        <v>0.81346717540614799</v>
      </c>
      <c r="O239">
        <v>4.2223245816060198</v>
      </c>
      <c r="P239">
        <v>68.774293858512493</v>
      </c>
      <c r="Q239">
        <v>1.3307952771168001E-2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271</v>
      </c>
      <c r="E240">
        <v>32802.514899200003</v>
      </c>
      <c r="F240">
        <v>1724</v>
      </c>
      <c r="G240">
        <v>21.763365431632</v>
      </c>
      <c r="H240">
        <v>-1.8185815036280699</v>
      </c>
      <c r="I240">
        <v>35.677885181911101</v>
      </c>
      <c r="J240">
        <v>0.62279324806358805</v>
      </c>
      <c r="K240">
        <v>1640.5886294224799</v>
      </c>
      <c r="L240">
        <v>1377.14966742057</v>
      </c>
      <c r="M240">
        <v>57.828710483731101</v>
      </c>
      <c r="N240">
        <v>1.13783514600691</v>
      </c>
      <c r="O240">
        <v>6.7952436194895496</v>
      </c>
      <c r="P240">
        <v>68.096723868954697</v>
      </c>
      <c r="Q240">
        <v>9.6342567850916994E-2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527</v>
      </c>
      <c r="E241">
        <v>32800.199747507999</v>
      </c>
      <c r="F241">
        <v>74.19</v>
      </c>
      <c r="G241">
        <v>-4.1563507502373502</v>
      </c>
      <c r="H241">
        <v>-7.4620203584715696</v>
      </c>
      <c r="I241">
        <v>7.4223573121414699</v>
      </c>
      <c r="J241">
        <v>-2.1657366350951399</v>
      </c>
      <c r="K241">
        <v>72.016450626966602</v>
      </c>
      <c r="L241">
        <v>67.172197159568</v>
      </c>
      <c r="M241">
        <v>56.424551613353401</v>
      </c>
      <c r="N241">
        <v>0.793625000646631</v>
      </c>
      <c r="O241">
        <v>7.8312441029788404</v>
      </c>
      <c r="P241">
        <v>28.8020833333333</v>
      </c>
      <c r="Q241">
        <v>5.4941892825102999E-2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295</v>
      </c>
      <c r="E242">
        <v>32361.302267909901</v>
      </c>
      <c r="F242">
        <v>1205.05</v>
      </c>
      <c r="G242">
        <v>44.433272055310297</v>
      </c>
      <c r="H242">
        <v>-11.0593838455998</v>
      </c>
      <c r="I242">
        <v>-5.49223982091174</v>
      </c>
      <c r="J242">
        <v>1.08756791708739</v>
      </c>
      <c r="K242">
        <v>1258.5321347106899</v>
      </c>
      <c r="L242">
        <v>1137.9131449945801</v>
      </c>
      <c r="M242">
        <v>40.432890191941503</v>
      </c>
      <c r="N242">
        <v>0.48270175277981697</v>
      </c>
      <c r="O242">
        <v>25.629641923571601</v>
      </c>
      <c r="P242">
        <v>83.794707542133693</v>
      </c>
    </row>
    <row r="243" spans="1:17" hidden="1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138</v>
      </c>
      <c r="E243">
        <v>32216.064643341</v>
      </c>
      <c r="F243">
        <v>370.18</v>
      </c>
      <c r="G243">
        <v>-4.1029476947947101</v>
      </c>
      <c r="H243">
        <v>1.4680508841989499</v>
      </c>
      <c r="I243">
        <v>-8.4469448254388606</v>
      </c>
      <c r="J243">
        <v>2.67114456696528</v>
      </c>
      <c r="K243">
        <v>358.62090684949902</v>
      </c>
      <c r="L243">
        <v>348.37529109145999</v>
      </c>
      <c r="M243">
        <v>56.330526885428</v>
      </c>
      <c r="N243">
        <v>0.67569994320136295</v>
      </c>
      <c r="O243">
        <v>7.7854016964719897</v>
      </c>
      <c r="P243">
        <v>30.345070422535201</v>
      </c>
      <c r="Q243">
        <v>-0.123824141917355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585</v>
      </c>
      <c r="E244">
        <v>32167.157107499999</v>
      </c>
      <c r="F244">
        <v>816.25</v>
      </c>
      <c r="G244">
        <v>27.595657233689099</v>
      </c>
      <c r="H244">
        <v>3.1779304769779202</v>
      </c>
      <c r="I244">
        <v>11.324874245359601</v>
      </c>
      <c r="J244">
        <v>1.60407089117261</v>
      </c>
      <c r="K244">
        <v>749.63531252263999</v>
      </c>
      <c r="L244">
        <v>666.00740985769403</v>
      </c>
      <c r="M244">
        <v>65.953455900167597</v>
      </c>
      <c r="N244">
        <v>0.96307013912695705</v>
      </c>
      <c r="O244">
        <v>0.882082695252695</v>
      </c>
      <c r="P244">
        <v>57.258452942876403</v>
      </c>
      <c r="Q244">
        <v>1.149110482805E-3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228</v>
      </c>
      <c r="E245">
        <v>32049.294330625002</v>
      </c>
      <c r="F245">
        <v>7978.75</v>
      </c>
      <c r="G245">
        <v>85.163489260848905</v>
      </c>
      <c r="H245">
        <v>-8.5234125989598599</v>
      </c>
      <c r="I245">
        <v>31.668843709618301</v>
      </c>
      <c r="J245">
        <v>-8.5553737872277296</v>
      </c>
      <c r="K245">
        <v>8196.2659526010193</v>
      </c>
      <c r="L245">
        <v>6723.0990344728098</v>
      </c>
      <c r="M245">
        <v>31.5828579695822</v>
      </c>
      <c r="N245">
        <v>1.0501901237715201</v>
      </c>
      <c r="O245">
        <v>14.040419865267101</v>
      </c>
      <c r="P245">
        <v>141.54242034360101</v>
      </c>
      <c r="Q245">
        <v>0.25592046298390903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Row],[Ticker]],[1]!Table1[[Symbol]:[Industry]],2,FALSE),"-")</f>
        <v>-</v>
      </c>
      <c r="D246" t="s">
        <v>254</v>
      </c>
      <c r="E246">
        <v>31963.83122448</v>
      </c>
      <c r="F246">
        <v>6317.55</v>
      </c>
      <c r="G246">
        <v>144.06236947181799</v>
      </c>
      <c r="H246">
        <v>-9.6408366992867194</v>
      </c>
      <c r="I246">
        <v>24.751644421302501</v>
      </c>
      <c r="J246">
        <v>1.19824936575193</v>
      </c>
      <c r="K246">
        <v>6507.1878866935804</v>
      </c>
      <c r="L246">
        <v>5619.3590813524997</v>
      </c>
      <c r="M246">
        <v>42.335723128535903</v>
      </c>
      <c r="N246">
        <v>0.96050700558579405</v>
      </c>
      <c r="O246">
        <v>54.440408069583903</v>
      </c>
      <c r="P246">
        <v>169.405117270788</v>
      </c>
      <c r="Q246">
        <v>0.14535563600149801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Row],[Ticker]],[1]!Table1[[Symbol]:[Industry]],2,FALSE),"-")</f>
        <v>-</v>
      </c>
      <c r="D247" t="s">
        <v>60</v>
      </c>
      <c r="E247">
        <v>31929.944356389999</v>
      </c>
      <c r="F247">
        <v>1258.55</v>
      </c>
      <c r="G247">
        <v>33.524406170981599</v>
      </c>
      <c r="H247">
        <v>6.58258859090932</v>
      </c>
      <c r="I247">
        <v>-1.47146309848236</v>
      </c>
      <c r="J247">
        <v>2.6125458289377002</v>
      </c>
      <c r="K247">
        <v>1207.8832566884701</v>
      </c>
      <c r="L247">
        <v>1146.1639195520499</v>
      </c>
      <c r="M247">
        <v>70.597451696219494</v>
      </c>
      <c r="N247">
        <v>0.56810595884751003</v>
      </c>
      <c r="O247">
        <v>9.2209288466886292</v>
      </c>
      <c r="P247">
        <v>59.3504684730311</v>
      </c>
      <c r="Q247">
        <v>-2.9237791477687999E-2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46</v>
      </c>
      <c r="E248">
        <v>31563</v>
      </c>
      <c r="F248">
        <v>175.35</v>
      </c>
      <c r="G248">
        <v>286.16448364592998</v>
      </c>
      <c r="H248">
        <v>6.6294671030990902</v>
      </c>
      <c r="I248">
        <v>38.576704387259099</v>
      </c>
      <c r="J248">
        <v>-0.70605531038897595</v>
      </c>
      <c r="K248">
        <v>163.781837147235</v>
      </c>
      <c r="L248">
        <v>123.54446132777301</v>
      </c>
      <c r="M248">
        <v>44.744701923800001</v>
      </c>
      <c r="N248">
        <v>1.0745721460586</v>
      </c>
      <c r="O248">
        <v>13.0881094952951</v>
      </c>
      <c r="P248">
        <v>318.49642004773199</v>
      </c>
      <c r="Q248">
        <v>0.11308752065045199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211</v>
      </c>
      <c r="E249">
        <v>31535.606485600001</v>
      </c>
      <c r="F249">
        <v>786.8</v>
      </c>
      <c r="G249">
        <v>-22.717102359636701</v>
      </c>
      <c r="H249">
        <v>2.46738475809931</v>
      </c>
      <c r="I249">
        <v>0.51066543321729596</v>
      </c>
      <c r="J249">
        <v>1.0979839408332199</v>
      </c>
      <c r="K249">
        <v>721.54474189195696</v>
      </c>
      <c r="L249">
        <v>712.41395171862098</v>
      </c>
      <c r="M249">
        <v>73.498268113454003</v>
      </c>
      <c r="N249">
        <v>1.4205711030714001</v>
      </c>
      <c r="O249">
        <v>9.3352821555668406</v>
      </c>
      <c r="P249">
        <v>29.4824323212375</v>
      </c>
      <c r="Q249">
        <v>-2.8501943863740001E-2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568</v>
      </c>
      <c r="E250">
        <v>31186.139242500001</v>
      </c>
      <c r="F250">
        <v>4264.5</v>
      </c>
      <c r="G250">
        <v>-11.513428075931399</v>
      </c>
      <c r="H250">
        <v>-2.1284193412728798</v>
      </c>
      <c r="I250">
        <v>-2.5838163594566899</v>
      </c>
      <c r="J250">
        <v>-2.8317067368069599</v>
      </c>
      <c r="K250">
        <v>4300.8301901524201</v>
      </c>
      <c r="L250">
        <v>4272.5126044626704</v>
      </c>
      <c r="M250">
        <v>45.143948737005999</v>
      </c>
      <c r="N250">
        <v>2.0456358699514601</v>
      </c>
      <c r="O250">
        <v>23.543205534060199</v>
      </c>
      <c r="P250">
        <v>16.4941131477586</v>
      </c>
      <c r="Q250">
        <v>1.8754156901334001E-2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433</v>
      </c>
      <c r="E251">
        <v>31074.03</v>
      </c>
      <c r="F251">
        <v>885.3</v>
      </c>
      <c r="G251">
        <v>112.163514837354</v>
      </c>
      <c r="H251">
        <v>3.7168591535322402</v>
      </c>
      <c r="I251">
        <v>113.60541314783799</v>
      </c>
      <c r="J251">
        <v>-1.62181625777848</v>
      </c>
      <c r="K251">
        <v>790.39437551081301</v>
      </c>
      <c r="L251">
        <v>566.95360933110999</v>
      </c>
      <c r="M251">
        <v>56.229001188814699</v>
      </c>
      <c r="N251">
        <v>0.420168571652628</v>
      </c>
      <c r="O251">
        <v>9.5673782898452604</v>
      </c>
      <c r="P251">
        <v>216.17857142857099</v>
      </c>
      <c r="Q251">
        <v>9.0798669448181005E-2</v>
      </c>
    </row>
    <row r="252" spans="1:17" hidden="1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37</v>
      </c>
      <c r="E252">
        <v>30717.106366600001</v>
      </c>
      <c r="F252">
        <v>334.9</v>
      </c>
      <c r="G252">
        <v>-14.566510506116</v>
      </c>
      <c r="H252">
        <v>1.2245888233537601</v>
      </c>
      <c r="I252">
        <v>-4.8559217873025098</v>
      </c>
      <c r="J252">
        <v>3.2534440233250899</v>
      </c>
      <c r="M252">
        <v>40.378722862097398</v>
      </c>
      <c r="O252">
        <v>11.973723499552101</v>
      </c>
      <c r="P252">
        <v>20.2297612636869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271</v>
      </c>
      <c r="E253">
        <v>30375.58135122</v>
      </c>
      <c r="F253">
        <v>4038.3</v>
      </c>
      <c r="G253">
        <v>-0.57027879778415103</v>
      </c>
      <c r="H253">
        <v>-14.705641490165499</v>
      </c>
      <c r="I253">
        <v>8.0760694178181804</v>
      </c>
      <c r="J253">
        <v>2.7707750904477901</v>
      </c>
      <c r="K253">
        <v>4013.4452823659899</v>
      </c>
      <c r="L253">
        <v>3497.7956287699399</v>
      </c>
      <c r="M253">
        <v>49.242220038226201</v>
      </c>
      <c r="N253">
        <v>0.62895260342265602</v>
      </c>
      <c r="O253">
        <v>19.305153158507199</v>
      </c>
      <c r="P253">
        <v>59.964349376114001</v>
      </c>
      <c r="Q253">
        <v>9.0739551044883002E-2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60</v>
      </c>
      <c r="E254">
        <v>29958.70366599</v>
      </c>
      <c r="F254">
        <v>2398.85</v>
      </c>
      <c r="G254">
        <v>34.669382406806797</v>
      </c>
      <c r="H254">
        <v>-0.97660054952235797</v>
      </c>
      <c r="I254">
        <v>-4.5156931121387203</v>
      </c>
      <c r="J254">
        <v>8.53129679765531</v>
      </c>
      <c r="K254">
        <v>2299.85210661562</v>
      </c>
      <c r="L254">
        <v>2113.29410926435</v>
      </c>
      <c r="M254">
        <v>75.103127917828999</v>
      </c>
      <c r="N254">
        <v>0.87365124982688602</v>
      </c>
      <c r="O254">
        <v>5.8840694499447697</v>
      </c>
      <c r="P254">
        <v>68.879580414657298</v>
      </c>
      <c r="Q254">
        <v>1.7910956300637999E-2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24</v>
      </c>
      <c r="E255">
        <v>29936.658650526999</v>
      </c>
      <c r="F255">
        <v>185.83</v>
      </c>
      <c r="G255">
        <v>-38.845968699414698</v>
      </c>
      <c r="H255">
        <v>-8.9542726901158396</v>
      </c>
      <c r="I255">
        <v>-30.1953651002692</v>
      </c>
      <c r="J255">
        <v>-3.8809574984776498</v>
      </c>
      <c r="K255">
        <v>195.72320735868399</v>
      </c>
      <c r="L255">
        <v>206.12767294119899</v>
      </c>
      <c r="M255">
        <v>32.063952917653197</v>
      </c>
      <c r="N255">
        <v>0.98864528688979902</v>
      </c>
      <c r="O255">
        <v>41.581014906096897</v>
      </c>
      <c r="P255">
        <v>9.8610700561631592</v>
      </c>
      <c r="Q255">
        <v>-0.102159565453976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170</v>
      </c>
      <c r="E256">
        <v>29896.454347095001</v>
      </c>
      <c r="F256">
        <v>887.95</v>
      </c>
      <c r="G256">
        <v>63.162316550282704</v>
      </c>
      <c r="H256">
        <v>3.98048262205252</v>
      </c>
      <c r="I256">
        <v>-9.2796684198013502</v>
      </c>
      <c r="J256">
        <v>0.965946036253853</v>
      </c>
      <c r="K256">
        <v>860.60459434347695</v>
      </c>
      <c r="L256">
        <v>773.17287432620799</v>
      </c>
      <c r="M256">
        <v>48.704181164015999</v>
      </c>
      <c r="N256">
        <v>0.48139809350593799</v>
      </c>
      <c r="O256">
        <v>11.4927642322202</v>
      </c>
      <c r="P256">
        <v>89.530416221985007</v>
      </c>
      <c r="Q256">
        <v>2.8228832005837E-2</v>
      </c>
    </row>
    <row r="257" spans="1:17" x14ac:dyDescent="0.3">
      <c r="A257" t="s">
        <v>610</v>
      </c>
      <c r="B257" t="s">
        <v>611</v>
      </c>
      <c r="C257" t="str">
        <f>IFERROR(VLOOKUP(Table1[[#This Row],[Ticker]],[1]!Table1[[Symbol]:[Industry]],2,FALSE),"-")</f>
        <v>-</v>
      </c>
      <c r="D257" t="s">
        <v>612</v>
      </c>
      <c r="E257">
        <v>29871.371977800001</v>
      </c>
      <c r="F257">
        <v>308.89999999999998</v>
      </c>
      <c r="G257">
        <v>124.001891295926</v>
      </c>
      <c r="H257">
        <v>-10.837700904108001</v>
      </c>
      <c r="I257">
        <v>-4.74193388558629</v>
      </c>
      <c r="J257">
        <v>-3.5502187600671502</v>
      </c>
      <c r="K257">
        <v>331.572833704777</v>
      </c>
      <c r="L257">
        <v>280.95461090415699</v>
      </c>
      <c r="M257">
        <v>34.855089172083701</v>
      </c>
      <c r="N257">
        <v>0.51378855771680199</v>
      </c>
      <c r="O257">
        <v>34.606668824862403</v>
      </c>
      <c r="P257">
        <v>160.675105485232</v>
      </c>
      <c r="Q257">
        <v>6.0143681399589997E-2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373</v>
      </c>
      <c r="E258">
        <v>29776.607765059998</v>
      </c>
      <c r="F258">
        <v>6625.55</v>
      </c>
      <c r="G258">
        <v>23.574414706178899</v>
      </c>
      <c r="H258">
        <v>-1.8601801305104599</v>
      </c>
      <c r="I258">
        <v>-1.19970219391899</v>
      </c>
      <c r="J258">
        <v>2.1142111319704999</v>
      </c>
      <c r="K258">
        <v>6213.0271055049498</v>
      </c>
      <c r="L258">
        <v>5638.8207221993098</v>
      </c>
      <c r="M258">
        <v>54.325322085218602</v>
      </c>
      <c r="N258">
        <v>1.66142755537857</v>
      </c>
      <c r="O258">
        <v>5.3029559810128903</v>
      </c>
      <c r="P258">
        <v>52.2817380511853</v>
      </c>
      <c r="Q258">
        <v>-4.2870133052206001E-2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198</v>
      </c>
      <c r="E259">
        <v>29708.99959245</v>
      </c>
      <c r="F259">
        <v>1413.85</v>
      </c>
      <c r="G259">
        <v>-8.17383234190042</v>
      </c>
      <c r="H259">
        <v>1.5266027911042901</v>
      </c>
      <c r="I259">
        <v>-2.9911235927924702</v>
      </c>
      <c r="J259">
        <v>2.38852066704791</v>
      </c>
      <c r="K259">
        <v>1310.09657470049</v>
      </c>
      <c r="L259">
        <v>1209.8830413523101</v>
      </c>
      <c r="M259">
        <v>66.722679171426904</v>
      </c>
      <c r="N259">
        <v>0.94105324754025099</v>
      </c>
      <c r="O259">
        <v>6.5141280899671097</v>
      </c>
      <c r="P259">
        <v>40.955086984696599</v>
      </c>
      <c r="Q259">
        <v>5.2753944334391997E-2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619</v>
      </c>
      <c r="E260">
        <v>29446.764885199998</v>
      </c>
      <c r="F260">
        <v>462.8</v>
      </c>
      <c r="G260">
        <v>-65.398999530094301</v>
      </c>
      <c r="H260">
        <v>7.1444910026036803</v>
      </c>
      <c r="I260">
        <v>-53.649032767360602</v>
      </c>
      <c r="J260">
        <v>0.83047879547667602</v>
      </c>
      <c r="K260">
        <v>422.83802212010301</v>
      </c>
      <c r="L260">
        <v>515.42040594703803</v>
      </c>
      <c r="M260">
        <v>59.337279394085698</v>
      </c>
      <c r="N260">
        <v>0.77802116850859404</v>
      </c>
      <c r="O260">
        <v>115.708729472774</v>
      </c>
      <c r="P260">
        <v>49.290322580645103</v>
      </c>
      <c r="Q260">
        <v>-9.2226387733471998E-2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622</v>
      </c>
      <c r="E261">
        <v>29278.078170000001</v>
      </c>
      <c r="F261">
        <v>856.55</v>
      </c>
      <c r="G261">
        <v>10.128893142776001</v>
      </c>
      <c r="H261">
        <v>-8.8695723208046804</v>
      </c>
      <c r="I261">
        <v>-2.9588869648809699</v>
      </c>
      <c r="J261">
        <v>-2.0540349682715302</v>
      </c>
      <c r="K261">
        <v>851.37751131991001</v>
      </c>
      <c r="L261">
        <v>799.64172549520401</v>
      </c>
      <c r="M261">
        <v>49.764317684593003</v>
      </c>
      <c r="N261">
        <v>1.2498286294291301</v>
      </c>
      <c r="O261">
        <v>9.0420874438153103</v>
      </c>
      <c r="P261">
        <v>39.276422764227597</v>
      </c>
      <c r="Q261">
        <v>7.5349941327919001E-2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625</v>
      </c>
      <c r="E262">
        <v>29196.5496111299</v>
      </c>
      <c r="F262">
        <v>303.85000000000002</v>
      </c>
      <c r="G262">
        <v>155.519863816688</v>
      </c>
      <c r="H262">
        <v>-5.6876208044636698</v>
      </c>
      <c r="I262">
        <v>-25.364320570983001</v>
      </c>
      <c r="J262">
        <v>-0.78965358970126398</v>
      </c>
      <c r="K262">
        <v>302.68238914998301</v>
      </c>
      <c r="L262">
        <v>272.87163275742</v>
      </c>
      <c r="M262">
        <v>48.2401297413587</v>
      </c>
      <c r="N262">
        <v>1.1316676673172299</v>
      </c>
      <c r="O262">
        <v>26.4768800394931</v>
      </c>
      <c r="P262">
        <v>180.30442804428</v>
      </c>
      <c r="Q262">
        <v>6.9939201443541002E-2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198</v>
      </c>
      <c r="E263">
        <v>29149.704906179999</v>
      </c>
      <c r="F263">
        <v>13137.45</v>
      </c>
      <c r="G263">
        <v>172.61970040446499</v>
      </c>
      <c r="H263">
        <v>0.63257623860180201</v>
      </c>
      <c r="I263">
        <v>53.084470651029001</v>
      </c>
      <c r="J263">
        <v>0.62034303292022797</v>
      </c>
      <c r="K263">
        <v>12199.2144716319</v>
      </c>
      <c r="L263">
        <v>9245.6871681096309</v>
      </c>
      <c r="M263">
        <v>51.826339146843999</v>
      </c>
      <c r="N263">
        <v>0.45473044118768402</v>
      </c>
      <c r="O263">
        <v>11.176826553098101</v>
      </c>
      <c r="P263">
        <v>218.97793249986799</v>
      </c>
      <c r="Q263">
        <v>0.179665893235918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198</v>
      </c>
      <c r="E264">
        <v>29026.093795199999</v>
      </c>
      <c r="F264">
        <v>15303</v>
      </c>
      <c r="G264">
        <v>4.3839523236301998</v>
      </c>
      <c r="H264">
        <v>-6.0999671787958603</v>
      </c>
      <c r="I264">
        <v>-22.7489639152924</v>
      </c>
      <c r="J264">
        <v>-1.1312274756062199</v>
      </c>
      <c r="K264">
        <v>15593.3798202286</v>
      </c>
      <c r="L264">
        <v>14856.1456597817</v>
      </c>
      <c r="M264">
        <v>34.455132856983901</v>
      </c>
      <c r="N264">
        <v>0.180070558415142</v>
      </c>
      <c r="O264">
        <v>19.257661896360201</v>
      </c>
      <c r="P264">
        <v>30.973421031234899</v>
      </c>
      <c r="Q264">
        <v>6.0975980482574001E-2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60</v>
      </c>
      <c r="E265">
        <v>28912.312378949999</v>
      </c>
      <c r="F265">
        <v>1862.75</v>
      </c>
      <c r="G265">
        <v>25.664624085618001</v>
      </c>
      <c r="H265">
        <v>3.0971211455324101</v>
      </c>
      <c r="I265">
        <v>-4.4360194313930696</v>
      </c>
      <c r="J265">
        <v>4.8583459841094099</v>
      </c>
      <c r="K265">
        <v>1780.82336765427</v>
      </c>
      <c r="L265">
        <v>1637.4734039699799</v>
      </c>
      <c r="M265">
        <v>75.341122221259894</v>
      </c>
      <c r="N265">
        <v>0.74871491819490499</v>
      </c>
      <c r="O265">
        <v>4.1470943497517103</v>
      </c>
      <c r="P265">
        <v>57.353438080756803</v>
      </c>
      <c r="Q265">
        <v>6.2278898782791997E-2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370</v>
      </c>
      <c r="E266">
        <v>28763.343585459999</v>
      </c>
      <c r="F266">
        <v>447.1</v>
      </c>
      <c r="G266">
        <v>31.637434953704101</v>
      </c>
      <c r="H266">
        <v>-0.376154657337473</v>
      </c>
      <c r="I266">
        <v>32.241751106830499</v>
      </c>
      <c r="J266">
        <v>6.2826872342571196</v>
      </c>
      <c r="K266">
        <v>404.38393781736102</v>
      </c>
      <c r="L266">
        <v>344.35484452818503</v>
      </c>
      <c r="M266">
        <v>75.069775754620494</v>
      </c>
      <c r="N266">
        <v>1.06169408458065</v>
      </c>
      <c r="O266">
        <v>0.74927309326770997</v>
      </c>
      <c r="P266">
        <v>71.138755980861205</v>
      </c>
      <c r="Q266">
        <v>-6.4514594672387002E-2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472</v>
      </c>
      <c r="E267">
        <v>28658.11149512</v>
      </c>
      <c r="F267">
        <v>1565.8</v>
      </c>
      <c r="G267">
        <v>125.35996398557501</v>
      </c>
      <c r="H267">
        <v>0.85420240275790704</v>
      </c>
      <c r="I267">
        <v>78.271273173000296</v>
      </c>
      <c r="J267">
        <v>1.5789720298132901</v>
      </c>
      <c r="K267">
        <v>1437.18196170643</v>
      </c>
      <c r="L267">
        <v>1056.2284398306001</v>
      </c>
      <c r="M267">
        <v>44.913940824671698</v>
      </c>
      <c r="N267">
        <v>0.33642417748751302</v>
      </c>
      <c r="O267">
        <v>13.421254310895399</v>
      </c>
      <c r="P267">
        <v>161.402337228714</v>
      </c>
      <c r="Q267">
        <v>7.7211847827302005E-2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271</v>
      </c>
      <c r="E268">
        <v>28224.742399999999</v>
      </c>
      <c r="F268">
        <v>2549.1999999999998</v>
      </c>
      <c r="G268">
        <v>-3.5155872061853302</v>
      </c>
      <c r="H268">
        <v>-8.9539958572225409</v>
      </c>
      <c r="I268">
        <v>-7.2046219978268704</v>
      </c>
      <c r="J268">
        <v>-2.0740397989201398</v>
      </c>
      <c r="K268">
        <v>2590.7301237205802</v>
      </c>
      <c r="L268">
        <v>2321.62958343017</v>
      </c>
      <c r="M268">
        <v>30.0283869610487</v>
      </c>
      <c r="N268">
        <v>1.19148396930981</v>
      </c>
      <c r="O268">
        <v>16.114859563784702</v>
      </c>
      <c r="P268">
        <v>35.942832764505098</v>
      </c>
      <c r="Q268">
        <v>6.4178199270312E-2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138</v>
      </c>
      <c r="E269">
        <v>28163.897351849999</v>
      </c>
      <c r="F269">
        <v>1218.5</v>
      </c>
      <c r="G269">
        <v>92.572763499492794</v>
      </c>
      <c r="H269">
        <v>-20.191355229674901</v>
      </c>
      <c r="I269">
        <v>10.6804020127784</v>
      </c>
      <c r="J269">
        <v>-6.5244298713307902</v>
      </c>
      <c r="K269">
        <v>1257.44928406502</v>
      </c>
      <c r="L269">
        <v>1021.0838660058999</v>
      </c>
      <c r="M269">
        <v>35.194379508663197</v>
      </c>
      <c r="N269">
        <v>0.86599276657653401</v>
      </c>
      <c r="O269">
        <v>19.253180139515699</v>
      </c>
      <c r="P269">
        <v>120.46318074905</v>
      </c>
      <c r="Q269">
        <v>0.15396127056232101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54</v>
      </c>
      <c r="E270">
        <v>28152.654517154999</v>
      </c>
      <c r="F270">
        <v>365.65</v>
      </c>
      <c r="G270">
        <v>-27.711244652956999</v>
      </c>
      <c r="H270">
        <v>-12.419722762702699</v>
      </c>
      <c r="I270">
        <v>-37.756510255192602</v>
      </c>
      <c r="J270">
        <v>-6.9299552979418602</v>
      </c>
      <c r="K270">
        <v>425.47268272207498</v>
      </c>
      <c r="L270">
        <v>430.17817438012997</v>
      </c>
      <c r="M270">
        <v>17.221178834887201</v>
      </c>
      <c r="N270">
        <v>1.2332615696732601</v>
      </c>
      <c r="O270">
        <v>42.130452618624297</v>
      </c>
      <c r="P270">
        <v>8.7273267915551394</v>
      </c>
      <c r="Q270">
        <v>6.6232400101791003E-2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388</v>
      </c>
      <c r="E271">
        <v>28071.102797324998</v>
      </c>
      <c r="F271">
        <v>379.75</v>
      </c>
      <c r="G271">
        <v>-32.0506692016804</v>
      </c>
      <c r="H271">
        <v>-6.4767297397258501</v>
      </c>
      <c r="I271">
        <v>-19.670413577872001</v>
      </c>
      <c r="J271">
        <v>1.34405778740235</v>
      </c>
      <c r="K271">
        <v>398.63776545247799</v>
      </c>
      <c r="L271">
        <v>415.86015650757702</v>
      </c>
      <c r="M271">
        <v>41.086012084661498</v>
      </c>
      <c r="N271">
        <v>0.91761449616698398</v>
      </c>
      <c r="O271">
        <v>28.505595786701701</v>
      </c>
      <c r="P271">
        <v>7.2134387351778697</v>
      </c>
      <c r="Q271">
        <v>-8.4558597508772995E-2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418</v>
      </c>
      <c r="E272">
        <v>27798.57547448</v>
      </c>
      <c r="F272">
        <v>1480.4</v>
      </c>
      <c r="G272">
        <v>37.737201290903599</v>
      </c>
      <c r="H272">
        <v>12.5960427545731</v>
      </c>
      <c r="I272">
        <v>20.098181203568501</v>
      </c>
      <c r="J272">
        <v>0.84850556740127403</v>
      </c>
      <c r="K272">
        <v>1341.43221024785</v>
      </c>
      <c r="L272">
        <v>1143.0538046839499</v>
      </c>
      <c r="M272">
        <v>53.764312769040103</v>
      </c>
      <c r="N272">
        <v>0.93531517226073102</v>
      </c>
      <c r="O272">
        <v>11.4428532828965</v>
      </c>
      <c r="P272">
        <v>67.257936956276097</v>
      </c>
      <c r="Q272">
        <v>8.0108741306318995E-2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271</v>
      </c>
      <c r="E273">
        <v>27795.753127304899</v>
      </c>
      <c r="F273">
        <v>5622.35</v>
      </c>
      <c r="G273">
        <v>-16.955278801430602</v>
      </c>
      <c r="H273">
        <v>-19.3338021785266</v>
      </c>
      <c r="I273">
        <v>7.99375653329417</v>
      </c>
      <c r="J273">
        <v>-2.1159062782761899</v>
      </c>
      <c r="K273">
        <v>5900.7629164446098</v>
      </c>
      <c r="L273">
        <v>5229.9042519492996</v>
      </c>
      <c r="M273">
        <v>21.357465718844999</v>
      </c>
      <c r="N273">
        <v>0.55530500204927102</v>
      </c>
      <c r="O273">
        <v>30.7282541997563</v>
      </c>
      <c r="P273">
        <v>39.703068704186798</v>
      </c>
      <c r="Q273">
        <v>5.8072418764243003E-2</v>
      </c>
    </row>
    <row r="274" spans="1:17" hidden="1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133</v>
      </c>
      <c r="E274">
        <v>27716.488733079899</v>
      </c>
      <c r="F274">
        <v>456.05</v>
      </c>
      <c r="G274">
        <v>113.45324708016</v>
      </c>
      <c r="H274">
        <v>-6.3868569597787497</v>
      </c>
      <c r="I274">
        <v>4.92839193818768</v>
      </c>
      <c r="J274">
        <v>-0.19480833955162</v>
      </c>
      <c r="K274">
        <v>450.58802197151601</v>
      </c>
      <c r="L274">
        <v>399.49017148041901</v>
      </c>
      <c r="M274">
        <v>50.803501733120797</v>
      </c>
      <c r="N274">
        <v>0.61592737284932297</v>
      </c>
      <c r="O274">
        <v>26.5979607499177</v>
      </c>
      <c r="P274">
        <v>140.02631578947299</v>
      </c>
      <c r="Q274">
        <v>3.029221327527E-2</v>
      </c>
    </row>
    <row r="275" spans="1:17" hidden="1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124</v>
      </c>
      <c r="E275">
        <v>27320.0750702</v>
      </c>
      <c r="F275">
        <v>1226.5</v>
      </c>
      <c r="G275">
        <v>-4.2647992268601804</v>
      </c>
      <c r="H275">
        <v>8.9218961214732708</v>
      </c>
      <c r="I275">
        <v>-3.8844497751391001</v>
      </c>
      <c r="J275">
        <v>-2.9470968410768901</v>
      </c>
      <c r="K275">
        <v>1111.64867691429</v>
      </c>
      <c r="L275">
        <v>1079.2347692385299</v>
      </c>
      <c r="M275">
        <v>68.877975049793307</v>
      </c>
      <c r="N275">
        <v>2.8929272411732998</v>
      </c>
      <c r="O275">
        <v>14.1459437423562</v>
      </c>
      <c r="P275">
        <v>27.767071201625001</v>
      </c>
      <c r="Q275">
        <v>-5.1328141394700003E-4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290</v>
      </c>
      <c r="E276">
        <v>26799.281872095999</v>
      </c>
      <c r="F276">
        <v>270.94</v>
      </c>
      <c r="G276">
        <v>73.539172646960495</v>
      </c>
      <c r="H276">
        <v>23.715857125387299</v>
      </c>
      <c r="I276">
        <v>40.434071232559099</v>
      </c>
      <c r="J276">
        <v>2.1828452900780899</v>
      </c>
      <c r="K276">
        <v>226.98622644695001</v>
      </c>
      <c r="L276">
        <v>192.04201917100801</v>
      </c>
      <c r="M276">
        <v>68.355751174879103</v>
      </c>
      <c r="N276">
        <v>1.5656321394517401</v>
      </c>
      <c r="O276">
        <v>2.4913264929504702</v>
      </c>
      <c r="P276">
        <v>104.637462235649</v>
      </c>
      <c r="Q276">
        <v>5.4453960724194998E-2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170</v>
      </c>
      <c r="E277">
        <v>26720.009143800002</v>
      </c>
      <c r="F277">
        <v>6172.95</v>
      </c>
      <c r="G277">
        <v>108.7417174096</v>
      </c>
      <c r="H277">
        <v>8.8528871035707795</v>
      </c>
      <c r="I277">
        <v>93.627079200750998</v>
      </c>
      <c r="J277">
        <v>6.84605573386703</v>
      </c>
      <c r="K277">
        <v>5035.1724920177603</v>
      </c>
      <c r="L277">
        <v>3898.0303727702099</v>
      </c>
      <c r="M277">
        <v>80.466848359155605</v>
      </c>
      <c r="N277">
        <v>0.60047685206289003</v>
      </c>
      <c r="O277">
        <v>0.43820215618139902</v>
      </c>
      <c r="P277">
        <v>154.03086419753001</v>
      </c>
      <c r="Q277">
        <v>6.9960644394428007E-2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170</v>
      </c>
      <c r="E278">
        <v>26690.815246059999</v>
      </c>
      <c r="F278">
        <v>1047.7</v>
      </c>
      <c r="G278">
        <v>-16.7854918454535</v>
      </c>
      <c r="H278">
        <v>-7.8961166372709704</v>
      </c>
      <c r="I278">
        <v>-10.1189910017961</v>
      </c>
      <c r="J278">
        <v>0.23145417672980301</v>
      </c>
      <c r="K278">
        <v>1078.51055590137</v>
      </c>
      <c r="L278">
        <v>1057.72687637948</v>
      </c>
      <c r="M278">
        <v>38.004112606483503</v>
      </c>
      <c r="N278">
        <v>0.66533583237405802</v>
      </c>
      <c r="O278">
        <v>28.7582323184117</v>
      </c>
      <c r="P278">
        <v>12.2936763129689</v>
      </c>
      <c r="Q278">
        <v>9.9867527172240005E-3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228</v>
      </c>
      <c r="E279">
        <v>26686.754248595</v>
      </c>
      <c r="F279">
        <v>4175.1499999999996</v>
      </c>
      <c r="G279">
        <v>102.628389311734</v>
      </c>
      <c r="H279">
        <v>1.3593492881559499</v>
      </c>
      <c r="I279">
        <v>30.748184203383001</v>
      </c>
      <c r="J279">
        <v>0.50991376027920898</v>
      </c>
      <c r="K279">
        <v>3707.1068650431998</v>
      </c>
      <c r="L279">
        <v>2907.7739486924802</v>
      </c>
      <c r="M279">
        <v>60.958871069594998</v>
      </c>
      <c r="N279">
        <v>0.69834358097028204</v>
      </c>
      <c r="O279">
        <v>9.5565428786989592</v>
      </c>
      <c r="P279">
        <v>147.78338278931699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662</v>
      </c>
      <c r="E280">
        <v>26609.660201564999</v>
      </c>
      <c r="F280">
        <v>626.85</v>
      </c>
      <c r="G280">
        <v>171.88236579525</v>
      </c>
      <c r="H280">
        <v>-8.5527448102460397</v>
      </c>
      <c r="I280">
        <v>44.778430875219101</v>
      </c>
      <c r="J280">
        <v>-1.00180681042215</v>
      </c>
      <c r="K280">
        <v>619.073562055514</v>
      </c>
      <c r="L280">
        <v>450.62764469413798</v>
      </c>
      <c r="M280">
        <v>37.876069067998301</v>
      </c>
      <c r="N280">
        <v>0.54524339919906795</v>
      </c>
      <c r="O280">
        <v>19.342745473398701</v>
      </c>
      <c r="P280">
        <v>221.37913355549799</v>
      </c>
      <c r="Q280">
        <v>0.237286383607166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46</v>
      </c>
      <c r="E281">
        <v>26400.276821799998</v>
      </c>
      <c r="F281">
        <v>280.7</v>
      </c>
      <c r="G281">
        <v>184.28119222132301</v>
      </c>
      <c r="H281">
        <v>1.29985246477139</v>
      </c>
      <c r="I281">
        <v>-0.77154924489154897</v>
      </c>
      <c r="J281">
        <v>-7.6431491785994599</v>
      </c>
      <c r="K281">
        <v>282.41809513662901</v>
      </c>
      <c r="L281">
        <v>222.463823935617</v>
      </c>
      <c r="M281">
        <v>31.054307167713802</v>
      </c>
      <c r="N281">
        <v>1.44984468220073</v>
      </c>
      <c r="O281">
        <v>25.258282864267901</v>
      </c>
      <c r="P281">
        <v>211.19733924611899</v>
      </c>
      <c r="Q281">
        <v>0.17537426703676201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302</v>
      </c>
      <c r="E282">
        <v>26124.588703050002</v>
      </c>
      <c r="F282">
        <v>417.75</v>
      </c>
      <c r="G282">
        <v>70.246194549555696</v>
      </c>
      <c r="H282">
        <v>-10.0328795611525</v>
      </c>
      <c r="I282">
        <v>20.262365287016099</v>
      </c>
      <c r="J282">
        <v>2.0230753629790001</v>
      </c>
      <c r="K282">
        <v>430.09457302578301</v>
      </c>
      <c r="L282">
        <v>373.97573879340598</v>
      </c>
      <c r="M282">
        <v>51.346149401336497</v>
      </c>
      <c r="N282">
        <v>0.75562906746085901</v>
      </c>
      <c r="O282">
        <v>20.215439856373401</v>
      </c>
      <c r="P282">
        <v>103.730797366495</v>
      </c>
      <c r="Q282">
        <v>0.14165520404333301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622</v>
      </c>
      <c r="E283">
        <v>25979.2137977399</v>
      </c>
      <c r="F283">
        <v>1069.6500000000001</v>
      </c>
      <c r="G283">
        <v>-38.421837126995698</v>
      </c>
      <c r="H283">
        <v>-4.6783360667673497</v>
      </c>
      <c r="I283">
        <v>-19.224591821720701</v>
      </c>
      <c r="J283">
        <v>3.8596717416851698</v>
      </c>
      <c r="K283">
        <v>1058.6296117031</v>
      </c>
      <c r="L283">
        <v>1093.7333702221499</v>
      </c>
      <c r="M283">
        <v>53.509687917428103</v>
      </c>
      <c r="N283">
        <v>0.53324197221701797</v>
      </c>
      <c r="O283">
        <v>39.101575281634098</v>
      </c>
      <c r="P283">
        <v>20.7211782630777</v>
      </c>
      <c r="Q283">
        <v>-1.2384931823757999E-2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276</v>
      </c>
      <c r="E284">
        <v>25888.752</v>
      </c>
      <c r="F284">
        <v>2260</v>
      </c>
      <c r="G284">
        <v>251.84136502282999</v>
      </c>
      <c r="H284">
        <v>31.665333306333601</v>
      </c>
      <c r="I284">
        <v>134.07857650921301</v>
      </c>
      <c r="J284">
        <v>-6.4095581866661497</v>
      </c>
      <c r="K284">
        <v>1955.85477358654</v>
      </c>
      <c r="L284">
        <v>1237.8173135383499</v>
      </c>
      <c r="M284">
        <v>36.570358654395399</v>
      </c>
      <c r="N284">
        <v>0.51483926324942697</v>
      </c>
      <c r="O284">
        <v>25.389380530973401</v>
      </c>
      <c r="P284">
        <v>291.64717095572303</v>
      </c>
      <c r="Q284">
        <v>0.205250708354761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370</v>
      </c>
      <c r="E285">
        <v>25843.157411849999</v>
      </c>
      <c r="F285">
        <v>2036.95</v>
      </c>
      <c r="G285">
        <v>16.835646718794901</v>
      </c>
      <c r="H285">
        <v>6.4274956355558901</v>
      </c>
      <c r="I285">
        <v>40.365541133477002</v>
      </c>
      <c r="J285">
        <v>1.0862909859674501</v>
      </c>
      <c r="K285">
        <v>1817.1162326803001</v>
      </c>
      <c r="L285">
        <v>1570.07844381625</v>
      </c>
      <c r="M285">
        <v>58.271794430259099</v>
      </c>
      <c r="N285">
        <v>0.68317332131927</v>
      </c>
      <c r="O285">
        <v>7.9555217359287003</v>
      </c>
      <c r="P285">
        <v>71.735098221060596</v>
      </c>
      <c r="Q285">
        <v>-7.7576461918136996E-2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174</v>
      </c>
      <c r="E286">
        <v>25440.25646841</v>
      </c>
      <c r="F286">
        <v>7807.3</v>
      </c>
      <c r="G286">
        <v>17.643766994463501</v>
      </c>
      <c r="H286">
        <v>1.66900933400204</v>
      </c>
      <c r="I286">
        <v>5.6974819745793202</v>
      </c>
      <c r="J286">
        <v>3.08477616836575</v>
      </c>
      <c r="K286">
        <v>7362.9286488564003</v>
      </c>
      <c r="L286">
        <v>6692.6214005289803</v>
      </c>
      <c r="M286">
        <v>62.667750853804101</v>
      </c>
      <c r="N286">
        <v>0.64107878960140197</v>
      </c>
      <c r="O286">
        <v>3.7362468459006299</v>
      </c>
      <c r="P286">
        <v>44.512725590004599</v>
      </c>
      <c r="Q286">
        <v>-2.57071957804E-2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677</v>
      </c>
      <c r="E287">
        <v>25410.219239999999</v>
      </c>
      <c r="F287">
        <v>2300.75</v>
      </c>
      <c r="G287">
        <v>107.278313709907</v>
      </c>
      <c r="H287">
        <v>-4.19458246690004</v>
      </c>
      <c r="I287">
        <v>56.720967299807299</v>
      </c>
      <c r="J287">
        <v>5.1888342125634601</v>
      </c>
      <c r="K287">
        <v>2152.3467463368102</v>
      </c>
      <c r="L287">
        <v>1702.3795129810501</v>
      </c>
      <c r="M287">
        <v>62.247317438104801</v>
      </c>
      <c r="N287">
        <v>1.1338704509359101</v>
      </c>
      <c r="O287">
        <v>5.1830924698467804</v>
      </c>
      <c r="P287">
        <v>139.150771789408</v>
      </c>
      <c r="Q287">
        <v>0.114349861503908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568</v>
      </c>
      <c r="E288">
        <v>25245.11</v>
      </c>
      <c r="F288">
        <v>2415.8000000000002</v>
      </c>
      <c r="G288">
        <v>79.897042517259706</v>
      </c>
      <c r="H288">
        <v>14.0422575852298</v>
      </c>
      <c r="I288">
        <v>22.170089084036501</v>
      </c>
      <c r="J288">
        <v>1.3238968906644999</v>
      </c>
      <c r="K288">
        <v>2206.5119555004198</v>
      </c>
      <c r="L288">
        <v>1898.2052022098701</v>
      </c>
      <c r="M288">
        <v>66.308335687840099</v>
      </c>
      <c r="N288">
        <v>0.88684289822124895</v>
      </c>
      <c r="O288">
        <v>5.0852719595992903</v>
      </c>
      <c r="P288">
        <v>118.16047320178799</v>
      </c>
      <c r="Q288">
        <v>4.8472282429912E-2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295</v>
      </c>
      <c r="E289">
        <v>25241.247493800001</v>
      </c>
      <c r="F289">
        <v>1242.8</v>
      </c>
      <c r="G289">
        <v>-5.6772248862900403</v>
      </c>
      <c r="H289">
        <v>1.88776741417783</v>
      </c>
      <c r="I289">
        <v>-15.798345149080699</v>
      </c>
      <c r="J289">
        <v>2.8052421929013498</v>
      </c>
      <c r="K289">
        <v>1237.6912941376199</v>
      </c>
      <c r="L289">
        <v>1194.96770654024</v>
      </c>
      <c r="M289">
        <v>51.423666076948102</v>
      </c>
      <c r="N289">
        <v>1.2027331700873101</v>
      </c>
      <c r="O289">
        <v>16.2616672030898</v>
      </c>
      <c r="P289">
        <v>27.676186562564201</v>
      </c>
      <c r="Q289">
        <v>9.9902290533382995E-2</v>
      </c>
    </row>
    <row r="290" spans="1:17" hidden="1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684</v>
      </c>
      <c r="E290">
        <v>25138.21191636</v>
      </c>
      <c r="F290">
        <v>1105.3499999999999</v>
      </c>
      <c r="G290">
        <v>130.56067102825099</v>
      </c>
      <c r="H290">
        <v>-12.313151780495801</v>
      </c>
      <c r="I290">
        <v>134.56825923262301</v>
      </c>
      <c r="J290">
        <v>-5.98992969105353</v>
      </c>
      <c r="K290">
        <v>1124.5235618628101</v>
      </c>
      <c r="M290">
        <v>30.153264508745899</v>
      </c>
      <c r="N290">
        <v>1.3160959387013</v>
      </c>
      <c r="O290">
        <v>31.175645723074101</v>
      </c>
      <c r="P290">
        <v>200.366847826086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295</v>
      </c>
      <c r="E291">
        <v>25124.678906249999</v>
      </c>
      <c r="F291">
        <v>3018.75</v>
      </c>
      <c r="G291">
        <v>2.6649435828316101</v>
      </c>
      <c r="H291">
        <v>9.8155392627780795</v>
      </c>
      <c r="I291">
        <v>11.4546847992882</v>
      </c>
      <c r="J291">
        <v>2.7041061424398398</v>
      </c>
      <c r="K291">
        <v>2782.7583242372302</v>
      </c>
      <c r="L291">
        <v>2529.70482281256</v>
      </c>
      <c r="M291">
        <v>64.907698554323204</v>
      </c>
      <c r="N291">
        <v>1.14711903786553</v>
      </c>
      <c r="O291">
        <v>2.5258799171842701</v>
      </c>
      <c r="P291">
        <v>55.309461336626001</v>
      </c>
      <c r="Q291">
        <v>-5.6883801439857003E-2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555</v>
      </c>
      <c r="E292">
        <v>25046.314246170001</v>
      </c>
      <c r="F292">
        <v>690.9</v>
      </c>
      <c r="G292">
        <v>25.826390527643799</v>
      </c>
      <c r="H292">
        <v>-4.7885102628370104</v>
      </c>
      <c r="I292">
        <v>-5.3427885626096003</v>
      </c>
      <c r="J292">
        <v>-0.49755581003600402</v>
      </c>
      <c r="K292">
        <v>686.21817735217599</v>
      </c>
      <c r="L292">
        <v>643.15902009752995</v>
      </c>
      <c r="M292">
        <v>45.798618905905897</v>
      </c>
      <c r="N292">
        <v>0.51136085396572195</v>
      </c>
      <c r="O292">
        <v>11.340280793168301</v>
      </c>
      <c r="P292">
        <v>57.739726027397197</v>
      </c>
      <c r="Q292">
        <v>-8.1214040340192001E-2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290</v>
      </c>
      <c r="E293">
        <v>24854.961924120002</v>
      </c>
      <c r="F293">
        <v>497.95</v>
      </c>
      <c r="G293">
        <v>-2.44113073181046</v>
      </c>
      <c r="H293">
        <v>-1.3740130162311901</v>
      </c>
      <c r="I293">
        <v>12.0187611147776</v>
      </c>
      <c r="J293">
        <v>2.3170470385791502</v>
      </c>
      <c r="K293">
        <v>474.98974078905701</v>
      </c>
      <c r="L293">
        <v>429.91787857356002</v>
      </c>
      <c r="M293">
        <v>46.877661063970002</v>
      </c>
      <c r="N293">
        <v>0.72070479987609604</v>
      </c>
      <c r="O293">
        <v>5.1310372527362196</v>
      </c>
      <c r="P293">
        <v>48.155310919369199</v>
      </c>
      <c r="Q293">
        <v>-3.1417905176741999E-2</v>
      </c>
    </row>
    <row r="294" spans="1:17" hidden="1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60</v>
      </c>
      <c r="E294">
        <v>24695.298626464999</v>
      </c>
      <c r="F294">
        <v>1305.95</v>
      </c>
      <c r="G294">
        <v>-27.925166038372598</v>
      </c>
      <c r="H294">
        <v>-4.1358664311194602</v>
      </c>
      <c r="I294">
        <v>-18.214577319559101</v>
      </c>
      <c r="J294">
        <v>-2.2728420255886101</v>
      </c>
      <c r="O294">
        <v>7.8678356751789904</v>
      </c>
      <c r="P294">
        <v>3.5605249593592698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409</v>
      </c>
      <c r="E295">
        <v>24672.03354</v>
      </c>
      <c r="F295">
        <v>3519.95</v>
      </c>
      <c r="G295">
        <v>13.1575659854721</v>
      </c>
      <c r="H295">
        <v>-5.9854219906433599</v>
      </c>
      <c r="I295">
        <v>-3.8497716100142401</v>
      </c>
      <c r="J295">
        <v>0.40270509912130298</v>
      </c>
      <c r="K295">
        <v>3466.8020627758901</v>
      </c>
      <c r="L295">
        <v>3148.0427357214598</v>
      </c>
      <c r="M295">
        <v>38.665700590694001</v>
      </c>
      <c r="N295">
        <v>1.0290913024239099</v>
      </c>
      <c r="O295">
        <v>11.8993167516584</v>
      </c>
      <c r="P295">
        <v>41.230164302766397</v>
      </c>
      <c r="Q295">
        <v>9.0690235256268001E-2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541</v>
      </c>
      <c r="E296">
        <v>24661.222047750001</v>
      </c>
      <c r="F296">
        <v>761.5</v>
      </c>
      <c r="G296">
        <v>-3.92895542363464</v>
      </c>
      <c r="H296">
        <v>0.81462363245813296</v>
      </c>
      <c r="I296">
        <v>-16.187887973678201</v>
      </c>
      <c r="J296">
        <v>2.2259424719311398</v>
      </c>
      <c r="K296">
        <v>755.70678616211001</v>
      </c>
      <c r="L296">
        <v>719.41079901288504</v>
      </c>
      <c r="M296">
        <v>36.630824048226202</v>
      </c>
      <c r="N296">
        <v>0.76242857391349705</v>
      </c>
      <c r="O296">
        <v>13.7820091923834</v>
      </c>
      <c r="P296">
        <v>25.277617833347001</v>
      </c>
      <c r="Q296">
        <v>-5.1272353004775999E-2</v>
      </c>
    </row>
    <row r="297" spans="1:17" hidden="1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60</v>
      </c>
      <c r="E297">
        <v>24178.362577979999</v>
      </c>
      <c r="F297">
        <v>5285.15</v>
      </c>
      <c r="G297">
        <v>13.258537543335899</v>
      </c>
      <c r="H297">
        <v>11.2661179104811</v>
      </c>
      <c r="I297">
        <v>8.9095275799582208</v>
      </c>
      <c r="J297">
        <v>7.1922769270044897</v>
      </c>
      <c r="K297">
        <v>4758.2782853776398</v>
      </c>
      <c r="L297">
        <v>4420.0723841057097</v>
      </c>
      <c r="M297">
        <v>76.413255562120298</v>
      </c>
      <c r="N297">
        <v>1.4225536649673101</v>
      </c>
      <c r="O297">
        <v>1.88925574487006</v>
      </c>
      <c r="P297">
        <v>39.07923475698</v>
      </c>
      <c r="Q297">
        <v>-0.11658651197223099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60</v>
      </c>
      <c r="E298">
        <v>23710.564590599999</v>
      </c>
      <c r="F298">
        <v>1323.8</v>
      </c>
      <c r="G298">
        <v>45.794073269039302</v>
      </c>
      <c r="H298">
        <v>6.5357489926515999</v>
      </c>
      <c r="I298">
        <v>37.895540873334603</v>
      </c>
      <c r="J298">
        <v>3.9923319220342699</v>
      </c>
      <c r="K298">
        <v>1156.4436558970799</v>
      </c>
      <c r="L298">
        <v>981.572016454042</v>
      </c>
      <c r="M298">
        <v>74.8415322333029</v>
      </c>
      <c r="N298">
        <v>1.31972415075881</v>
      </c>
      <c r="O298">
        <v>1.20864178878985</v>
      </c>
      <c r="P298">
        <v>82.794808064070693</v>
      </c>
      <c r="Q298">
        <v>-8.4675703375960004E-3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198</v>
      </c>
      <c r="E299">
        <v>23706.77625902</v>
      </c>
      <c r="F299">
        <v>2004.85</v>
      </c>
      <c r="G299">
        <v>17.724640666265199</v>
      </c>
      <c r="H299">
        <v>-6.7468448897727198</v>
      </c>
      <c r="I299">
        <v>-5.8920065378004303</v>
      </c>
      <c r="J299">
        <v>-3.2651017810068002</v>
      </c>
      <c r="K299">
        <v>2040.69666433419</v>
      </c>
      <c r="L299">
        <v>1775.1750275060799</v>
      </c>
      <c r="M299">
        <v>41.4007651462463</v>
      </c>
      <c r="N299">
        <v>0.51043330296547695</v>
      </c>
      <c r="O299">
        <v>21.123774845998401</v>
      </c>
      <c r="P299">
        <v>80.073651592041998</v>
      </c>
      <c r="Q299">
        <v>0.21159522794581501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60</v>
      </c>
      <c r="E300">
        <v>23606.24837678</v>
      </c>
      <c r="F300">
        <v>1200.95</v>
      </c>
      <c r="G300">
        <v>49.111432248516898</v>
      </c>
      <c r="H300">
        <v>26.427186716991098</v>
      </c>
      <c r="I300">
        <v>13.2296327063437</v>
      </c>
      <c r="J300">
        <v>12.264434837427601</v>
      </c>
      <c r="K300">
        <v>985.74692890273195</v>
      </c>
      <c r="L300">
        <v>902.81530185448605</v>
      </c>
      <c r="M300">
        <v>81.645198530628804</v>
      </c>
      <c r="N300">
        <v>3.5716178105286902</v>
      </c>
      <c r="O300">
        <v>1.41970939672759</v>
      </c>
      <c r="P300">
        <v>75.308371651704206</v>
      </c>
      <c r="Q300">
        <v>1.4277261503083E-2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527</v>
      </c>
      <c r="E301">
        <v>23421.895990025001</v>
      </c>
      <c r="F301">
        <v>1531.45</v>
      </c>
      <c r="G301">
        <v>31.0490359368996</v>
      </c>
      <c r="H301">
        <v>-8.0780211977404903</v>
      </c>
      <c r="I301">
        <v>24.066999145918299</v>
      </c>
      <c r="J301">
        <v>-4.7650136199031996</v>
      </c>
      <c r="K301">
        <v>1470.9417271821601</v>
      </c>
      <c r="L301">
        <v>1178.56669445693</v>
      </c>
      <c r="M301">
        <v>40.818153226402401</v>
      </c>
      <c r="N301">
        <v>0.31769145260744203</v>
      </c>
      <c r="O301">
        <v>11.0059094322374</v>
      </c>
      <c r="P301">
        <v>84.234586466165396</v>
      </c>
      <c r="Q301">
        <v>0.10977285141835701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60</v>
      </c>
      <c r="E302">
        <v>23391.4268378899</v>
      </c>
      <c r="F302">
        <v>433.85</v>
      </c>
      <c r="G302">
        <v>1.0539052396961099</v>
      </c>
      <c r="H302">
        <v>-1.32088757798607</v>
      </c>
      <c r="I302">
        <v>0.23236872073456799</v>
      </c>
      <c r="J302">
        <v>-4.3498791241156898</v>
      </c>
      <c r="K302">
        <v>442.02030092673903</v>
      </c>
      <c r="L302">
        <v>418.54707202201399</v>
      </c>
      <c r="M302">
        <v>32.882972000750001</v>
      </c>
      <c r="N302">
        <v>1.23359732578373</v>
      </c>
      <c r="O302">
        <v>11.628443010257</v>
      </c>
      <c r="P302">
        <v>32.210879171110697</v>
      </c>
      <c r="Q302">
        <v>-0.102813540201838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251</v>
      </c>
      <c r="E303">
        <v>23269.395127759999</v>
      </c>
      <c r="F303">
        <v>1739.6</v>
      </c>
      <c r="G303">
        <v>1.41081866155201</v>
      </c>
      <c r="H303">
        <v>-9.69173500855924</v>
      </c>
      <c r="I303">
        <v>-9.0709557124353495</v>
      </c>
      <c r="J303">
        <v>2.3771193690238901</v>
      </c>
      <c r="K303">
        <v>1707.1355722723299</v>
      </c>
      <c r="L303">
        <v>1596.5931370349099</v>
      </c>
      <c r="M303">
        <v>63.465485403300399</v>
      </c>
      <c r="N303">
        <v>0.79108316068858997</v>
      </c>
      <c r="O303">
        <v>8.3639917222349798</v>
      </c>
      <c r="P303">
        <v>52.429353778751299</v>
      </c>
      <c r="Q303">
        <v>5.6006008748309001E-2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60</v>
      </c>
      <c r="E304">
        <v>23227.779410219999</v>
      </c>
      <c r="F304">
        <v>912.45</v>
      </c>
      <c r="G304">
        <v>63.678029930648997</v>
      </c>
      <c r="H304">
        <v>22.8343655480761</v>
      </c>
      <c r="I304">
        <v>19.568471796421999</v>
      </c>
      <c r="J304">
        <v>4.4785423375455897</v>
      </c>
      <c r="K304">
        <v>764.14709185637798</v>
      </c>
      <c r="L304">
        <v>667.758779887674</v>
      </c>
      <c r="M304">
        <v>73.683930713699894</v>
      </c>
      <c r="N304">
        <v>1.3752596946711</v>
      </c>
      <c r="O304">
        <v>1.14526823387581</v>
      </c>
      <c r="P304">
        <v>89.442541264403602</v>
      </c>
      <c r="Q304">
        <v>4.6793968636371003E-2</v>
      </c>
    </row>
    <row r="305" spans="1:17" hidden="1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23025.673136879999</v>
      </c>
      <c r="F305">
        <v>100.67</v>
      </c>
      <c r="G305">
        <v>95.648656657556501</v>
      </c>
      <c r="H305">
        <v>3.1282606810175602</v>
      </c>
      <c r="I305">
        <v>26.6742871781396</v>
      </c>
      <c r="J305">
        <v>-1.5406164024016</v>
      </c>
      <c r="K305">
        <v>94.636124574897195</v>
      </c>
      <c r="L305">
        <v>78.789479203581806</v>
      </c>
      <c r="M305">
        <v>50.681017208567297</v>
      </c>
      <c r="N305">
        <v>1.0908622262044301</v>
      </c>
      <c r="O305">
        <v>4.7978543756829097</v>
      </c>
      <c r="P305">
        <v>141.70468187274901</v>
      </c>
      <c r="Q305">
        <v>2.0612820630179999E-2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718</v>
      </c>
      <c r="E306">
        <v>22992.120771000002</v>
      </c>
      <c r="F306">
        <v>1443.7</v>
      </c>
      <c r="G306">
        <v>-24.7500659547201</v>
      </c>
      <c r="H306">
        <v>0.92626810648268298</v>
      </c>
      <c r="I306">
        <v>-6.5132973949543604</v>
      </c>
      <c r="J306">
        <v>7.9493911204840204</v>
      </c>
      <c r="K306">
        <v>1358.7559381250501</v>
      </c>
      <c r="L306">
        <v>1298.33685894569</v>
      </c>
      <c r="M306">
        <v>58.670598657021898</v>
      </c>
      <c r="N306">
        <v>0.813953406036381</v>
      </c>
      <c r="O306">
        <v>5.5482440950335796</v>
      </c>
      <c r="P306">
        <v>30.0220651146035</v>
      </c>
      <c r="Q306">
        <v>1.100789122959E-2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622</v>
      </c>
      <c r="E307">
        <v>22907.429228879999</v>
      </c>
      <c r="F307">
        <v>730.8</v>
      </c>
      <c r="G307">
        <v>194.62867879698601</v>
      </c>
      <c r="H307">
        <v>7.6030384558066597</v>
      </c>
      <c r="I307">
        <v>5.6602378391657</v>
      </c>
      <c r="J307">
        <v>-1.50487240669518</v>
      </c>
      <c r="K307">
        <v>652.35719627302899</v>
      </c>
      <c r="L307">
        <v>561.71049311001798</v>
      </c>
      <c r="M307">
        <v>65.689951468859306</v>
      </c>
      <c r="N307">
        <v>1.2107831590638301</v>
      </c>
      <c r="O307">
        <v>7.0402298850574798</v>
      </c>
      <c r="P307">
        <v>241.09684947491201</v>
      </c>
      <c r="Q307">
        <v>0.13588978297698701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46</v>
      </c>
      <c r="E308">
        <v>22726.611907999999</v>
      </c>
      <c r="F308">
        <v>884</v>
      </c>
      <c r="G308">
        <v>12.3877489531581</v>
      </c>
      <c r="H308">
        <v>-2.05561122987669</v>
      </c>
      <c r="I308">
        <v>29.2177764746415</v>
      </c>
      <c r="J308">
        <v>-2.14262518872673</v>
      </c>
      <c r="K308">
        <v>843.57897212929697</v>
      </c>
      <c r="L308">
        <v>726.97993334938894</v>
      </c>
      <c r="M308">
        <v>51.398213601402297</v>
      </c>
      <c r="N308">
        <v>0.92012649337375996</v>
      </c>
      <c r="O308">
        <v>9.5927601809954606</v>
      </c>
      <c r="P308">
        <v>60.712662485228599</v>
      </c>
      <c r="Q308">
        <v>6.1538136890242998E-2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43</v>
      </c>
      <c r="E309">
        <v>22237.701356900001</v>
      </c>
      <c r="F309">
        <v>4294.45</v>
      </c>
      <c r="G309">
        <v>130.520220962194</v>
      </c>
      <c r="H309">
        <v>-6.34803995423347</v>
      </c>
      <c r="I309">
        <v>75.622902901216307</v>
      </c>
      <c r="J309">
        <v>-3.8757007972670299</v>
      </c>
      <c r="K309">
        <v>4020.5757774510098</v>
      </c>
      <c r="L309">
        <v>3146.2349370414299</v>
      </c>
      <c r="M309">
        <v>52.937155969342598</v>
      </c>
      <c r="N309">
        <v>2.5872281891973299</v>
      </c>
      <c r="O309">
        <v>12.268160067063301</v>
      </c>
      <c r="P309">
        <v>162.33659132559501</v>
      </c>
      <c r="Q309">
        <v>0.13690753463448699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101</v>
      </c>
      <c r="E310">
        <v>22230.438450000001</v>
      </c>
      <c r="F310">
        <v>275</v>
      </c>
      <c r="G310">
        <v>-38.501004701804199</v>
      </c>
      <c r="H310">
        <v>-4.4695907727283899</v>
      </c>
      <c r="I310">
        <v>-31.655738132573401</v>
      </c>
      <c r="J310">
        <v>0.36424249433806399</v>
      </c>
      <c r="K310">
        <v>275.89466817924398</v>
      </c>
      <c r="L310">
        <v>290.96539914548703</v>
      </c>
      <c r="M310">
        <v>52.185838496102498</v>
      </c>
      <c r="N310">
        <v>1.0822060206946</v>
      </c>
      <c r="O310">
        <v>29.927272727272701</v>
      </c>
      <c r="P310">
        <v>9.1919793527893692</v>
      </c>
      <c r="Q310">
        <v>-0.14139310567958999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65</v>
      </c>
      <c r="E311">
        <v>22227.164970239999</v>
      </c>
      <c r="F311">
        <v>167.68</v>
      </c>
      <c r="G311">
        <v>99.711526703875805</v>
      </c>
      <c r="H311">
        <v>7.6315256341002398</v>
      </c>
      <c r="I311">
        <v>11.491081630218501</v>
      </c>
      <c r="J311">
        <v>-4.1170151192360303</v>
      </c>
      <c r="K311">
        <v>159.764637812952</v>
      </c>
      <c r="L311">
        <v>132.84975495463499</v>
      </c>
      <c r="M311">
        <v>43.1581423479725</v>
      </c>
      <c r="N311">
        <v>0.92159488363449105</v>
      </c>
      <c r="O311">
        <v>14.9212786259541</v>
      </c>
      <c r="P311">
        <v>124.021376085504</v>
      </c>
      <c r="Q311">
        <v>6.1804905945592001E-2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121</v>
      </c>
      <c r="E312">
        <v>22160.638521428999</v>
      </c>
      <c r="F312">
        <v>84.79</v>
      </c>
      <c r="G312">
        <v>546.26572489133605</v>
      </c>
      <c r="H312">
        <v>33.839527405041999</v>
      </c>
      <c r="I312">
        <v>46.286754980374198</v>
      </c>
      <c r="J312">
        <v>14.7470910980061</v>
      </c>
      <c r="K312">
        <v>63.212918155661399</v>
      </c>
      <c r="L312">
        <v>46.241825705459803</v>
      </c>
      <c r="M312">
        <v>77.139197677790406</v>
      </c>
      <c r="N312">
        <v>2.5119723306314699</v>
      </c>
      <c r="O312">
        <v>7.7957306286118699</v>
      </c>
      <c r="P312">
        <v>575.61752988047795</v>
      </c>
      <c r="Q312">
        <v>0.14328608337624099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198</v>
      </c>
      <c r="E313">
        <v>22147.175569260002</v>
      </c>
      <c r="F313">
        <v>583.79999999999995</v>
      </c>
      <c r="G313">
        <v>-1.9026094161534399</v>
      </c>
      <c r="H313">
        <v>0.19757276924448999</v>
      </c>
      <c r="I313">
        <v>5.9715744357437703</v>
      </c>
      <c r="J313">
        <v>-1.83661225059251</v>
      </c>
      <c r="K313">
        <v>566.55520186833405</v>
      </c>
      <c r="L313">
        <v>506.84340337083</v>
      </c>
      <c r="M313">
        <v>41.545537033498498</v>
      </c>
      <c r="N313">
        <v>0.50059663733109605</v>
      </c>
      <c r="O313">
        <v>6.6118533744432897</v>
      </c>
      <c r="P313">
        <v>43.510324483775698</v>
      </c>
      <c r="Q313">
        <v>6.8300051772425999E-2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625</v>
      </c>
      <c r="E314">
        <v>22141.547066104999</v>
      </c>
      <c r="F314">
        <v>1294.55</v>
      </c>
      <c r="G314">
        <v>41.861298236703298</v>
      </c>
      <c r="H314">
        <v>-10.925352147880201</v>
      </c>
      <c r="I314">
        <v>53.561407627174198</v>
      </c>
      <c r="J314">
        <v>-7.16843317865112</v>
      </c>
      <c r="K314">
        <v>1290.5563456877701</v>
      </c>
      <c r="L314">
        <v>1014.48914769473</v>
      </c>
      <c r="M314">
        <v>33.893883982099901</v>
      </c>
      <c r="N314">
        <v>0.76546259701253805</v>
      </c>
      <c r="O314">
        <v>15.4841450697153</v>
      </c>
      <c r="P314">
        <v>98.779270633397303</v>
      </c>
      <c r="Q314">
        <v>0.140121149578639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271</v>
      </c>
      <c r="E315">
        <v>22085.299847599999</v>
      </c>
      <c r="F315">
        <v>698.5</v>
      </c>
      <c r="G315">
        <v>2.42582665863493</v>
      </c>
      <c r="H315">
        <v>-12.2816884939625</v>
      </c>
      <c r="I315">
        <v>6.0165746002227296</v>
      </c>
      <c r="J315">
        <v>-0.12572895734256201</v>
      </c>
      <c r="K315">
        <v>680.51714244244999</v>
      </c>
      <c r="L315">
        <v>613.83380944877001</v>
      </c>
      <c r="M315">
        <v>51.811256827632498</v>
      </c>
      <c r="N315">
        <v>1.19641644325222</v>
      </c>
      <c r="O315">
        <v>14.380816034359301</v>
      </c>
      <c r="P315">
        <v>50.863930885529101</v>
      </c>
      <c r="Q315">
        <v>0.10051079460114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60</v>
      </c>
      <c r="E316">
        <v>21943.019452159999</v>
      </c>
      <c r="F316">
        <v>166.3</v>
      </c>
      <c r="G316">
        <v>39.809620883143197</v>
      </c>
      <c r="H316">
        <v>3.2703232301632501</v>
      </c>
      <c r="I316">
        <v>2.1562164013062599</v>
      </c>
      <c r="J316">
        <v>9.9521217377420399</v>
      </c>
      <c r="K316">
        <v>152.61708280282801</v>
      </c>
      <c r="L316">
        <v>136.59200955812099</v>
      </c>
      <c r="M316">
        <v>75.3882076694548</v>
      </c>
      <c r="N316">
        <v>0.77317434468314905</v>
      </c>
      <c r="O316">
        <v>2.0444978953697999</v>
      </c>
      <c r="P316">
        <v>90.057142857142793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530</v>
      </c>
      <c r="E317">
        <v>21632.777708051999</v>
      </c>
      <c r="F317">
        <v>179.34</v>
      </c>
      <c r="G317">
        <v>-33.7769926864095</v>
      </c>
      <c r="H317">
        <v>3.7739204253802501</v>
      </c>
      <c r="I317">
        <v>-13.632389807385399</v>
      </c>
      <c r="J317">
        <v>5.7497193450479998</v>
      </c>
      <c r="K317">
        <v>167.74408835932999</v>
      </c>
      <c r="L317">
        <v>170.22219576143399</v>
      </c>
      <c r="M317">
        <v>70.800464782331304</v>
      </c>
      <c r="N317">
        <v>1.3736803981483401</v>
      </c>
      <c r="O317">
        <v>26.854020296643199</v>
      </c>
      <c r="P317">
        <v>26.073813708260101</v>
      </c>
      <c r="Q317">
        <v>3.0134029946230999E-2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550</v>
      </c>
      <c r="E318">
        <v>21596.6670284299</v>
      </c>
      <c r="F318">
        <v>867.55</v>
      </c>
      <c r="G318">
        <v>-32.434452074115597</v>
      </c>
      <c r="H318">
        <v>-8.0781870159833905E-3</v>
      </c>
      <c r="I318">
        <v>-12.397506068476799</v>
      </c>
      <c r="J318">
        <v>3.7216238314932202</v>
      </c>
      <c r="K318">
        <v>830.24447380071001</v>
      </c>
      <c r="L318">
        <v>851.73966714759104</v>
      </c>
      <c r="M318">
        <v>75.266931067021702</v>
      </c>
      <c r="N318">
        <v>1.9080063399904099</v>
      </c>
      <c r="O318">
        <v>12.2701861564175</v>
      </c>
      <c r="P318">
        <v>14.414770853939901</v>
      </c>
      <c r="Q318">
        <v>-0.147865922658764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170</v>
      </c>
      <c r="E319">
        <v>21492.48115</v>
      </c>
      <c r="F319">
        <v>7300</v>
      </c>
      <c r="G319">
        <v>-12.800821117543199</v>
      </c>
      <c r="H319">
        <v>10.219045415095501</v>
      </c>
      <c r="I319">
        <v>1.08364122869846</v>
      </c>
      <c r="J319">
        <v>5.2006901522701003</v>
      </c>
      <c r="K319">
        <v>6552.0931837218304</v>
      </c>
      <c r="L319">
        <v>6474.3670800117497</v>
      </c>
      <c r="M319">
        <v>75.534413373889805</v>
      </c>
      <c r="N319">
        <v>1.95099422133696</v>
      </c>
      <c r="O319">
        <v>3.9712328767123202</v>
      </c>
      <c r="P319">
        <v>41.066890827753397</v>
      </c>
      <c r="Q319">
        <v>-0.11209589077651499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662</v>
      </c>
      <c r="E320">
        <v>21450.164398199999</v>
      </c>
      <c r="F320">
        <v>1592.75</v>
      </c>
      <c r="G320">
        <v>109.924566823692</v>
      </c>
      <c r="H320">
        <v>-2.6179083045220302</v>
      </c>
      <c r="I320">
        <v>28.829576255672102</v>
      </c>
      <c r="J320">
        <v>-1.9652611258519701</v>
      </c>
      <c r="K320">
        <v>1517.96121037495</v>
      </c>
      <c r="L320">
        <v>1126.2054319557501</v>
      </c>
      <c r="M320">
        <v>37.420593285175698</v>
      </c>
      <c r="N320">
        <v>0.45953365020776299</v>
      </c>
      <c r="O320">
        <v>19.0990425364934</v>
      </c>
      <c r="P320">
        <v>161.06376003933701</v>
      </c>
      <c r="Q320">
        <v>0.26112232479430503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216</v>
      </c>
      <c r="E321">
        <v>21447.76544856</v>
      </c>
      <c r="F321">
        <v>1320.3</v>
      </c>
      <c r="G321">
        <v>98.000143082061001</v>
      </c>
      <c r="H321">
        <v>7.4505294368681296</v>
      </c>
      <c r="I321">
        <v>62.968699289198199</v>
      </c>
      <c r="J321">
        <v>1.5465665354878599</v>
      </c>
      <c r="K321">
        <v>1237.95567111171</v>
      </c>
      <c r="L321">
        <v>1006.702741425</v>
      </c>
      <c r="M321">
        <v>54.954743582921303</v>
      </c>
      <c r="N321">
        <v>1.0586017604195901</v>
      </c>
      <c r="O321">
        <v>8.14587593728697</v>
      </c>
      <c r="P321">
        <v>130.03745970903299</v>
      </c>
      <c r="Q321">
        <v>0.11729212932640699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165</v>
      </c>
      <c r="E322">
        <v>21440.892066879998</v>
      </c>
      <c r="F322">
        <v>164.45</v>
      </c>
      <c r="G322">
        <v>193.766822827217</v>
      </c>
      <c r="H322">
        <v>11.767204062997299</v>
      </c>
      <c r="I322">
        <v>25.8210524496887</v>
      </c>
      <c r="J322">
        <v>-1.9164581147453099</v>
      </c>
      <c r="K322">
        <v>150.89052040295499</v>
      </c>
      <c r="L322">
        <v>121.905742282525</v>
      </c>
      <c r="M322">
        <v>61.962402988925398</v>
      </c>
      <c r="N322">
        <v>1.6087549943198201</v>
      </c>
      <c r="O322">
        <v>7.63149893584675</v>
      </c>
      <c r="P322">
        <v>253.655913978494</v>
      </c>
      <c r="Q322">
        <v>0.135299847759276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40</v>
      </c>
      <c r="E323">
        <v>21368.418189159998</v>
      </c>
      <c r="F323">
        <v>967.4</v>
      </c>
      <c r="G323">
        <v>-1.8182051716037799</v>
      </c>
      <c r="H323">
        <v>4.3314233910788102</v>
      </c>
      <c r="I323">
        <v>1.02418523752645</v>
      </c>
      <c r="J323">
        <v>-1.8595457165161</v>
      </c>
      <c r="K323">
        <v>918.60536091148094</v>
      </c>
      <c r="M323">
        <v>57.101683227426797</v>
      </c>
      <c r="N323">
        <v>0.58684844584162099</v>
      </c>
      <c r="O323">
        <v>5.9541037833367803</v>
      </c>
      <c r="P323">
        <v>36.023622047243997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555</v>
      </c>
      <c r="E324">
        <v>21355.638520159999</v>
      </c>
      <c r="F324">
        <v>2060.0500000000002</v>
      </c>
      <c r="G324">
        <v>-10.233754022691199</v>
      </c>
      <c r="H324">
        <v>-3.0159055427747101</v>
      </c>
      <c r="I324">
        <v>7.9977132600753098</v>
      </c>
      <c r="J324">
        <v>4.3782102166849102</v>
      </c>
      <c r="K324">
        <v>1850.3974158784099</v>
      </c>
      <c r="L324">
        <v>1762.86383120658</v>
      </c>
      <c r="M324">
        <v>84.055209652205505</v>
      </c>
      <c r="N324">
        <v>1.03044960641655</v>
      </c>
      <c r="O324">
        <v>1.4538482075677699</v>
      </c>
      <c r="P324">
        <v>40.887019559567698</v>
      </c>
      <c r="Q324">
        <v>-5.1143419028782E-2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568</v>
      </c>
      <c r="E325">
        <v>21296.7209948399</v>
      </c>
      <c r="F325">
        <v>4183.8</v>
      </c>
      <c r="G325">
        <v>127.22305693918899</v>
      </c>
      <c r="H325">
        <v>2.4654746464388499</v>
      </c>
      <c r="I325">
        <v>15.5869393470925</v>
      </c>
      <c r="J325">
        <v>5.2349706405729899</v>
      </c>
      <c r="K325">
        <v>3846.4153761493599</v>
      </c>
      <c r="L325">
        <v>3337.67701440159</v>
      </c>
      <c r="M325">
        <v>69.005921900434203</v>
      </c>
      <c r="N325">
        <v>1.1078149922429901</v>
      </c>
      <c r="O325">
        <v>2.0603279315454901</v>
      </c>
      <c r="P325">
        <v>172.02860858257401</v>
      </c>
      <c r="Q325">
        <v>9.4431668659960999E-2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54</v>
      </c>
      <c r="E326">
        <v>21171.365080349999</v>
      </c>
      <c r="F326">
        <v>723.9</v>
      </c>
      <c r="G326">
        <v>-16.853823724152299</v>
      </c>
      <c r="H326">
        <v>-10.105408262608799</v>
      </c>
      <c r="I326">
        <v>-17.761058370174599</v>
      </c>
      <c r="J326">
        <v>-3.82265723568382</v>
      </c>
      <c r="K326">
        <v>773.45870492162203</v>
      </c>
      <c r="L326">
        <v>732.81592175211802</v>
      </c>
      <c r="M326">
        <v>21.780407516811501</v>
      </c>
      <c r="N326">
        <v>0.81572283940615298</v>
      </c>
      <c r="O326">
        <v>21.087166735736901</v>
      </c>
      <c r="P326">
        <v>20.6399466711107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138</v>
      </c>
      <c r="E327">
        <v>21085.97862306</v>
      </c>
      <c r="F327">
        <v>1862.45</v>
      </c>
      <c r="G327">
        <v>206.410907358911</v>
      </c>
      <c r="H327">
        <v>-11.7122236422704</v>
      </c>
      <c r="I327">
        <v>24.2015341434949</v>
      </c>
      <c r="J327">
        <v>-6.21782042990439</v>
      </c>
      <c r="K327">
        <v>1884.24745742966</v>
      </c>
      <c r="L327">
        <v>1467.6355814864301</v>
      </c>
      <c r="M327">
        <v>44.153330774042203</v>
      </c>
      <c r="N327">
        <v>0.68109621020511102</v>
      </c>
      <c r="O327">
        <v>16.019405271121201</v>
      </c>
      <c r="P327">
        <v>245.143038353924</v>
      </c>
      <c r="Q327">
        <v>0.108697144474228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418</v>
      </c>
      <c r="E328">
        <v>21061.615842539999</v>
      </c>
      <c r="F328">
        <v>938.7</v>
      </c>
      <c r="G328">
        <v>-30.514939014305401</v>
      </c>
      <c r="H328">
        <v>3.2634847258704398</v>
      </c>
      <c r="I328">
        <v>-6.8914755629443896</v>
      </c>
      <c r="J328">
        <v>-3.34992912765899</v>
      </c>
      <c r="K328">
        <v>900.90405804290197</v>
      </c>
      <c r="L328">
        <v>906.349123675123</v>
      </c>
      <c r="M328">
        <v>52.683802488074299</v>
      </c>
      <c r="N328">
        <v>1.05372158777074</v>
      </c>
      <c r="O328">
        <v>21.439224459358599</v>
      </c>
      <c r="P328">
        <v>27.436872115123499</v>
      </c>
      <c r="Q328">
        <v>-8.3619129278881002E-2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46</v>
      </c>
      <c r="E329">
        <v>21045.417629759999</v>
      </c>
      <c r="F329">
        <v>335.2</v>
      </c>
      <c r="G329">
        <v>119.682247521267</v>
      </c>
      <c r="H329">
        <v>1.6740583154222199</v>
      </c>
      <c r="I329">
        <v>58.038965387790299</v>
      </c>
      <c r="J329">
        <v>3.9993110557831399</v>
      </c>
      <c r="K329">
        <v>310.83490517222401</v>
      </c>
      <c r="L329">
        <v>243.281109793198</v>
      </c>
      <c r="M329">
        <v>57.287967874890299</v>
      </c>
      <c r="N329">
        <v>1.19499012630839</v>
      </c>
      <c r="O329">
        <v>4.3257756563245904</v>
      </c>
      <c r="P329">
        <v>147.01547531319</v>
      </c>
      <c r="Q329">
        <v>0.14468168391275299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285</v>
      </c>
      <c r="E330">
        <v>20834.236093439999</v>
      </c>
      <c r="F330">
        <v>1894.2</v>
      </c>
      <c r="G330">
        <v>5.1493191621530601</v>
      </c>
      <c r="H330">
        <v>-3.1038053948397399</v>
      </c>
      <c r="I330">
        <v>-20.5118385165487</v>
      </c>
      <c r="J330">
        <v>4.2454626598488403</v>
      </c>
      <c r="K330">
        <v>1848.7447662162799</v>
      </c>
      <c r="L330">
        <v>1834.3332027179999</v>
      </c>
      <c r="M330">
        <v>65.372751268153706</v>
      </c>
      <c r="N330">
        <v>1.60851417030822</v>
      </c>
      <c r="O330">
        <v>29.814697497624302</v>
      </c>
      <c r="P330">
        <v>33.122496310351998</v>
      </c>
      <c r="Q330">
        <v>5.5107230466106001E-2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138</v>
      </c>
      <c r="E331">
        <v>20763.264809069999</v>
      </c>
      <c r="F331">
        <v>1477.7</v>
      </c>
      <c r="G331">
        <v>198.243979080624</v>
      </c>
      <c r="H331">
        <v>2.2582477494803102</v>
      </c>
      <c r="I331">
        <v>21.586341203077598</v>
      </c>
      <c r="J331">
        <v>2.9615891288666401</v>
      </c>
      <c r="K331">
        <v>1400.35829154269</v>
      </c>
      <c r="L331">
        <v>1106.79277366924</v>
      </c>
      <c r="M331">
        <v>50.544185499731803</v>
      </c>
      <c r="N331">
        <v>0.87217626600172005</v>
      </c>
      <c r="O331">
        <v>5.8401570007443997</v>
      </c>
      <c r="P331">
        <v>232.81531531531499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27</v>
      </c>
      <c r="E332">
        <v>20735.918400289</v>
      </c>
      <c r="F332">
        <v>106.07</v>
      </c>
      <c r="G332">
        <v>2.0570062144880699</v>
      </c>
      <c r="H332">
        <v>30.652158337817301</v>
      </c>
      <c r="I332">
        <v>2.2600733286925898</v>
      </c>
      <c r="J332">
        <v>28.506767894107298</v>
      </c>
      <c r="K332">
        <v>82.831677895710897</v>
      </c>
      <c r="L332">
        <v>83.352268927032199</v>
      </c>
      <c r="M332">
        <v>87.846646033687406</v>
      </c>
      <c r="N332">
        <v>5.3353141566725899</v>
      </c>
      <c r="O332">
        <v>5.0249835014613202</v>
      </c>
      <c r="P332">
        <v>63.059185242121401</v>
      </c>
      <c r="Q332">
        <v>8.6889979622454996E-2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550</v>
      </c>
      <c r="E333">
        <v>20532.9171527</v>
      </c>
      <c r="F333">
        <v>1597.55</v>
      </c>
      <c r="G333">
        <v>-30.092671587832601</v>
      </c>
      <c r="H333">
        <v>6.7601052733903604</v>
      </c>
      <c r="I333">
        <v>-4.0712901260407497</v>
      </c>
      <c r="J333">
        <v>6.3059790332126102</v>
      </c>
      <c r="K333">
        <v>1476.2217846577601</v>
      </c>
      <c r="L333">
        <v>1483.5143304010101</v>
      </c>
      <c r="M333">
        <v>78.122268525487598</v>
      </c>
      <c r="N333">
        <v>0.87220857283841802</v>
      </c>
      <c r="O333">
        <v>10.8854182967669</v>
      </c>
      <c r="P333">
        <v>25.890464933018102</v>
      </c>
      <c r="Q333">
        <v>-8.3506365601575996E-2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496</v>
      </c>
      <c r="E334">
        <v>20291.271953125</v>
      </c>
      <c r="F334">
        <v>781.25</v>
      </c>
      <c r="G334">
        <v>-9.9015559875866597</v>
      </c>
      <c r="H334">
        <v>-2.24483361347525</v>
      </c>
      <c r="I334">
        <v>-19.130430795031099</v>
      </c>
      <c r="J334">
        <v>-1.2688614937740601</v>
      </c>
      <c r="K334">
        <v>780.71263377241996</v>
      </c>
      <c r="L334">
        <v>735.90801685892995</v>
      </c>
      <c r="M334">
        <v>46.3768211021913</v>
      </c>
      <c r="N334">
        <v>0.611677080727272</v>
      </c>
      <c r="O334">
        <v>16.953600000000002</v>
      </c>
      <c r="P334">
        <v>30.6219695703059</v>
      </c>
      <c r="Q334">
        <v>1.8432561316392999E-2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54</v>
      </c>
      <c r="E335">
        <v>20266.82909241</v>
      </c>
      <c r="F335">
        <v>1271.0999999999999</v>
      </c>
      <c r="G335">
        <v>-31.2062238148688</v>
      </c>
      <c r="H335">
        <v>-10.945724190118</v>
      </c>
      <c r="I335">
        <v>-34.4272984926493</v>
      </c>
      <c r="J335">
        <v>2.7240631605433698</v>
      </c>
      <c r="K335">
        <v>1358.66630321603</v>
      </c>
      <c r="L335">
        <v>1414.6137745691799</v>
      </c>
      <c r="M335">
        <v>39.157982104430303</v>
      </c>
      <c r="N335">
        <v>1.5091512377413201</v>
      </c>
      <c r="O335">
        <v>41.294941389347798</v>
      </c>
      <c r="P335">
        <v>6.8061507436349897</v>
      </c>
      <c r="Q335">
        <v>5.0220792866085003E-2</v>
      </c>
    </row>
    <row r="336" spans="1:17" hidden="1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138</v>
      </c>
      <c r="E336">
        <v>20173.740000000002</v>
      </c>
      <c r="F336">
        <v>151.84</v>
      </c>
      <c r="G336">
        <v>6.5479444475478896</v>
      </c>
      <c r="H336">
        <v>6.7593524265028302</v>
      </c>
      <c r="I336">
        <v>2.9868267236060402</v>
      </c>
      <c r="J336">
        <v>1.07415557030878</v>
      </c>
      <c r="K336">
        <v>140.52354664894801</v>
      </c>
      <c r="L336">
        <v>130.67525993188201</v>
      </c>
      <c r="M336">
        <v>53.328059728626101</v>
      </c>
      <c r="N336">
        <v>1.0484234680348099</v>
      </c>
      <c r="O336">
        <v>1.1920442571127401</v>
      </c>
      <c r="P336">
        <v>33.7797356828193</v>
      </c>
    </row>
    <row r="337" spans="1:17" hidden="1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138</v>
      </c>
      <c r="E337">
        <v>20155.501969815999</v>
      </c>
      <c r="F337">
        <v>341.26</v>
      </c>
      <c r="G337">
        <v>-11.5249637843662</v>
      </c>
      <c r="H337">
        <v>-1.2658796057859101</v>
      </c>
      <c r="I337">
        <v>-10.0924756735449</v>
      </c>
      <c r="J337">
        <v>1.7502696258127901</v>
      </c>
      <c r="K337">
        <v>340.25791270717201</v>
      </c>
      <c r="L337">
        <v>335.06114091760497</v>
      </c>
      <c r="M337">
        <v>42.778347382377802</v>
      </c>
      <c r="N337">
        <v>0.55419463435387495</v>
      </c>
      <c r="O337">
        <v>6.9565727011662704</v>
      </c>
      <c r="P337">
        <v>15.290540540540499</v>
      </c>
      <c r="Q337">
        <v>-0.10379904096142301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40</v>
      </c>
      <c r="E338">
        <v>20112.017431879998</v>
      </c>
      <c r="F338">
        <v>547.70000000000005</v>
      </c>
      <c r="G338">
        <v>64.266803729398305</v>
      </c>
      <c r="H338">
        <v>14.5576901751565</v>
      </c>
      <c r="I338">
        <v>-14.099122177593999</v>
      </c>
      <c r="J338">
        <v>4.82076136455892</v>
      </c>
      <c r="K338">
        <v>465.70878225084101</v>
      </c>
      <c r="L338">
        <v>425.67134234356502</v>
      </c>
      <c r="M338">
        <v>84.809347453837802</v>
      </c>
      <c r="N338">
        <v>1.4576056857216599</v>
      </c>
      <c r="O338">
        <v>4.7745115939382901</v>
      </c>
      <c r="P338">
        <v>124.88195442414199</v>
      </c>
      <c r="Q338">
        <v>0.124054285858287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785</v>
      </c>
      <c r="E339">
        <v>20099.559462674999</v>
      </c>
      <c r="F339">
        <v>1433.85</v>
      </c>
      <c r="G339">
        <v>14.3514883573619</v>
      </c>
      <c r="H339">
        <v>2.4951005253861198</v>
      </c>
      <c r="I339">
        <v>3.2620492153075098</v>
      </c>
      <c r="J339">
        <v>1.6594396598107899</v>
      </c>
      <c r="K339">
        <v>1295.9351964700199</v>
      </c>
      <c r="L339">
        <v>1180.0940162192301</v>
      </c>
      <c r="M339">
        <v>69.213866775137106</v>
      </c>
      <c r="N339">
        <v>0.67735791812628199</v>
      </c>
      <c r="O339">
        <v>2.16898559821461</v>
      </c>
      <c r="P339">
        <v>45.1044881849921</v>
      </c>
      <c r="Q339">
        <v>4.0805206953872998E-2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254</v>
      </c>
      <c r="E340">
        <v>20090.637391215001</v>
      </c>
      <c r="F340">
        <v>697.35</v>
      </c>
      <c r="G340">
        <v>46.053671314529097</v>
      </c>
      <c r="H340">
        <v>4.5890641532009004</v>
      </c>
      <c r="I340">
        <v>34.993146934598499</v>
      </c>
      <c r="J340">
        <v>-0.99267597944632102</v>
      </c>
      <c r="K340">
        <v>629.67459846155202</v>
      </c>
      <c r="L340">
        <v>531.24136878802301</v>
      </c>
      <c r="M340">
        <v>60.874089193635101</v>
      </c>
      <c r="N340">
        <v>1.06205320655372</v>
      </c>
      <c r="O340">
        <v>5.02617050261704</v>
      </c>
      <c r="P340">
        <v>82.528464860620304</v>
      </c>
      <c r="Q340">
        <v>-3.4454223908287E-2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133</v>
      </c>
      <c r="E341">
        <v>20041.043549400001</v>
      </c>
      <c r="F341">
        <v>13683.7</v>
      </c>
      <c r="G341">
        <v>225.942371648163</v>
      </c>
      <c r="H341">
        <v>-2.5532559670055601</v>
      </c>
      <c r="I341">
        <v>80.904986198387505</v>
      </c>
      <c r="J341">
        <v>-2.5262139507818699</v>
      </c>
      <c r="K341">
        <v>12352.686705800999</v>
      </c>
      <c r="L341">
        <v>8734.1086012844298</v>
      </c>
      <c r="M341">
        <v>41.723686319208099</v>
      </c>
      <c r="N341">
        <v>0.45343745498412302</v>
      </c>
      <c r="O341">
        <v>14.7503964570985</v>
      </c>
      <c r="P341">
        <v>257.74379084967302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228</v>
      </c>
      <c r="E342">
        <v>20020.792207260001</v>
      </c>
      <c r="F342">
        <v>460.2</v>
      </c>
      <c r="G342">
        <v>39.877933938328397</v>
      </c>
      <c r="H342">
        <v>8.2903130758930494</v>
      </c>
      <c r="I342">
        <v>42.577083913131098</v>
      </c>
      <c r="J342">
        <v>4.1136091420041501</v>
      </c>
      <c r="K342">
        <v>421.53137090609198</v>
      </c>
      <c r="L342">
        <v>352.33224149201698</v>
      </c>
      <c r="M342">
        <v>53.997794547593301</v>
      </c>
      <c r="N342">
        <v>0.64551275034783495</v>
      </c>
      <c r="O342">
        <v>14.634941329856501</v>
      </c>
      <c r="P342">
        <v>66.588235294117595</v>
      </c>
      <c r="Q342">
        <v>5.1961808100796002E-2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418</v>
      </c>
      <c r="E343">
        <v>19869.366963839999</v>
      </c>
      <c r="F343">
        <v>4036.8</v>
      </c>
      <c r="G343">
        <v>48.734407396188303</v>
      </c>
      <c r="H343">
        <v>6.8440309618458803</v>
      </c>
      <c r="I343">
        <v>32.641975061205798</v>
      </c>
      <c r="J343">
        <v>-2.6072924109711999</v>
      </c>
      <c r="K343">
        <v>3708.8661168119302</v>
      </c>
      <c r="L343">
        <v>3149.8127156331602</v>
      </c>
      <c r="M343">
        <v>53.805015156233601</v>
      </c>
      <c r="N343">
        <v>1.05464718235434</v>
      </c>
      <c r="O343">
        <v>7.20744153785175</v>
      </c>
      <c r="P343">
        <v>81.022421524663599</v>
      </c>
      <c r="Q343">
        <v>-1.8891951237256E-2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290</v>
      </c>
      <c r="E344">
        <v>19863.984143500002</v>
      </c>
      <c r="F344">
        <v>402.5</v>
      </c>
      <c r="G344">
        <v>166.183709793491</v>
      </c>
      <c r="H344">
        <v>0.174753220390062</v>
      </c>
      <c r="I344">
        <v>-6.1305194163747396</v>
      </c>
      <c r="J344">
        <v>-4.5471617611573603</v>
      </c>
      <c r="K344">
        <v>386.58428397584402</v>
      </c>
      <c r="L344">
        <v>326.25984479843999</v>
      </c>
      <c r="M344">
        <v>42.881419253924797</v>
      </c>
      <c r="N344">
        <v>1.1797358509214799</v>
      </c>
      <c r="O344">
        <v>10.0372670807453</v>
      </c>
      <c r="P344">
        <v>201.498127340823</v>
      </c>
      <c r="Q344">
        <v>0.18973659648427799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21</v>
      </c>
      <c r="E345">
        <v>19822.918848779998</v>
      </c>
      <c r="F345">
        <v>714.05</v>
      </c>
      <c r="G345">
        <v>11.604637851300801</v>
      </c>
      <c r="H345">
        <v>22.096199631207298</v>
      </c>
      <c r="I345">
        <v>-18.902904641900601</v>
      </c>
      <c r="J345">
        <v>10.389614420687501</v>
      </c>
      <c r="K345">
        <v>631.79758847259097</v>
      </c>
      <c r="L345">
        <v>632.45007419751698</v>
      </c>
      <c r="M345">
        <v>63.607219419184197</v>
      </c>
      <c r="N345">
        <v>1.9368389044580501</v>
      </c>
      <c r="O345">
        <v>21.840207268398501</v>
      </c>
      <c r="P345">
        <v>52.054940374787002</v>
      </c>
      <c r="Q345">
        <v>9.3889081783556996E-2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418</v>
      </c>
      <c r="E346">
        <v>19640.933134235001</v>
      </c>
      <c r="F346">
        <v>5548.15</v>
      </c>
      <c r="G346">
        <v>88.358423039870104</v>
      </c>
      <c r="H346">
        <v>2.2958626435957501</v>
      </c>
      <c r="I346">
        <v>43.962723352210297</v>
      </c>
      <c r="J346">
        <v>9.6696136668942891</v>
      </c>
      <c r="K346">
        <v>4930.89810630794</v>
      </c>
      <c r="L346">
        <v>4036.2224816892299</v>
      </c>
      <c r="M346">
        <v>79.373604249912304</v>
      </c>
      <c r="N346">
        <v>1.3250125389335801</v>
      </c>
      <c r="O346">
        <v>1.7095788686319</v>
      </c>
      <c r="P346">
        <v>164.19761904761901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409</v>
      </c>
      <c r="E347">
        <v>19640.741192325</v>
      </c>
      <c r="F347">
        <v>317.64999999999998</v>
      </c>
      <c r="G347">
        <v>41.907039303814003</v>
      </c>
      <c r="H347">
        <v>-6.6593120495991203</v>
      </c>
      <c r="I347">
        <v>26.8460456767178</v>
      </c>
      <c r="J347">
        <v>0.19575969786919101</v>
      </c>
      <c r="K347">
        <v>314.36577741420399</v>
      </c>
      <c r="L347">
        <v>262.84167900352298</v>
      </c>
      <c r="M347">
        <v>42.997844425092097</v>
      </c>
      <c r="N347">
        <v>0.72629496628347801</v>
      </c>
      <c r="O347">
        <v>12.041555170785401</v>
      </c>
      <c r="P347">
        <v>70.963401506996703</v>
      </c>
      <c r="Q347">
        <v>5.0945439452689999E-2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527</v>
      </c>
      <c r="E348">
        <v>19593.798316674998</v>
      </c>
      <c r="F348">
        <v>1736.75</v>
      </c>
      <c r="G348">
        <v>20.9537794094412</v>
      </c>
      <c r="H348">
        <v>-2.5387456792470999</v>
      </c>
      <c r="I348">
        <v>4.0794306464481203</v>
      </c>
      <c r="J348">
        <v>-0.17970258573672901</v>
      </c>
      <c r="K348">
        <v>1735.75850836568</v>
      </c>
      <c r="L348">
        <v>1583.1076475361899</v>
      </c>
      <c r="M348">
        <v>35.882529367367297</v>
      </c>
      <c r="N348">
        <v>0.67287491244619202</v>
      </c>
      <c r="O348">
        <v>9.5120195767957494</v>
      </c>
      <c r="P348">
        <v>52.775334271639601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373</v>
      </c>
      <c r="E349">
        <v>19531.799478749999</v>
      </c>
      <c r="F349">
        <v>487.5</v>
      </c>
      <c r="G349">
        <v>56.611497809721101</v>
      </c>
      <c r="H349">
        <v>-7.6207559185138098</v>
      </c>
      <c r="I349">
        <v>17.956823133418499</v>
      </c>
      <c r="J349">
        <v>-0.28518264879359401</v>
      </c>
      <c r="K349">
        <v>468.05237370211802</v>
      </c>
      <c r="L349">
        <v>391.83073569260199</v>
      </c>
      <c r="M349">
        <v>42.6312358079931</v>
      </c>
      <c r="N349">
        <v>0.88624333796664201</v>
      </c>
      <c r="O349">
        <v>17.815384615384598</v>
      </c>
      <c r="P349">
        <v>94.961007798440306</v>
      </c>
      <c r="Q349">
        <v>3.0998710041734E-2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21</v>
      </c>
      <c r="E350">
        <v>19500.840219045</v>
      </c>
      <c r="F350">
        <v>706.45</v>
      </c>
      <c r="G350">
        <v>62.8558616080958</v>
      </c>
      <c r="H350">
        <v>1.5798970050109999</v>
      </c>
      <c r="I350">
        <v>-27.9636720673717</v>
      </c>
      <c r="J350">
        <v>0.42848845778275202</v>
      </c>
      <c r="K350">
        <v>693.06472501842302</v>
      </c>
      <c r="L350">
        <v>653.11811883016605</v>
      </c>
      <c r="M350">
        <v>45.285942543282196</v>
      </c>
      <c r="N350">
        <v>1.3160855330788701</v>
      </c>
      <c r="O350">
        <v>21.9973104961426</v>
      </c>
      <c r="P350">
        <v>88.336443615035904</v>
      </c>
      <c r="Q350">
        <v>4.4762078145298999E-2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46</v>
      </c>
      <c r="E351">
        <v>19444.707274929999</v>
      </c>
      <c r="F351">
        <v>1671.95</v>
      </c>
      <c r="G351">
        <v>219.164332405761</v>
      </c>
      <c r="H351">
        <v>2.3730520720600898</v>
      </c>
      <c r="I351">
        <v>94.042312895978895</v>
      </c>
      <c r="J351">
        <v>8.8021359686671001</v>
      </c>
      <c r="K351">
        <v>1382.8105087937199</v>
      </c>
      <c r="L351">
        <v>981.87509099078295</v>
      </c>
      <c r="M351">
        <v>76.485054611564806</v>
      </c>
      <c r="N351">
        <v>0.462327557150775</v>
      </c>
      <c r="O351">
        <v>0.74763001285924602</v>
      </c>
      <c r="P351">
        <v>287.02546296296299</v>
      </c>
      <c r="Q351">
        <v>0.17141594002071101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812</v>
      </c>
      <c r="E352">
        <v>19415.977373270001</v>
      </c>
      <c r="F352">
        <v>2023.1</v>
      </c>
      <c r="G352">
        <v>51.012836034818797</v>
      </c>
      <c r="H352">
        <v>-3.6837476195357799</v>
      </c>
      <c r="I352">
        <v>27.6815272344611</v>
      </c>
      <c r="J352">
        <v>-2.31521813241873</v>
      </c>
      <c r="K352">
        <v>1937.7634471492099</v>
      </c>
      <c r="L352">
        <v>1641.8953067853399</v>
      </c>
      <c r="M352">
        <v>36.543409488908999</v>
      </c>
      <c r="N352">
        <v>0.46778828730340799</v>
      </c>
      <c r="O352">
        <v>10.553111561465</v>
      </c>
      <c r="P352">
        <v>78.230992864064802</v>
      </c>
      <c r="Q352">
        <v>5.9623101600630002E-2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165</v>
      </c>
      <c r="E353">
        <v>19279.23477345</v>
      </c>
      <c r="F353">
        <v>606.5</v>
      </c>
      <c r="G353">
        <v>27.028649009835501</v>
      </c>
      <c r="H353">
        <v>0.36187400468825098</v>
      </c>
      <c r="I353">
        <v>42.9054398854121</v>
      </c>
      <c r="J353">
        <v>-3.22073781070636</v>
      </c>
      <c r="K353">
        <v>594.23087141295002</v>
      </c>
      <c r="L353">
        <v>505.28232344085598</v>
      </c>
      <c r="M353">
        <v>45.121348709721701</v>
      </c>
      <c r="N353">
        <v>0.288551910553908</v>
      </c>
      <c r="O353">
        <v>11.4756801319043</v>
      </c>
      <c r="P353">
        <v>94.391025641025607</v>
      </c>
      <c r="Q353">
        <v>0.15493423392448299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541</v>
      </c>
      <c r="E354">
        <v>19215.8509863</v>
      </c>
      <c r="F354">
        <v>453</v>
      </c>
      <c r="G354">
        <v>-43.114807408765799</v>
      </c>
      <c r="H354">
        <v>-4.6635067059716597</v>
      </c>
      <c r="I354">
        <v>-37.0003498852045</v>
      </c>
      <c r="J354">
        <v>-2.5668182576269101</v>
      </c>
      <c r="K354">
        <v>464.507471458483</v>
      </c>
      <c r="L354">
        <v>483.12692684975798</v>
      </c>
      <c r="M354">
        <v>33.205099740147404</v>
      </c>
      <c r="N354">
        <v>0.54720800846413997</v>
      </c>
      <c r="O354">
        <v>51.219110550854403</v>
      </c>
      <c r="P354">
        <v>48.876035230708503</v>
      </c>
      <c r="Q354">
        <v>3.2229596789521003E-2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541</v>
      </c>
      <c r="E355">
        <v>19181.998046249999</v>
      </c>
      <c r="F355">
        <v>2129.25</v>
      </c>
      <c r="G355">
        <v>9.1379053814909401</v>
      </c>
      <c r="H355">
        <v>-18.603626666115701</v>
      </c>
      <c r="I355">
        <v>-41.410800299938103</v>
      </c>
      <c r="J355">
        <v>-0.42525574982585701</v>
      </c>
      <c r="K355">
        <v>2434.5765177775202</v>
      </c>
      <c r="L355">
        <v>2547.5004768428498</v>
      </c>
      <c r="M355">
        <v>35.0981627802811</v>
      </c>
      <c r="N355">
        <v>1.4776284486486799</v>
      </c>
      <c r="O355">
        <v>82.975226018551098</v>
      </c>
      <c r="P355">
        <v>45.639534883720899</v>
      </c>
      <c r="Q355">
        <v>5.2702792084469999E-2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433</v>
      </c>
      <c r="E356">
        <v>19175.771229714999</v>
      </c>
      <c r="F356">
        <v>1343.15</v>
      </c>
      <c r="G356">
        <v>48.797021890867597</v>
      </c>
      <c r="H356">
        <v>7.4980618626270799</v>
      </c>
      <c r="I356">
        <v>18.9883109539233</v>
      </c>
      <c r="J356">
        <v>-1.82001272194249</v>
      </c>
      <c r="K356">
        <v>1219.7485109664999</v>
      </c>
      <c r="L356">
        <v>1022.59152655591</v>
      </c>
      <c r="M356">
        <v>53.021541257586499</v>
      </c>
      <c r="N356">
        <v>2.11518441800188</v>
      </c>
      <c r="O356">
        <v>14.931318169973499</v>
      </c>
      <c r="P356">
        <v>85.262068965517201</v>
      </c>
      <c r="Q356">
        <v>0.15331022223562699</v>
      </c>
    </row>
    <row r="357" spans="1:17" hidden="1" x14ac:dyDescent="0.3">
      <c r="A357" t="s">
        <v>821</v>
      </c>
      <c r="B357" t="s">
        <v>822</v>
      </c>
      <c r="C357" t="str">
        <f>IFERROR(VLOOKUP(Table1[[#This Row],[Ticker]],[1]!Table1[[Symbol]:[Industry]],2,FALSE),"-")</f>
        <v>-</v>
      </c>
      <c r="D357" t="s">
        <v>54</v>
      </c>
      <c r="E357">
        <v>19071.774951075</v>
      </c>
      <c r="F357">
        <v>447.15</v>
      </c>
      <c r="G357">
        <v>11.7152554000238</v>
      </c>
      <c r="H357">
        <v>15.142787814051999</v>
      </c>
      <c r="I357">
        <v>21.425844118837301</v>
      </c>
      <c r="J357">
        <v>3.5673775505212099E-2</v>
      </c>
      <c r="K357">
        <v>394.72599999999898</v>
      </c>
      <c r="M357">
        <v>50.368216738361703</v>
      </c>
      <c r="O357">
        <v>8.9008162808900693</v>
      </c>
      <c r="P357">
        <v>53.133561643835598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Row],[Ticker]],[1]!Table1[[Symbol]:[Industry]],2,FALSE),"-")</f>
        <v>-</v>
      </c>
      <c r="D358" t="s">
        <v>133</v>
      </c>
      <c r="E358">
        <v>19038.690875324999</v>
      </c>
      <c r="F358">
        <v>684.75</v>
      </c>
      <c r="G358">
        <v>47.283604148876698</v>
      </c>
      <c r="H358">
        <v>1.8912741927276799</v>
      </c>
      <c r="I358">
        <v>-13.1780152016945</v>
      </c>
      <c r="J358">
        <v>0.76031688642433604</v>
      </c>
      <c r="K358">
        <v>663.82886614510096</v>
      </c>
      <c r="L358">
        <v>591.13052639441196</v>
      </c>
      <c r="M358">
        <v>49.645559478877999</v>
      </c>
      <c r="N358">
        <v>0.61484329578629004</v>
      </c>
      <c r="O358">
        <v>8.8426433004746094</v>
      </c>
      <c r="P358">
        <v>78.297096732196295</v>
      </c>
      <c r="Q358">
        <v>2.4804178862514001E-2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Row],[Ticker]],[1]!Table1[[Symbol]:[Industry]],2,FALSE),"-")</f>
        <v>-</v>
      </c>
      <c r="D359" t="s">
        <v>83</v>
      </c>
      <c r="E359">
        <v>19000.679158755</v>
      </c>
      <c r="F359">
        <v>3393.95</v>
      </c>
      <c r="G359">
        <v>45.924454622842298</v>
      </c>
      <c r="H359">
        <v>-0.46470589054837402</v>
      </c>
      <c r="I359">
        <v>68.351733975448298</v>
      </c>
      <c r="J359">
        <v>-4.7538910709067599</v>
      </c>
      <c r="K359">
        <v>3039.6379093299502</v>
      </c>
      <c r="L359">
        <v>2533.8119597988398</v>
      </c>
      <c r="M359">
        <v>65.525728810413099</v>
      </c>
      <c r="N359">
        <v>1.0925914166291999</v>
      </c>
      <c r="O359">
        <v>7.6916277493775702</v>
      </c>
      <c r="P359">
        <v>95.616714697406294</v>
      </c>
      <c r="Q359">
        <v>0.17035861297402199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Row],[Ticker]],[1]!Table1[[Symbol]:[Industry]],2,FALSE),"-")</f>
        <v>-</v>
      </c>
      <c r="D360" t="s">
        <v>80</v>
      </c>
      <c r="E360">
        <v>18923.475252299999</v>
      </c>
      <c r="F360">
        <v>800.85</v>
      </c>
      <c r="G360">
        <v>-34.789698266068399</v>
      </c>
      <c r="H360">
        <v>-10.784053221461001</v>
      </c>
      <c r="I360">
        <v>-31.640511765111199</v>
      </c>
      <c r="J360">
        <v>0.41963293699774401</v>
      </c>
      <c r="K360">
        <v>810.54727673275795</v>
      </c>
      <c r="L360">
        <v>849.18457151565303</v>
      </c>
      <c r="M360">
        <v>51.908492063958903</v>
      </c>
      <c r="N360">
        <v>0.92208687550782997</v>
      </c>
      <c r="O360">
        <v>32.134606980083603</v>
      </c>
      <c r="P360">
        <v>14.4071428571428</v>
      </c>
      <c r="Q360">
        <v>-0.116114507977717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Row],[Ticker]],[1]!Table1[[Symbol]:[Industry]],2,FALSE),"-")</f>
        <v>-</v>
      </c>
      <c r="D361" t="s">
        <v>622</v>
      </c>
      <c r="E361">
        <v>18800.182748879899</v>
      </c>
      <c r="F361">
        <v>37.36</v>
      </c>
      <c r="G361">
        <v>-10.5261064657119</v>
      </c>
      <c r="H361">
        <v>-6.8612159341377197</v>
      </c>
      <c r="I361">
        <v>-32.009617333068498</v>
      </c>
      <c r="J361">
        <v>-8.8551714324120304E-2</v>
      </c>
      <c r="K361">
        <v>38.147013945282701</v>
      </c>
      <c r="L361">
        <v>38.485114419735602</v>
      </c>
      <c r="M361">
        <v>43.625248776601197</v>
      </c>
      <c r="N361">
        <v>0.72934491834666104</v>
      </c>
      <c r="O361">
        <v>41.595289079229097</v>
      </c>
      <c r="P361">
        <v>18.227848101265799</v>
      </c>
      <c r="Q361">
        <v>4.8197309992982003E-2</v>
      </c>
    </row>
    <row r="362" spans="1:17" hidden="1" x14ac:dyDescent="0.3">
      <c r="A362" t="s">
        <v>831</v>
      </c>
      <c r="B362" t="s">
        <v>832</v>
      </c>
      <c r="C362" t="str">
        <f>IFERROR(VLOOKUP(Table1[[#This Row],[Ticker]],[1]!Table1[[Symbol]:[Industry]],2,FALSE),"-")</f>
        <v>-</v>
      </c>
      <c r="D362" t="s">
        <v>833</v>
      </c>
      <c r="E362">
        <v>18720.5344788</v>
      </c>
      <c r="F362">
        <v>1724</v>
      </c>
      <c r="G362">
        <v>-1.4197581931118199</v>
      </c>
      <c r="H362">
        <v>-1.04663496474443</v>
      </c>
      <c r="I362">
        <v>8.2908305257016703</v>
      </c>
      <c r="J362">
        <v>-1.8293733141361901</v>
      </c>
      <c r="K362">
        <v>1630.077</v>
      </c>
      <c r="M362">
        <v>36.431723461006598</v>
      </c>
      <c r="O362">
        <v>12.4390951276102</v>
      </c>
      <c r="P362">
        <v>39.974830511914902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662</v>
      </c>
      <c r="E363">
        <v>18659.442892499999</v>
      </c>
      <c r="F363">
        <v>4480.6499999999996</v>
      </c>
      <c r="G363">
        <v>124.300164781213</v>
      </c>
      <c r="H363">
        <v>-1.7501932273844001</v>
      </c>
      <c r="I363">
        <v>25.680576628073698</v>
      </c>
      <c r="J363">
        <v>-5.5368874920310196</v>
      </c>
      <c r="K363">
        <v>4425.9331679587804</v>
      </c>
      <c r="L363">
        <v>3455.2710746861699</v>
      </c>
      <c r="M363">
        <v>33.179197100322199</v>
      </c>
      <c r="N363">
        <v>0.65256451829107798</v>
      </c>
      <c r="O363">
        <v>22.4822291408612</v>
      </c>
      <c r="P363">
        <v>156.44745879120799</v>
      </c>
      <c r="Q363">
        <v>0.13882783531554299</v>
      </c>
    </row>
    <row r="364" spans="1:17" hidden="1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E364">
        <v>18560.44051565</v>
      </c>
      <c r="F364">
        <v>1782.1</v>
      </c>
      <c r="G364">
        <v>575.56508336301397</v>
      </c>
      <c r="H364">
        <v>-8.8097737831695202</v>
      </c>
      <c r="I364">
        <v>154.318779721857</v>
      </c>
      <c r="J364">
        <v>-1.46516822777689</v>
      </c>
      <c r="K364">
        <v>1995.9088607900001</v>
      </c>
      <c r="L364">
        <v>1430.6712005245299</v>
      </c>
      <c r="M364">
        <v>25.782239559027602</v>
      </c>
      <c r="N364">
        <v>0.87284393646441305</v>
      </c>
      <c r="O364">
        <v>70.459009034285302</v>
      </c>
      <c r="P364">
        <v>687.424885118416</v>
      </c>
      <c r="Q364">
        <v>0.30142652413750298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177</v>
      </c>
      <c r="E365">
        <v>18514.596303440001</v>
      </c>
      <c r="F365">
        <v>328.15</v>
      </c>
      <c r="G365">
        <v>-11.4766613977483</v>
      </c>
      <c r="H365">
        <v>4.3196074201684702</v>
      </c>
      <c r="I365">
        <v>-23.4378437341697</v>
      </c>
      <c r="J365">
        <v>1.46877257293515</v>
      </c>
      <c r="K365">
        <v>311.19834785278198</v>
      </c>
      <c r="L365">
        <v>312.42219661346701</v>
      </c>
      <c r="M365">
        <v>73.778352135043406</v>
      </c>
      <c r="N365">
        <v>0.90111458083117202</v>
      </c>
      <c r="O365">
        <v>23.952460764894099</v>
      </c>
      <c r="P365">
        <v>28.9390962671905</v>
      </c>
      <c r="Q365">
        <v>-5.3378488484905E-2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388</v>
      </c>
      <c r="E366">
        <v>18433.40144691</v>
      </c>
      <c r="F366">
        <v>7768.65</v>
      </c>
      <c r="G366">
        <v>-15.4222937445555</v>
      </c>
      <c r="H366">
        <v>-1.04298676514802</v>
      </c>
      <c r="I366">
        <v>3.0783251536982701</v>
      </c>
      <c r="J366">
        <v>-9.2236144218731297</v>
      </c>
      <c r="K366">
        <v>7762.3503341085998</v>
      </c>
      <c r="L366">
        <v>7052.1438081657898</v>
      </c>
      <c r="M366">
        <v>33.598584688973801</v>
      </c>
      <c r="N366">
        <v>1.34060824991895</v>
      </c>
      <c r="O366">
        <v>15.592799263707301</v>
      </c>
      <c r="P366">
        <v>41.593154230306503</v>
      </c>
      <c r="Q366">
        <v>3.6539592497769999E-3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165</v>
      </c>
      <c r="E367">
        <v>18329.715323100001</v>
      </c>
      <c r="F367">
        <v>766.6</v>
      </c>
      <c r="G367">
        <v>149.09200194292001</v>
      </c>
      <c r="H367">
        <v>-17.477523475050699</v>
      </c>
      <c r="I367">
        <v>50.879551889347603</v>
      </c>
      <c r="J367">
        <v>-4.1594796851884901</v>
      </c>
      <c r="K367">
        <v>814.84686958071802</v>
      </c>
      <c r="L367">
        <v>636.31678925079802</v>
      </c>
      <c r="M367">
        <v>36.156566404596902</v>
      </c>
      <c r="N367">
        <v>1.0366242868266</v>
      </c>
      <c r="O367">
        <v>27.8372032350639</v>
      </c>
      <c r="P367">
        <v>181.734656376332</v>
      </c>
      <c r="Q367">
        <v>0.153662823360218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72</v>
      </c>
      <c r="E368">
        <v>18136.5</v>
      </c>
      <c r="F368">
        <v>120.91</v>
      </c>
      <c r="G368">
        <v>238.53777068662001</v>
      </c>
      <c r="H368">
        <v>18.677124082875199</v>
      </c>
      <c r="I368">
        <v>46.270682905039202</v>
      </c>
      <c r="J368">
        <v>14.1163557815796</v>
      </c>
      <c r="K368">
        <v>83.033705916692199</v>
      </c>
      <c r="L368">
        <v>70.416615349849394</v>
      </c>
      <c r="M368">
        <v>84.160792825186206</v>
      </c>
      <c r="N368">
        <v>3.49842036098019</v>
      </c>
      <c r="O368">
        <v>1.82780580597139</v>
      </c>
      <c r="P368">
        <v>265.83963691376698</v>
      </c>
      <c r="Q368">
        <v>7.3762797347897993E-2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302</v>
      </c>
      <c r="E369">
        <v>18060.883441509999</v>
      </c>
      <c r="F369">
        <v>828.1</v>
      </c>
      <c r="G369">
        <v>52.0681434972388</v>
      </c>
      <c r="H369">
        <v>-1.86200126417267</v>
      </c>
      <c r="I369">
        <v>-5.6115619267200403</v>
      </c>
      <c r="J369">
        <v>11.5474457127244</v>
      </c>
      <c r="K369">
        <v>817.91220227505403</v>
      </c>
      <c r="L369">
        <v>740.42583411165401</v>
      </c>
      <c r="M369">
        <v>54.030270938090197</v>
      </c>
      <c r="N369">
        <v>0.95716658003247201</v>
      </c>
      <c r="O369">
        <v>15.6865112909069</v>
      </c>
      <c r="P369">
        <v>79.494960442180499</v>
      </c>
      <c r="Q369">
        <v>0.178266270847629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143</v>
      </c>
      <c r="E370">
        <v>17938.832515400001</v>
      </c>
      <c r="F370">
        <v>2992.3</v>
      </c>
      <c r="G370">
        <v>-22.1540917048792</v>
      </c>
      <c r="H370">
        <v>8.9949204707961705</v>
      </c>
      <c r="I370">
        <v>7.8742213887005503</v>
      </c>
      <c r="J370">
        <v>7.5062447491937103</v>
      </c>
      <c r="K370">
        <v>2714.4872969375601</v>
      </c>
      <c r="L370">
        <v>2676.8389821055898</v>
      </c>
      <c r="M370">
        <v>71.270849035222994</v>
      </c>
      <c r="N370">
        <v>1.55167159745073</v>
      </c>
      <c r="O370">
        <v>10.0157069812518</v>
      </c>
      <c r="P370">
        <v>34.183856502242101</v>
      </c>
      <c r="Q370">
        <v>-6.9470490292315001E-2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418</v>
      </c>
      <c r="E371">
        <v>17860.6262590679</v>
      </c>
      <c r="F371">
        <v>111.63</v>
      </c>
      <c r="G371">
        <v>-26.046935643846901</v>
      </c>
      <c r="H371">
        <v>-10.923081158195901</v>
      </c>
      <c r="I371">
        <v>-18.067607611057301</v>
      </c>
      <c r="J371">
        <v>-1.25265786580151</v>
      </c>
      <c r="K371">
        <v>117.111825885019</v>
      </c>
      <c r="L371">
        <v>115.621216914706</v>
      </c>
      <c r="M371">
        <v>27.0942501183636</v>
      </c>
      <c r="N371">
        <v>0.61173750006908201</v>
      </c>
      <c r="O371">
        <v>22.726865537937801</v>
      </c>
      <c r="P371">
        <v>6.3142857142857096</v>
      </c>
      <c r="Q371">
        <v>7.7863335495595001E-2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124</v>
      </c>
      <c r="E372">
        <v>17798.417265299999</v>
      </c>
      <c r="F372">
        <v>710.85</v>
      </c>
      <c r="G372">
        <v>21.7147523065121</v>
      </c>
      <c r="H372">
        <v>-3.0041468728462402</v>
      </c>
      <c r="I372">
        <v>9.5842625587723997</v>
      </c>
      <c r="J372">
        <v>4.2800039024902796</v>
      </c>
      <c r="K372">
        <v>666.74136380264099</v>
      </c>
      <c r="L372">
        <v>569.46896587751598</v>
      </c>
      <c r="M372">
        <v>52.2565789632812</v>
      </c>
      <c r="N372">
        <v>0.67269115532585699</v>
      </c>
      <c r="O372">
        <v>5.0854610677357899</v>
      </c>
      <c r="P372">
        <v>57.896490448689399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60</v>
      </c>
      <c r="E373">
        <v>17729.308091880001</v>
      </c>
      <c r="F373">
        <v>1694.7</v>
      </c>
      <c r="G373">
        <v>55.740848189023701</v>
      </c>
      <c r="H373">
        <v>10.636016485915301</v>
      </c>
      <c r="I373">
        <v>7.9635396913466296</v>
      </c>
      <c r="J373">
        <v>2.6427347767657299</v>
      </c>
      <c r="K373">
        <v>1594.1557494589599</v>
      </c>
      <c r="L373">
        <v>1416.2793409303499</v>
      </c>
      <c r="M373">
        <v>55.794295575711899</v>
      </c>
      <c r="N373">
        <v>0.333492667817058</v>
      </c>
      <c r="O373">
        <v>6.1544816191656304</v>
      </c>
      <c r="P373">
        <v>88.289539470029396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409</v>
      </c>
      <c r="E374">
        <v>17718.381441729998</v>
      </c>
      <c r="F374">
        <v>556.70000000000005</v>
      </c>
      <c r="G374">
        <v>29.7098789580409</v>
      </c>
      <c r="H374">
        <v>-6.0478768689649298</v>
      </c>
      <c r="I374">
        <v>-5.9508138767449896</v>
      </c>
      <c r="J374">
        <v>-0.26672776220326799</v>
      </c>
      <c r="K374">
        <v>547.33975696706204</v>
      </c>
      <c r="L374">
        <v>476.95619051332699</v>
      </c>
      <c r="M374">
        <v>51.546778451935303</v>
      </c>
      <c r="N374">
        <v>0.85543462350253396</v>
      </c>
      <c r="O374">
        <v>7.4187174420693198</v>
      </c>
      <c r="P374">
        <v>85.381285381285394</v>
      </c>
      <c r="Q374">
        <v>0.12748728544576601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271</v>
      </c>
      <c r="E375">
        <v>17650.7445628799</v>
      </c>
      <c r="F375">
        <v>1216.8</v>
      </c>
      <c r="G375">
        <v>170.22190685575001</v>
      </c>
      <c r="H375">
        <v>-16.318420957648399</v>
      </c>
      <c r="I375">
        <v>62.264967875486597</v>
      </c>
      <c r="J375">
        <v>-6.3312814076327797</v>
      </c>
      <c r="K375">
        <v>1258.16057662444</v>
      </c>
      <c r="L375">
        <v>947.27156229832099</v>
      </c>
      <c r="M375">
        <v>14.045914791854001</v>
      </c>
      <c r="N375">
        <v>0.46216601377049399</v>
      </c>
      <c r="O375">
        <v>19.1650230111768</v>
      </c>
      <c r="P375">
        <v>198.23529411764699</v>
      </c>
      <c r="Q375">
        <v>0.15335875917066599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138</v>
      </c>
      <c r="E376">
        <v>17595.407603144999</v>
      </c>
      <c r="F376">
        <v>514.65</v>
      </c>
      <c r="G376">
        <v>144.80596852815401</v>
      </c>
      <c r="H376">
        <v>12.428458355536501</v>
      </c>
      <c r="I376">
        <v>48.5893315052367</v>
      </c>
      <c r="J376">
        <v>9.9302373111731495</v>
      </c>
      <c r="K376">
        <v>447.64745442559899</v>
      </c>
      <c r="L376">
        <v>347.304786147588</v>
      </c>
      <c r="M376">
        <v>64.423064055141097</v>
      </c>
      <c r="N376">
        <v>1.0236466551732399</v>
      </c>
      <c r="O376">
        <v>7.25735937044593</v>
      </c>
      <c r="P376">
        <v>183.866519580805</v>
      </c>
      <c r="Q376">
        <v>0.20711227050734601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21</v>
      </c>
      <c r="E377">
        <v>17535.310334400001</v>
      </c>
      <c r="F377">
        <v>773.6</v>
      </c>
      <c r="G377">
        <v>34.078492699892898</v>
      </c>
      <c r="H377">
        <v>-1.18306486219192</v>
      </c>
      <c r="I377">
        <v>20.0168488042804</v>
      </c>
      <c r="J377">
        <v>-2.0513079321018699</v>
      </c>
      <c r="K377">
        <v>705.88626744328894</v>
      </c>
      <c r="L377">
        <v>596.70595078175597</v>
      </c>
      <c r="M377">
        <v>59.645212122748099</v>
      </c>
      <c r="N377">
        <v>1.5897987261189299</v>
      </c>
      <c r="O377">
        <v>8.5186142709410504</v>
      </c>
      <c r="P377">
        <v>69.537584922200296</v>
      </c>
      <c r="Q377">
        <v>5.0798574401757002E-2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271</v>
      </c>
      <c r="E378">
        <v>17485.845505199999</v>
      </c>
      <c r="F378">
        <v>2202</v>
      </c>
      <c r="G378">
        <v>179.88084742316201</v>
      </c>
      <c r="H378">
        <v>0.89501700874823198</v>
      </c>
      <c r="I378">
        <v>132.712926717941</v>
      </c>
      <c r="J378">
        <v>3.1474977143129199</v>
      </c>
      <c r="K378">
        <v>2024.1371922542501</v>
      </c>
      <c r="L378">
        <v>1392.4397374697201</v>
      </c>
      <c r="M378">
        <v>44.2000026640616</v>
      </c>
      <c r="N378">
        <v>0.53795653154031597</v>
      </c>
      <c r="O378">
        <v>21.88919164396</v>
      </c>
      <c r="P378">
        <v>214.61637376768101</v>
      </c>
      <c r="Q378">
        <v>0.14444255919020699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472</v>
      </c>
      <c r="E379">
        <v>17482.68524422</v>
      </c>
      <c r="F379">
        <v>630.70000000000005</v>
      </c>
      <c r="G379">
        <v>252.52635848227499</v>
      </c>
      <c r="H379">
        <v>25.6534264610913</v>
      </c>
      <c r="I379">
        <v>14.690328113278101</v>
      </c>
      <c r="J379">
        <v>2.2044624387582799</v>
      </c>
      <c r="K379">
        <v>545.59953720277701</v>
      </c>
      <c r="L379">
        <v>450.42488811194301</v>
      </c>
      <c r="M379">
        <v>59.735505176831602</v>
      </c>
      <c r="N379">
        <v>2.13846198466246</v>
      </c>
      <c r="O379">
        <v>8.5539876327889601</v>
      </c>
      <c r="P379">
        <v>279.71101745936102</v>
      </c>
      <c r="Q379">
        <v>0.22496519431072301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555</v>
      </c>
      <c r="E380">
        <v>17424.846345000002</v>
      </c>
      <c r="F380">
        <v>3514.25</v>
      </c>
      <c r="G380">
        <v>-42.443551738231001</v>
      </c>
      <c r="H380">
        <v>-6.1320624392308103</v>
      </c>
      <c r="I380">
        <v>-9.2264399935385306</v>
      </c>
      <c r="J380">
        <v>-2.4331600015142101</v>
      </c>
      <c r="K380">
        <v>3519.2562950295101</v>
      </c>
      <c r="L380">
        <v>3556.4488603525701</v>
      </c>
      <c r="M380">
        <v>30.757052744326199</v>
      </c>
      <c r="N380">
        <v>0.64621766910645495</v>
      </c>
      <c r="O380">
        <v>34.431244219961499</v>
      </c>
      <c r="P380">
        <v>22.194405326935399</v>
      </c>
      <c r="Q380">
        <v>-6.2325614245567998E-2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24</v>
      </c>
      <c r="E381">
        <v>17381.271668640999</v>
      </c>
      <c r="F381">
        <v>215.99</v>
      </c>
      <c r="G381">
        <v>43.099296500116502</v>
      </c>
      <c r="H381">
        <v>-1.7634205661039899</v>
      </c>
      <c r="I381">
        <v>5.5276504118036698</v>
      </c>
      <c r="J381">
        <v>7.1757108600745703</v>
      </c>
      <c r="K381">
        <v>202.13898948534899</v>
      </c>
      <c r="L381">
        <v>178.77742111609001</v>
      </c>
      <c r="M381">
        <v>71.602107514756497</v>
      </c>
      <c r="N381">
        <v>1.0802717791569201</v>
      </c>
      <c r="O381">
        <v>1.8102689939348999</v>
      </c>
      <c r="P381">
        <v>86.842560553633206</v>
      </c>
      <c r="Q381">
        <v>0.164632808603518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60</v>
      </c>
      <c r="E382">
        <v>17349.125</v>
      </c>
      <c r="F382">
        <v>6939.65</v>
      </c>
      <c r="G382">
        <v>57.9005225649381</v>
      </c>
      <c r="H382">
        <v>9.2185728328443108</v>
      </c>
      <c r="I382">
        <v>-4.1769074825205497</v>
      </c>
      <c r="J382">
        <v>9.2981431957697396</v>
      </c>
      <c r="K382">
        <v>6352.3103185544896</v>
      </c>
      <c r="L382">
        <v>5540.9040485809901</v>
      </c>
      <c r="M382">
        <v>59.686810861461304</v>
      </c>
      <c r="N382">
        <v>1.68161012102152</v>
      </c>
      <c r="O382">
        <v>9.1150130049786302</v>
      </c>
      <c r="P382">
        <v>85.057333333333304</v>
      </c>
      <c r="Q382">
        <v>6.4814032352430995E-2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271</v>
      </c>
      <c r="E383">
        <v>17325.604351000002</v>
      </c>
      <c r="F383">
        <v>995.5</v>
      </c>
      <c r="G383">
        <v>102.141388355739</v>
      </c>
      <c r="H383">
        <v>1.4812427391172001</v>
      </c>
      <c r="I383">
        <v>29.878876591877798</v>
      </c>
      <c r="J383">
        <v>2.8638458556077402</v>
      </c>
      <c r="K383">
        <v>944.13989810903001</v>
      </c>
      <c r="L383">
        <v>796.48468492565303</v>
      </c>
      <c r="M383">
        <v>58.6401870048661</v>
      </c>
      <c r="N383">
        <v>1.4897051913988899</v>
      </c>
      <c r="O383">
        <v>6.4791562029131002</v>
      </c>
      <c r="P383">
        <v>129.13501818349201</v>
      </c>
      <c r="Q383">
        <v>0.16653956123220201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54</v>
      </c>
      <c r="E384">
        <v>17323.979598442998</v>
      </c>
      <c r="F384">
        <v>204.67</v>
      </c>
      <c r="G384">
        <v>33.306493166272702</v>
      </c>
      <c r="H384">
        <v>5.44862027201955</v>
      </c>
      <c r="I384">
        <v>0.68277983566876799</v>
      </c>
      <c r="J384">
        <v>-5.5773167585680001</v>
      </c>
      <c r="K384">
        <v>199.342891797243</v>
      </c>
      <c r="L384">
        <v>176.99147255450001</v>
      </c>
      <c r="M384">
        <v>41.475340416207302</v>
      </c>
      <c r="N384">
        <v>1.30583309290184</v>
      </c>
      <c r="O384">
        <v>12.571456490936599</v>
      </c>
      <c r="P384">
        <v>63.278819305943301</v>
      </c>
      <c r="Q384">
        <v>-3.0336802594632999E-2</v>
      </c>
    </row>
    <row r="385" spans="1:17" x14ac:dyDescent="0.3">
      <c r="A385" t="s">
        <v>878</v>
      </c>
      <c r="B385" t="s">
        <v>879</v>
      </c>
      <c r="C385" t="str">
        <f>IFERROR(VLOOKUP(Table1[[#This Row],[Ticker]],[1]!Table1[[Symbol]:[Industry]],2,FALSE),"-")</f>
        <v>-</v>
      </c>
      <c r="D385" t="s">
        <v>177</v>
      </c>
      <c r="E385">
        <v>17310.311705610002</v>
      </c>
      <c r="F385">
        <v>1752.45</v>
      </c>
      <c r="G385">
        <v>36.867590904575799</v>
      </c>
      <c r="H385">
        <v>14.9890171660953</v>
      </c>
      <c r="I385">
        <v>13.229379429207</v>
      </c>
      <c r="J385">
        <v>2.8011937796562498</v>
      </c>
      <c r="K385">
        <v>1565.2709450043601</v>
      </c>
      <c r="L385">
        <v>1359.2711058083</v>
      </c>
      <c r="M385">
        <v>66.028597178800695</v>
      </c>
      <c r="N385">
        <v>0.80223537027036496</v>
      </c>
      <c r="O385">
        <v>6.0429684156466603</v>
      </c>
      <c r="P385">
        <v>80.562567616300001</v>
      </c>
      <c r="Q385">
        <v>1.4610530967979001E-2</v>
      </c>
    </row>
    <row r="386" spans="1:17" x14ac:dyDescent="0.3">
      <c r="A386" t="s">
        <v>880</v>
      </c>
      <c r="B386" t="s">
        <v>881</v>
      </c>
      <c r="C386" t="str">
        <f>IFERROR(VLOOKUP(Table1[[#This Row],[Ticker]],[1]!Table1[[Symbol]:[Industry]],2,FALSE),"-")</f>
        <v>-</v>
      </c>
      <c r="D386" t="s">
        <v>54</v>
      </c>
      <c r="E386">
        <v>17279.192653512</v>
      </c>
      <c r="F386">
        <v>209.46</v>
      </c>
      <c r="G386">
        <v>-19.326754288350099</v>
      </c>
      <c r="H386">
        <v>-9.9661521139637799</v>
      </c>
      <c r="I386">
        <v>-25.2016264008329</v>
      </c>
      <c r="J386">
        <v>-1.4780325524161699</v>
      </c>
      <c r="K386">
        <v>217.15061322085401</v>
      </c>
      <c r="L386">
        <v>212.74610243126301</v>
      </c>
      <c r="M386">
        <v>35.707651820456498</v>
      </c>
      <c r="N386">
        <v>0.45010958067494899</v>
      </c>
      <c r="O386">
        <v>38.093192017568903</v>
      </c>
      <c r="P386">
        <v>14.4433820516322</v>
      </c>
      <c r="Q386">
        <v>2.7262610846722001E-2</v>
      </c>
    </row>
    <row r="387" spans="1:17" x14ac:dyDescent="0.3">
      <c r="A387" t="s">
        <v>882</v>
      </c>
      <c r="B387" t="s">
        <v>883</v>
      </c>
      <c r="C387" t="str">
        <f>IFERROR(VLOOKUP(Table1[[#This Row],[Ticker]],[1]!Table1[[Symbol]:[Industry]],2,FALSE),"-")</f>
        <v>-</v>
      </c>
      <c r="D387" t="s">
        <v>622</v>
      </c>
      <c r="E387">
        <v>17237.831250724001</v>
      </c>
      <c r="F387">
        <v>179.18</v>
      </c>
      <c r="G387">
        <v>52.872161932556402</v>
      </c>
      <c r="H387">
        <v>17.594906785458001</v>
      </c>
      <c r="I387">
        <v>16.107202909446599</v>
      </c>
      <c r="J387">
        <v>3.5084467151288199</v>
      </c>
      <c r="K387">
        <v>156.43730495504801</v>
      </c>
      <c r="L387">
        <v>143.469164976554</v>
      </c>
      <c r="M387">
        <v>70.276845982954498</v>
      </c>
      <c r="N387">
        <v>2.6392259177337798</v>
      </c>
      <c r="O387">
        <v>2.96908137068869</v>
      </c>
      <c r="P387">
        <v>80.898536092882395</v>
      </c>
      <c r="Q387">
        <v>1.0197360855389999E-2</v>
      </c>
    </row>
    <row r="388" spans="1:17" x14ac:dyDescent="0.3">
      <c r="A388" t="s">
        <v>884</v>
      </c>
      <c r="B388" t="s">
        <v>885</v>
      </c>
      <c r="C388" t="str">
        <f>IFERROR(VLOOKUP(Table1[[#This Row],[Ticker]],[1]!Table1[[Symbol]:[Industry]],2,FALSE),"-")</f>
        <v>-</v>
      </c>
      <c r="D388" t="s">
        <v>295</v>
      </c>
      <c r="E388">
        <v>17140.751558594999</v>
      </c>
      <c r="F388">
        <v>2141.85</v>
      </c>
      <c r="G388">
        <v>-15.4886738976888</v>
      </c>
      <c r="H388">
        <v>-5.3511114768124504</v>
      </c>
      <c r="I388">
        <v>-11.041356951284101</v>
      </c>
      <c r="J388">
        <v>1.1225261389299599</v>
      </c>
      <c r="K388">
        <v>2061.7149003680302</v>
      </c>
      <c r="L388">
        <v>1984.1982939100401</v>
      </c>
      <c r="M388">
        <v>60.4011590788879</v>
      </c>
      <c r="N388">
        <v>1.11009606500702</v>
      </c>
      <c r="O388">
        <v>10.017041342764401</v>
      </c>
      <c r="P388">
        <v>22.391428571428499</v>
      </c>
      <c r="Q388">
        <v>3.9528291426772999E-2</v>
      </c>
    </row>
    <row r="389" spans="1:17" x14ac:dyDescent="0.3">
      <c r="A389" t="s">
        <v>886</v>
      </c>
      <c r="B389" t="s">
        <v>887</v>
      </c>
      <c r="C389" t="str">
        <f>IFERROR(VLOOKUP(Table1[[#This Row],[Ticker]],[1]!Table1[[Symbol]:[Industry]],2,FALSE),"-")</f>
        <v>-</v>
      </c>
      <c r="D389" t="s">
        <v>625</v>
      </c>
      <c r="E389">
        <v>17057.764392472</v>
      </c>
      <c r="F389">
        <v>118.31</v>
      </c>
      <c r="G389">
        <v>58.1445492834657</v>
      </c>
      <c r="H389">
        <v>-2.0256614177321501</v>
      </c>
      <c r="I389">
        <v>-2.42329767382732</v>
      </c>
      <c r="J389">
        <v>1.7761811624611901</v>
      </c>
      <c r="K389">
        <v>113.032003997947</v>
      </c>
      <c r="L389">
        <v>96.719744343962802</v>
      </c>
      <c r="M389">
        <v>48.955196827437597</v>
      </c>
      <c r="N389">
        <v>0.75501669260843496</v>
      </c>
      <c r="O389">
        <v>14.4451018510692</v>
      </c>
      <c r="P389">
        <v>92.373983739837399</v>
      </c>
      <c r="Q389">
        <v>3.3681616828468999E-2</v>
      </c>
    </row>
    <row r="390" spans="1:17" x14ac:dyDescent="0.3">
      <c r="A390" t="s">
        <v>888</v>
      </c>
      <c r="B390" t="s">
        <v>889</v>
      </c>
      <c r="C390" t="str">
        <f>IFERROR(VLOOKUP(Table1[[#This Row],[Ticker]],[1]!Table1[[Symbol]:[Industry]],2,FALSE),"-")</f>
        <v>-</v>
      </c>
      <c r="D390" t="s">
        <v>890</v>
      </c>
      <c r="E390">
        <v>17043.785328443999</v>
      </c>
      <c r="F390">
        <v>247.38</v>
      </c>
      <c r="G390">
        <v>55.184988548171802</v>
      </c>
      <c r="H390">
        <v>11.3856901622084</v>
      </c>
      <c r="I390">
        <v>12.691420215891601</v>
      </c>
      <c r="J390">
        <v>0.75981241614696204</v>
      </c>
      <c r="K390">
        <v>221.56810484384101</v>
      </c>
      <c r="L390">
        <v>194.22382033213</v>
      </c>
      <c r="M390">
        <v>60.8778797220792</v>
      </c>
      <c r="N390">
        <v>1.05634692588723</v>
      </c>
      <c r="O390">
        <v>4.6770151184412496</v>
      </c>
      <c r="P390">
        <v>81.230769230769198</v>
      </c>
      <c r="Q390">
        <v>-5.6432902825519996E-3</v>
      </c>
    </row>
    <row r="391" spans="1:17" hidden="1" x14ac:dyDescent="0.3">
      <c r="A391" t="s">
        <v>891</v>
      </c>
      <c r="B391" t="s">
        <v>892</v>
      </c>
      <c r="C391" t="str">
        <f>IFERROR(VLOOKUP(Table1[[#This Row],[Ticker]],[1]!Table1[[Symbol]:[Industry]],2,FALSE),"-")</f>
        <v>-</v>
      </c>
      <c r="D391" t="s">
        <v>418</v>
      </c>
      <c r="E391">
        <v>17004.042186499999</v>
      </c>
      <c r="F391">
        <v>1031.6500000000001</v>
      </c>
      <c r="G391">
        <v>149.78150789444999</v>
      </c>
      <c r="H391">
        <v>-14.495272737201301</v>
      </c>
      <c r="I391">
        <v>-4.9111180078046299</v>
      </c>
      <c r="J391">
        <v>-2.5230455864845198</v>
      </c>
      <c r="K391">
        <v>1020.22723190664</v>
      </c>
      <c r="L391">
        <v>831.62171255163798</v>
      </c>
      <c r="M391">
        <v>18.5546084753075</v>
      </c>
      <c r="N391">
        <v>0.55952461494742101</v>
      </c>
      <c r="O391">
        <v>14.3798768962341</v>
      </c>
      <c r="P391">
        <v>184.514616657473</v>
      </c>
    </row>
    <row r="392" spans="1:17" x14ac:dyDescent="0.3">
      <c r="A392" t="s">
        <v>893</v>
      </c>
      <c r="B392" t="s">
        <v>894</v>
      </c>
      <c r="C392" t="str">
        <f>IFERROR(VLOOKUP(Table1[[#This Row],[Ticker]],[1]!Table1[[Symbol]:[Industry]],2,FALSE),"-")</f>
        <v>-</v>
      </c>
      <c r="D392" t="s">
        <v>133</v>
      </c>
      <c r="E392">
        <v>16717.66399017</v>
      </c>
      <c r="F392">
        <v>637.65</v>
      </c>
      <c r="G392">
        <v>88.608244032274797</v>
      </c>
      <c r="H392">
        <v>26.2444171714953</v>
      </c>
      <c r="I392">
        <v>-4.1327781184090098</v>
      </c>
      <c r="J392">
        <v>5.32927236955193</v>
      </c>
      <c r="K392">
        <v>596.23902383078303</v>
      </c>
      <c r="L392">
        <v>524.541551203273</v>
      </c>
      <c r="M392">
        <v>50.849231536841501</v>
      </c>
      <c r="N392">
        <v>0.70011760204535201</v>
      </c>
      <c r="O392">
        <v>6.4063357641339396</v>
      </c>
      <c r="P392">
        <v>105.693548387096</v>
      </c>
      <c r="Q392">
        <v>0.13934655535451901</v>
      </c>
    </row>
    <row r="393" spans="1:17" hidden="1" x14ac:dyDescent="0.3">
      <c r="A393" t="s">
        <v>895</v>
      </c>
      <c r="B393" t="s">
        <v>896</v>
      </c>
      <c r="C393" t="str">
        <f>IFERROR(VLOOKUP(Table1[[#This Row],[Ticker]],[1]!Table1[[Symbol]:[Industry]],2,FALSE),"-")</f>
        <v>-</v>
      </c>
      <c r="D393" t="s">
        <v>271</v>
      </c>
      <c r="E393">
        <v>16651.91259</v>
      </c>
      <c r="F393">
        <v>15587.3</v>
      </c>
      <c r="G393">
        <v>-11.7929883266097</v>
      </c>
      <c r="H393">
        <v>-7.5962690828369297</v>
      </c>
      <c r="I393">
        <v>3.8801423584845902</v>
      </c>
      <c r="J393">
        <v>-1.07197967446763</v>
      </c>
      <c r="K393">
        <v>16122.490148495501</v>
      </c>
      <c r="L393">
        <v>15085.045363810799</v>
      </c>
      <c r="M393">
        <v>37.169776791978201</v>
      </c>
      <c r="N393">
        <v>0.63307460296101303</v>
      </c>
      <c r="O393">
        <v>14.158000423421599</v>
      </c>
      <c r="P393">
        <v>22.519512981143301</v>
      </c>
      <c r="Q393">
        <v>4.6613082613162E-2</v>
      </c>
    </row>
    <row r="394" spans="1:17" x14ac:dyDescent="0.3">
      <c r="A394" t="s">
        <v>897</v>
      </c>
      <c r="B394" t="s">
        <v>898</v>
      </c>
      <c r="C394" t="str">
        <f>IFERROR(VLOOKUP(Table1[[#This Row],[Ticker]],[1]!Table1[[Symbol]:[Industry]],2,FALSE),"-")</f>
        <v>-</v>
      </c>
      <c r="D394" t="s">
        <v>899</v>
      </c>
      <c r="E394">
        <v>16560.443611704999</v>
      </c>
      <c r="F394">
        <v>1391.45</v>
      </c>
      <c r="G394">
        <v>81.247932790994298</v>
      </c>
      <c r="H394">
        <v>-7.4047056675188196</v>
      </c>
      <c r="I394">
        <v>40.830911988889603</v>
      </c>
      <c r="J394">
        <v>-0.75484747782278705</v>
      </c>
      <c r="K394">
        <v>1436.2145813383299</v>
      </c>
      <c r="L394">
        <v>1196.14416953146</v>
      </c>
      <c r="M394">
        <v>41.059037565683802</v>
      </c>
      <c r="N394">
        <v>0.65497763238081197</v>
      </c>
      <c r="O394">
        <v>21.815372453196201</v>
      </c>
      <c r="P394">
        <v>115.946302475362</v>
      </c>
      <c r="Q394">
        <v>0.16969129382308001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133</v>
      </c>
      <c r="E395">
        <v>16476.17307723</v>
      </c>
      <c r="F395">
        <v>903.05</v>
      </c>
      <c r="G395">
        <v>574.94415340857199</v>
      </c>
      <c r="H395">
        <v>-6.57666659023789</v>
      </c>
      <c r="I395">
        <v>-27.385063055616001</v>
      </c>
      <c r="J395">
        <v>3.3727444062001402</v>
      </c>
      <c r="K395">
        <v>899.01526151720896</v>
      </c>
      <c r="L395">
        <v>809.64955063305501</v>
      </c>
      <c r="M395">
        <v>65.945596913306204</v>
      </c>
      <c r="N395">
        <v>0.67956439213064601</v>
      </c>
      <c r="O395">
        <v>45.506893306018398</v>
      </c>
      <c r="P395">
        <v>646.322314049586</v>
      </c>
      <c r="Q395">
        <v>0.204267808950719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133</v>
      </c>
      <c r="E396">
        <v>16452.4212419</v>
      </c>
      <c r="F396">
        <v>56.14</v>
      </c>
      <c r="G396">
        <v>-0.89691986284115499</v>
      </c>
      <c r="H396">
        <v>-4.7243977463149101</v>
      </c>
      <c r="I396">
        <v>-18.661524664455602</v>
      </c>
      <c r="J396">
        <v>-0.89893821923415396</v>
      </c>
      <c r="K396">
        <v>58.898491243837</v>
      </c>
      <c r="L396">
        <v>55.952318440673999</v>
      </c>
      <c r="M396">
        <v>36.383276031835599</v>
      </c>
      <c r="N396">
        <v>1.14390430533805</v>
      </c>
      <c r="O396">
        <v>31.278945493409299</v>
      </c>
      <c r="P396">
        <v>43.397190293742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906</v>
      </c>
      <c r="E397">
        <v>16436.025637343999</v>
      </c>
      <c r="F397">
        <v>210.24</v>
      </c>
      <c r="G397">
        <v>-9.6568619399539699</v>
      </c>
      <c r="H397">
        <v>-6.4712012033127397</v>
      </c>
      <c r="I397">
        <v>7.2256453289466904</v>
      </c>
      <c r="J397">
        <v>2.4729897877943099</v>
      </c>
      <c r="K397">
        <v>210.448502564867</v>
      </c>
      <c r="L397">
        <v>197.180558100637</v>
      </c>
      <c r="M397">
        <v>55.725361336515199</v>
      </c>
      <c r="N397">
        <v>0.80886523929933796</v>
      </c>
      <c r="O397">
        <v>12.9899162861491</v>
      </c>
      <c r="P397">
        <v>54.361233480176203</v>
      </c>
      <c r="Q397">
        <v>-5.4874404950440003E-3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198</v>
      </c>
      <c r="E398">
        <v>16421.940288704998</v>
      </c>
      <c r="F398">
        <v>675.55</v>
      </c>
      <c r="G398">
        <v>-2.24635509475655</v>
      </c>
      <c r="H398">
        <v>-5.6400526333284198</v>
      </c>
      <c r="I398">
        <v>4.3108180365350197</v>
      </c>
      <c r="J398">
        <v>8.4280990705291607</v>
      </c>
      <c r="K398">
        <v>643.70501687286503</v>
      </c>
      <c r="L398">
        <v>590.62733150851295</v>
      </c>
      <c r="M398">
        <v>55.211302961891199</v>
      </c>
      <c r="N398">
        <v>1.3384549645667501</v>
      </c>
      <c r="O398">
        <v>6.8758789134779104</v>
      </c>
      <c r="P398">
        <v>37.4186330349877</v>
      </c>
      <c r="Q398">
        <v>4.1613599018997E-2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46</v>
      </c>
      <c r="E399">
        <v>16419.244233149999</v>
      </c>
      <c r="F399">
        <v>1698.15</v>
      </c>
      <c r="G399">
        <v>11.4185051339757</v>
      </c>
      <c r="H399">
        <v>-6.0375418912856098</v>
      </c>
      <c r="I399">
        <v>31.714251137126599</v>
      </c>
      <c r="J399">
        <v>-3.2775495110830302</v>
      </c>
      <c r="K399">
        <v>1653.3581416208899</v>
      </c>
      <c r="L399">
        <v>1415.3004184992999</v>
      </c>
      <c r="M399">
        <v>42.8706333810347</v>
      </c>
      <c r="N399">
        <v>0.51019450735794702</v>
      </c>
      <c r="O399">
        <v>9.5309601625298104</v>
      </c>
      <c r="P399">
        <v>65.6812527440362</v>
      </c>
      <c r="Q399">
        <v>-3.9832116005313001E-2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555</v>
      </c>
      <c r="E400">
        <v>16412.248329760001</v>
      </c>
      <c r="F400">
        <v>872.8</v>
      </c>
      <c r="G400">
        <v>72.987126530085007</v>
      </c>
      <c r="H400">
        <v>8.7033378862300399</v>
      </c>
      <c r="I400">
        <v>39.375133372091298</v>
      </c>
      <c r="J400">
        <v>6.3134637842174801E-3</v>
      </c>
      <c r="K400">
        <v>788.10933890805597</v>
      </c>
      <c r="L400">
        <v>657.85440160433404</v>
      </c>
      <c r="M400">
        <v>54.204325346329803</v>
      </c>
      <c r="N400">
        <v>1.3412478264515899</v>
      </c>
      <c r="O400">
        <v>6.1640696608615997</v>
      </c>
      <c r="P400">
        <v>113.398533007334</v>
      </c>
      <c r="Q400">
        <v>0.10568934239137601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915</v>
      </c>
      <c r="E401">
        <v>16294.093308</v>
      </c>
      <c r="F401">
        <v>847.5</v>
      </c>
      <c r="G401">
        <v>53.867101508669201</v>
      </c>
      <c r="H401">
        <v>32.466916625126899</v>
      </c>
      <c r="I401">
        <v>44.318387277517502</v>
      </c>
      <c r="J401">
        <v>2.4351163232413802</v>
      </c>
      <c r="K401">
        <v>703.69184966193097</v>
      </c>
      <c r="L401">
        <v>579.68283323518096</v>
      </c>
      <c r="M401">
        <v>62.785581585386197</v>
      </c>
      <c r="N401">
        <v>1.21025837869838</v>
      </c>
      <c r="O401">
        <v>3.4454277286135802</v>
      </c>
      <c r="P401">
        <v>89.873417721518905</v>
      </c>
      <c r="Q401">
        <v>-3.052507903516E-2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619</v>
      </c>
      <c r="E402">
        <v>16225.183410239901</v>
      </c>
      <c r="F402">
        <v>675.2</v>
      </c>
      <c r="G402">
        <v>12.9186739279631</v>
      </c>
      <c r="H402">
        <v>-5.2849384945509401</v>
      </c>
      <c r="I402">
        <v>-15.6950358191876</v>
      </c>
      <c r="J402">
        <v>-5.3484686314476297</v>
      </c>
      <c r="K402">
        <v>706.73718748403599</v>
      </c>
      <c r="L402">
        <v>630.39819772810802</v>
      </c>
      <c r="M402">
        <v>29.2214250860773</v>
      </c>
      <c r="N402">
        <v>1.4756475932888999</v>
      </c>
      <c r="O402">
        <v>22.326718009478601</v>
      </c>
      <c r="P402">
        <v>56.187832523710398</v>
      </c>
      <c r="Q402">
        <v>8.3567201016423995E-2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295</v>
      </c>
      <c r="E403">
        <v>16210.39411806</v>
      </c>
      <c r="F403">
        <v>325.55</v>
      </c>
      <c r="G403">
        <v>-19.079448101245301</v>
      </c>
      <c r="H403">
        <v>-13.904274709294899</v>
      </c>
      <c r="I403">
        <v>-38.696557592638698</v>
      </c>
      <c r="J403">
        <v>-2.0027493181720399</v>
      </c>
      <c r="K403">
        <v>352.40462288607603</v>
      </c>
      <c r="L403">
        <v>368.83971630325101</v>
      </c>
      <c r="M403">
        <v>34.900967264189902</v>
      </c>
      <c r="N403">
        <v>0.63596235348500896</v>
      </c>
      <c r="O403">
        <v>71.402242359084596</v>
      </c>
      <c r="P403">
        <v>10.599626295226701</v>
      </c>
      <c r="Q403">
        <v>9.0943715903030006E-2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555</v>
      </c>
      <c r="E404">
        <v>16144.9920078</v>
      </c>
      <c r="F404">
        <v>1519.5</v>
      </c>
      <c r="G404">
        <v>-6.8650140053750297</v>
      </c>
      <c r="H404">
        <v>-2.1327194405840801</v>
      </c>
      <c r="I404">
        <v>-8.9258863427039508</v>
      </c>
      <c r="J404">
        <v>1.68999440033253</v>
      </c>
      <c r="K404">
        <v>1426.60622177915</v>
      </c>
      <c r="L404">
        <v>1403.9453286671001</v>
      </c>
      <c r="M404">
        <v>67.683530380677396</v>
      </c>
      <c r="N404">
        <v>1.13191923558484</v>
      </c>
      <c r="O404">
        <v>6.7456400131622196</v>
      </c>
      <c r="P404">
        <v>22.244569589702301</v>
      </c>
      <c r="Q404">
        <v>-5.9718819695729002E-2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555</v>
      </c>
      <c r="E405">
        <v>16047.431438400001</v>
      </c>
      <c r="F405">
        <v>5234</v>
      </c>
      <c r="G405">
        <v>-11.832979040748601</v>
      </c>
      <c r="H405">
        <v>6.8798097068879001</v>
      </c>
      <c r="I405">
        <v>-2.25446894405402</v>
      </c>
      <c r="J405">
        <v>2.81742379390769</v>
      </c>
      <c r="K405">
        <v>4911.6162636668696</v>
      </c>
      <c r="L405">
        <v>4641.1672933091004</v>
      </c>
      <c r="M405">
        <v>52.740048307013403</v>
      </c>
      <c r="N405">
        <v>0.70529721016586</v>
      </c>
      <c r="O405">
        <v>5.0821551394726701</v>
      </c>
      <c r="P405">
        <v>30.1666252176075</v>
      </c>
      <c r="Q405">
        <v>3.6634896197417E-2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622</v>
      </c>
      <c r="E406">
        <v>16027.513290000001</v>
      </c>
      <c r="F406">
        <v>554.25</v>
      </c>
      <c r="G406">
        <v>18.6433250759823</v>
      </c>
      <c r="H406">
        <v>9.3507957498380296</v>
      </c>
      <c r="I406">
        <v>25.291624701384801</v>
      </c>
      <c r="J406">
        <v>-1.6750593434643699</v>
      </c>
      <c r="K406">
        <v>493.81467798882898</v>
      </c>
      <c r="L406">
        <v>438.68520369500197</v>
      </c>
      <c r="M406">
        <v>63.725911538045601</v>
      </c>
      <c r="N406">
        <v>1.5306104946524599</v>
      </c>
      <c r="O406">
        <v>5.5480378890392297</v>
      </c>
      <c r="P406">
        <v>65.744617224880301</v>
      </c>
      <c r="Q406">
        <v>2.0218475960750999E-2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Row],[Ticker]],[1]!Table1[[Symbol]:[Industry]],2,FALSE),"-")</f>
        <v>-</v>
      </c>
      <c r="D407" t="s">
        <v>496</v>
      </c>
      <c r="E407">
        <v>16022.05517211</v>
      </c>
      <c r="F407">
        <v>321.10000000000002</v>
      </c>
      <c r="G407">
        <v>-7.5226545696425999</v>
      </c>
      <c r="H407">
        <v>-8.97457883156987</v>
      </c>
      <c r="I407">
        <v>-27.3756234055422</v>
      </c>
      <c r="J407">
        <v>-0.21813663347748899</v>
      </c>
      <c r="K407">
        <v>326.85094805664602</v>
      </c>
      <c r="L407">
        <v>319.202677082506</v>
      </c>
      <c r="M407">
        <v>39.651444616743397</v>
      </c>
      <c r="N407">
        <v>0.47363364231067201</v>
      </c>
      <c r="O407">
        <v>22.0803488009965</v>
      </c>
      <c r="P407">
        <v>24.941634241245101</v>
      </c>
      <c r="Q407">
        <v>-4.6994253236259997E-2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170</v>
      </c>
      <c r="E408">
        <v>16013.4912312049</v>
      </c>
      <c r="F408">
        <v>1035.95</v>
      </c>
      <c r="G408">
        <v>-1.9190280206841901</v>
      </c>
      <c r="H408">
        <v>-0.401454953490397</v>
      </c>
      <c r="I408">
        <v>-10.606857398355199</v>
      </c>
      <c r="J408">
        <v>3.5175243564063599</v>
      </c>
      <c r="K408">
        <v>994.994431510852</v>
      </c>
      <c r="L408">
        <v>970.88760043376601</v>
      </c>
      <c r="M408">
        <v>65.631931941252105</v>
      </c>
      <c r="N408">
        <v>0.66314078009821698</v>
      </c>
      <c r="O408">
        <v>13.4224624740576</v>
      </c>
      <c r="P408">
        <v>25.372140868933801</v>
      </c>
      <c r="Q408">
        <v>-2.2241031643572998E-2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Row],[Ticker]],[1]!Table1[[Symbol]:[Industry]],2,FALSE),"-")</f>
        <v>-</v>
      </c>
      <c r="D409" t="s">
        <v>932</v>
      </c>
      <c r="E409">
        <v>15807.821236784999</v>
      </c>
      <c r="F409">
        <v>492.55</v>
      </c>
      <c r="G409">
        <v>170.57636562360199</v>
      </c>
      <c r="H409">
        <v>-1.4432479372223701</v>
      </c>
      <c r="I409">
        <v>-1.78180540935974</v>
      </c>
      <c r="J409">
        <v>-7.6712331646232501</v>
      </c>
      <c r="K409">
        <v>468.77093827147797</v>
      </c>
      <c r="L409">
        <v>372.08651862847603</v>
      </c>
      <c r="M409">
        <v>41.782703236800103</v>
      </c>
      <c r="N409">
        <v>2.0373388976062001</v>
      </c>
      <c r="O409">
        <v>25.4288904679727</v>
      </c>
      <c r="P409">
        <v>214.42706670922399</v>
      </c>
      <c r="Q409">
        <v>0.10907542805286501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662</v>
      </c>
      <c r="E410">
        <v>15789.205350460001</v>
      </c>
      <c r="F410">
        <v>874.15</v>
      </c>
      <c r="G410">
        <v>37.6740538351604</v>
      </c>
      <c r="H410">
        <v>-3.5613274168579001</v>
      </c>
      <c r="I410">
        <v>4.3491078096510698</v>
      </c>
      <c r="J410">
        <v>-0.39401925241423102</v>
      </c>
      <c r="K410">
        <v>838.43651963479999</v>
      </c>
      <c r="L410">
        <v>725.23504060073196</v>
      </c>
      <c r="M410">
        <v>40.163537496183899</v>
      </c>
      <c r="N410">
        <v>0.71835261383887605</v>
      </c>
      <c r="O410">
        <v>14.219527541039801</v>
      </c>
      <c r="P410">
        <v>65.511691754236395</v>
      </c>
      <c r="Q410">
        <v>0.181526850205943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219</v>
      </c>
      <c r="E411">
        <v>15773.333433</v>
      </c>
      <c r="F411">
        <v>2260.6999999999998</v>
      </c>
      <c r="G411">
        <v>78.615199033485396</v>
      </c>
      <c r="H411">
        <v>7.89008539611096</v>
      </c>
      <c r="I411">
        <v>21.665231891786998</v>
      </c>
      <c r="J411">
        <v>-0.186098460335028</v>
      </c>
      <c r="K411">
        <v>1926.1700866163901</v>
      </c>
      <c r="L411">
        <v>1610.4038480121501</v>
      </c>
      <c r="M411">
        <v>62.184584926146201</v>
      </c>
      <c r="N411">
        <v>0.43409676468564001</v>
      </c>
      <c r="O411">
        <v>6.5156809837660896</v>
      </c>
      <c r="P411">
        <v>133.049842791608</v>
      </c>
      <c r="Q411">
        <v>4.6223966617416998E-2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939</v>
      </c>
      <c r="E412">
        <v>15659.294954249999</v>
      </c>
      <c r="F412">
        <v>176.1</v>
      </c>
      <c r="G412">
        <v>18.6956901061656</v>
      </c>
      <c r="H412">
        <v>-7.5178028318399903</v>
      </c>
      <c r="I412">
        <v>15.4711886687688</v>
      </c>
      <c r="J412">
        <v>0.251181579886185</v>
      </c>
      <c r="K412">
        <v>170.56924478235501</v>
      </c>
      <c r="L412">
        <v>155.07298476751299</v>
      </c>
      <c r="M412">
        <v>51.894667554775701</v>
      </c>
      <c r="N412">
        <v>0.68257117716394999</v>
      </c>
      <c r="O412">
        <v>8.5746734809767098</v>
      </c>
      <c r="P412">
        <v>47.983193277310903</v>
      </c>
      <c r="Q412">
        <v>-3.5601442353500002E-4</v>
      </c>
    </row>
    <row r="413" spans="1:17" hidden="1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715</v>
      </c>
      <c r="E413">
        <v>15502.9956089399</v>
      </c>
      <c r="F413">
        <v>869</v>
      </c>
      <c r="G413">
        <v>-1.3462243559231799</v>
      </c>
      <c r="H413">
        <v>0.63850949748375396</v>
      </c>
      <c r="I413">
        <v>-0.35706253153978001</v>
      </c>
      <c r="J413">
        <v>0.58142891641429595</v>
      </c>
      <c r="K413">
        <v>843.3003486028</v>
      </c>
      <c r="L413">
        <v>785.73293194984899</v>
      </c>
      <c r="M413">
        <v>63.673105172010501</v>
      </c>
      <c r="N413">
        <v>0.18591338423783199</v>
      </c>
      <c r="O413">
        <v>3.3371691599539601</v>
      </c>
      <c r="P413">
        <v>29.119491248402699</v>
      </c>
      <c r="Q413">
        <v>-2.790653939747E-3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60</v>
      </c>
      <c r="E414">
        <v>15462.29899836</v>
      </c>
      <c r="F414">
        <v>6713.8</v>
      </c>
      <c r="G414">
        <v>31.5240335785032</v>
      </c>
      <c r="H414">
        <v>-7.2935624991373604</v>
      </c>
      <c r="I414">
        <v>14.410720764743701</v>
      </c>
      <c r="J414">
        <v>3.67134806481591</v>
      </c>
      <c r="K414">
        <v>6212.9416603676</v>
      </c>
      <c r="L414">
        <v>5455.5251321925098</v>
      </c>
      <c r="M414">
        <v>74.752321111951503</v>
      </c>
      <c r="N414">
        <v>0.37337802762412298</v>
      </c>
      <c r="O414">
        <v>12.300038726205701</v>
      </c>
      <c r="P414">
        <v>56.566058201636899</v>
      </c>
      <c r="Q414">
        <v>-1.2440969642739999E-3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946</v>
      </c>
      <c r="E415">
        <v>15452.1314545</v>
      </c>
      <c r="F415">
        <v>695.5</v>
      </c>
      <c r="G415">
        <v>-19.124814096993799</v>
      </c>
      <c r="H415">
        <v>-3.6102612150979101</v>
      </c>
      <c r="I415">
        <v>-26.556721495734799</v>
      </c>
      <c r="J415">
        <v>1.3351594371520099</v>
      </c>
      <c r="K415">
        <v>696.17924238388298</v>
      </c>
      <c r="L415">
        <v>679.91958563550395</v>
      </c>
      <c r="M415">
        <v>45.588751593127597</v>
      </c>
      <c r="N415">
        <v>0.76981579255868404</v>
      </c>
      <c r="O415">
        <v>22.142343637670699</v>
      </c>
      <c r="P415">
        <v>17.087542087542001</v>
      </c>
      <c r="Q415">
        <v>3.3883006197468001E-2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254</v>
      </c>
      <c r="E416">
        <v>15392.440646769999</v>
      </c>
      <c r="F416">
        <v>3708.1</v>
      </c>
      <c r="G416">
        <v>223.319505896198</v>
      </c>
      <c r="H416">
        <v>-5.5158035857501799</v>
      </c>
      <c r="I416">
        <v>7.5883984780025697</v>
      </c>
      <c r="J416">
        <v>-4.36586236057751</v>
      </c>
      <c r="K416">
        <v>3912.9962983935302</v>
      </c>
      <c r="L416">
        <v>3259.6526043461199</v>
      </c>
      <c r="M416">
        <v>22.3803798030156</v>
      </c>
      <c r="N416">
        <v>1.6718260734677299</v>
      </c>
      <c r="O416">
        <v>15.9610042879102</v>
      </c>
      <c r="P416">
        <v>250.89661698604201</v>
      </c>
      <c r="Q416">
        <v>0.27379186514055498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315</v>
      </c>
      <c r="E417">
        <v>15315.397247375</v>
      </c>
      <c r="F417">
        <v>656.35</v>
      </c>
      <c r="G417">
        <v>56.230703706586297</v>
      </c>
      <c r="H417">
        <v>-13.5954131095113</v>
      </c>
      <c r="I417">
        <v>-0.66636346166385196</v>
      </c>
      <c r="J417">
        <v>-2.9804024085181</v>
      </c>
      <c r="K417">
        <v>691.84613009996599</v>
      </c>
      <c r="L417">
        <v>572.43045823818295</v>
      </c>
      <c r="M417">
        <v>37.483870190520101</v>
      </c>
      <c r="N417">
        <v>0.87374679514159403</v>
      </c>
      <c r="O417">
        <v>26.152205378228</v>
      </c>
      <c r="P417">
        <v>159.42687747035501</v>
      </c>
      <c r="Q417">
        <v>7.1519901555781001E-2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124</v>
      </c>
      <c r="E418">
        <v>15153.040611439999</v>
      </c>
      <c r="F418">
        <v>2381.35</v>
      </c>
      <c r="G418">
        <v>37.128307079706502</v>
      </c>
      <c r="H418">
        <v>23.313004543443899</v>
      </c>
      <c r="I418">
        <v>34.376040086539803</v>
      </c>
      <c r="J418">
        <v>12.819378847959101</v>
      </c>
      <c r="K418">
        <v>1968.2170372589001</v>
      </c>
      <c r="L418">
        <v>1724.01983577233</v>
      </c>
      <c r="M418">
        <v>88.458021832061803</v>
      </c>
      <c r="N418">
        <v>1.2583552646920599</v>
      </c>
      <c r="O418">
        <v>0.783169210741818</v>
      </c>
      <c r="P418">
        <v>67.106417318690504</v>
      </c>
      <c r="Q418">
        <v>-4.7599317883154003E-2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18</v>
      </c>
      <c r="E419">
        <v>15130.142797</v>
      </c>
      <c r="F419">
        <v>1016.05</v>
      </c>
      <c r="G419">
        <v>129.684425823471</v>
      </c>
      <c r="H419">
        <v>1.3204288278046099</v>
      </c>
      <c r="I419">
        <v>12.7138221550272</v>
      </c>
      <c r="J419">
        <v>-14.824634111093401</v>
      </c>
      <c r="K419">
        <v>990.73435200139704</v>
      </c>
      <c r="L419">
        <v>830.119564771358</v>
      </c>
      <c r="M419">
        <v>45.64974396473</v>
      </c>
      <c r="N419">
        <v>2.6597973422321401</v>
      </c>
      <c r="O419">
        <v>25.4859504945622</v>
      </c>
      <c r="P419">
        <v>192.05231388329901</v>
      </c>
      <c r="Q419">
        <v>0.18954469844441901</v>
      </c>
    </row>
    <row r="420" spans="1:17" hidden="1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174</v>
      </c>
      <c r="E420">
        <v>15033.580339304999</v>
      </c>
      <c r="F420">
        <v>463.65</v>
      </c>
      <c r="G420">
        <v>13.5298341327975</v>
      </c>
      <c r="H420">
        <v>-1.0141157485204</v>
      </c>
      <c r="I420">
        <v>-18.8794977402878</v>
      </c>
      <c r="J420">
        <v>-0.86217974295993205</v>
      </c>
      <c r="K420">
        <v>448.601145294368</v>
      </c>
      <c r="M420">
        <v>47.226844817984997</v>
      </c>
      <c r="N420">
        <v>0.40161475713752698</v>
      </c>
      <c r="O420">
        <v>10.212444732017699</v>
      </c>
      <c r="P420">
        <v>80.901287553648004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285</v>
      </c>
      <c r="E421">
        <v>14831.352862365</v>
      </c>
      <c r="F421">
        <v>1060.3499999999999</v>
      </c>
      <c r="G421">
        <v>130.43742227662699</v>
      </c>
      <c r="H421">
        <v>4.7966917307504602</v>
      </c>
      <c r="I421">
        <v>8.91734337257585</v>
      </c>
      <c r="J421">
        <v>5.0693196599736599</v>
      </c>
      <c r="K421">
        <v>964.079583484777</v>
      </c>
      <c r="L421">
        <v>791.61036997359997</v>
      </c>
      <c r="M421">
        <v>61.751708232290902</v>
      </c>
      <c r="N421">
        <v>1.4890669483175401</v>
      </c>
      <c r="O421">
        <v>9.1101994624416704</v>
      </c>
      <c r="P421">
        <v>168.90255499904899</v>
      </c>
      <c r="Q421">
        <v>0.12349692508381301</v>
      </c>
    </row>
    <row r="422" spans="1:17" hidden="1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619</v>
      </c>
      <c r="E422">
        <v>14803.203094965</v>
      </c>
      <c r="F422">
        <v>619.65</v>
      </c>
      <c r="G422">
        <v>-15.4718062380013</v>
      </c>
      <c r="H422">
        <v>-0.91676021395641305</v>
      </c>
      <c r="I422">
        <v>-5.7612175191878299</v>
      </c>
      <c r="J422">
        <v>2.90240983124911</v>
      </c>
      <c r="K422">
        <v>558.76133025759304</v>
      </c>
      <c r="M422">
        <v>77.404088510336393</v>
      </c>
      <c r="O422">
        <v>6.5117404986686003</v>
      </c>
      <c r="P422">
        <v>31.812380344607501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370</v>
      </c>
      <c r="E423">
        <v>14793.1783736049</v>
      </c>
      <c r="F423">
        <v>4384.55</v>
      </c>
      <c r="G423">
        <v>69.601603558668501</v>
      </c>
      <c r="H423">
        <v>1.1835699945812801</v>
      </c>
      <c r="I423">
        <v>-7.4422206606613104</v>
      </c>
      <c r="J423">
        <v>-3.8967203011748599</v>
      </c>
      <c r="K423">
        <v>4171.8688785806098</v>
      </c>
      <c r="L423">
        <v>3648.3345624139201</v>
      </c>
      <c r="M423">
        <v>50.675215456051703</v>
      </c>
      <c r="N423">
        <v>0.74065316868393405</v>
      </c>
      <c r="O423">
        <v>11.4823642106943</v>
      </c>
      <c r="P423">
        <v>99.938439088898505</v>
      </c>
      <c r="Q423">
        <v>1.7513006443474002E-2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14719.992527979901</v>
      </c>
      <c r="F424">
        <v>2425.5500000000002</v>
      </c>
      <c r="G424">
        <v>58.904470561298098</v>
      </c>
      <c r="H424">
        <v>20.170329599652799</v>
      </c>
      <c r="I424">
        <v>52.961641146800098</v>
      </c>
      <c r="J424">
        <v>9.5617213106026195</v>
      </c>
      <c r="K424">
        <v>2076.6759617303201</v>
      </c>
      <c r="M424">
        <v>66.922457350818604</v>
      </c>
      <c r="N424">
        <v>0.68694010669413397</v>
      </c>
      <c r="O424">
        <v>4.6958421801240799</v>
      </c>
      <c r="P424">
        <v>97.907147519582196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968</v>
      </c>
      <c r="E425">
        <v>14690.913691199999</v>
      </c>
      <c r="F425">
        <v>1497</v>
      </c>
      <c r="G425">
        <v>-23.1247467758797</v>
      </c>
      <c r="H425">
        <v>1.26363781276572</v>
      </c>
      <c r="I425">
        <v>-11.6782582625952</v>
      </c>
      <c r="J425">
        <v>5.89535267248705</v>
      </c>
      <c r="K425">
        <v>1417.15951368221</v>
      </c>
      <c r="L425">
        <v>1461.17043483731</v>
      </c>
      <c r="M425">
        <v>67.963743297122605</v>
      </c>
      <c r="N425">
        <v>1.13627320973799</v>
      </c>
      <c r="O425">
        <v>25.2805611222444</v>
      </c>
      <c r="P425">
        <v>24.3148978574987</v>
      </c>
      <c r="Q425">
        <v>-3.6526413541607003E-2</v>
      </c>
    </row>
    <row r="426" spans="1:17" x14ac:dyDescent="0.3">
      <c r="A426" t="s">
        <v>969</v>
      </c>
      <c r="B426" t="s">
        <v>970</v>
      </c>
      <c r="C426" t="str">
        <f>IFERROR(VLOOKUP(Table1[[#This Row],[Ticker]],[1]!Table1[[Symbol]:[Industry]],2,FALSE),"-")</f>
        <v>-</v>
      </c>
      <c r="D426" t="s">
        <v>60</v>
      </c>
      <c r="E426">
        <v>14559.345480960001</v>
      </c>
      <c r="F426">
        <v>1069.95</v>
      </c>
      <c r="G426">
        <v>16.531538153340701</v>
      </c>
      <c r="H426">
        <v>-2.5327899741328199</v>
      </c>
      <c r="I426">
        <v>5.9998361518824597</v>
      </c>
      <c r="J426">
        <v>4.4054048076388304</v>
      </c>
      <c r="K426">
        <v>992.98959750425297</v>
      </c>
      <c r="L426">
        <v>903.74961940441301</v>
      </c>
      <c r="M426">
        <v>70.105887842914498</v>
      </c>
      <c r="N426">
        <v>1.67802838968679</v>
      </c>
      <c r="O426">
        <v>1.87391934202532</v>
      </c>
      <c r="P426">
        <v>42.5744553268039</v>
      </c>
      <c r="Q426">
        <v>-1.5467425830744E-2</v>
      </c>
    </row>
    <row r="427" spans="1:17" x14ac:dyDescent="0.3">
      <c r="A427" t="s">
        <v>971</v>
      </c>
      <c r="B427" t="s">
        <v>972</v>
      </c>
      <c r="C427" t="str">
        <f>IFERROR(VLOOKUP(Table1[[#This Row],[Ticker]],[1]!Table1[[Symbol]:[Industry]],2,FALSE),"-")</f>
        <v>-</v>
      </c>
      <c r="D427" t="s">
        <v>46</v>
      </c>
      <c r="E427">
        <v>14303.97839285</v>
      </c>
      <c r="F427">
        <v>254.5</v>
      </c>
      <c r="G427">
        <v>47.658522283840902</v>
      </c>
      <c r="H427">
        <v>-0.67040328565736196</v>
      </c>
      <c r="I427">
        <v>-4.8615358726843896</v>
      </c>
      <c r="J427">
        <v>-7.4685445233815502</v>
      </c>
      <c r="K427">
        <v>256.075376274897</v>
      </c>
      <c r="L427">
        <v>212.998156770354</v>
      </c>
      <c r="M427">
        <v>36.580303407065202</v>
      </c>
      <c r="N427">
        <v>1.4108973386372099</v>
      </c>
      <c r="O427">
        <v>19.410609037328001</v>
      </c>
      <c r="P427">
        <v>118.54873336195701</v>
      </c>
      <c r="Q427">
        <v>0.12050165934531799</v>
      </c>
    </row>
    <row r="428" spans="1:17" x14ac:dyDescent="0.3">
      <c r="A428" t="s">
        <v>973</v>
      </c>
      <c r="B428" t="s">
        <v>974</v>
      </c>
      <c r="C428" t="str">
        <f>IFERROR(VLOOKUP(Table1[[#This Row],[Ticker]],[1]!Table1[[Symbol]:[Industry]],2,FALSE),"-")</f>
        <v>-</v>
      </c>
      <c r="D428" t="s">
        <v>133</v>
      </c>
      <c r="E428">
        <v>14281.700714339901</v>
      </c>
      <c r="F428">
        <v>1050.55</v>
      </c>
      <c r="G428">
        <v>67.870323588252305</v>
      </c>
      <c r="H428">
        <v>-10.3612865427842</v>
      </c>
      <c r="I428">
        <v>23.993584929972201</v>
      </c>
      <c r="J428">
        <v>-5.2064890517012996</v>
      </c>
      <c r="K428">
        <v>1037.9546985868899</v>
      </c>
      <c r="L428">
        <v>833.99427722783901</v>
      </c>
      <c r="M428">
        <v>31.148468837098399</v>
      </c>
      <c r="N428">
        <v>1.00490852035758</v>
      </c>
      <c r="O428">
        <v>16.505639902908001</v>
      </c>
      <c r="P428">
        <v>97.974182606237605</v>
      </c>
      <c r="Q428">
        <v>8.1182625716257006E-2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Row],[Ticker]],[1]!Table1[[Symbol]:[Industry]],2,FALSE),"-")</f>
        <v>-</v>
      </c>
      <c r="D429" t="s">
        <v>496</v>
      </c>
      <c r="E429">
        <v>14072.6223431</v>
      </c>
      <c r="F429">
        <v>1778.2</v>
      </c>
      <c r="G429">
        <v>-14.1946819846811</v>
      </c>
      <c r="H429">
        <v>-9.5579444929352597</v>
      </c>
      <c r="I429">
        <v>3.5978601896022901</v>
      </c>
      <c r="J429">
        <v>0.14358117168061099</v>
      </c>
      <c r="K429">
        <v>1743.32119435083</v>
      </c>
      <c r="L429">
        <v>1625.8635096894</v>
      </c>
      <c r="M429">
        <v>47.468525265405297</v>
      </c>
      <c r="N429">
        <v>0.57158756715147696</v>
      </c>
      <c r="O429">
        <v>11.2895062422674</v>
      </c>
      <c r="P429">
        <v>36.052027543993802</v>
      </c>
      <c r="Q429">
        <v>-9.1860861228791002E-2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Row],[Ticker]],[1]!Table1[[Symbol]:[Industry]],2,FALSE),"-")</f>
        <v>-</v>
      </c>
      <c r="D430" t="s">
        <v>228</v>
      </c>
      <c r="E430">
        <v>13967.679015289999</v>
      </c>
      <c r="F430">
        <v>1701.7</v>
      </c>
      <c r="G430">
        <v>33.269880577883498</v>
      </c>
      <c r="H430">
        <v>-4.0136094469486903</v>
      </c>
      <c r="I430">
        <v>-14.070657196524801</v>
      </c>
      <c r="J430">
        <v>-3.2430245845385999</v>
      </c>
      <c r="K430">
        <v>1775.5534794739001</v>
      </c>
      <c r="L430">
        <v>1601.37697232851</v>
      </c>
      <c r="M430">
        <v>27.631975877613399</v>
      </c>
      <c r="N430">
        <v>0.597990725501511</v>
      </c>
      <c r="O430">
        <v>30.572368807662901</v>
      </c>
      <c r="P430">
        <v>67.986179664363206</v>
      </c>
      <c r="Q430">
        <v>0.15435571490063901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Row],[Ticker]],[1]!Table1[[Symbol]:[Industry]],2,FALSE),"-")</f>
        <v>-</v>
      </c>
      <c r="D431" t="s">
        <v>24</v>
      </c>
      <c r="E431">
        <v>13959.742866439999</v>
      </c>
      <c r="F431">
        <v>230.2</v>
      </c>
      <c r="G431">
        <v>-20.920941515719399</v>
      </c>
      <c r="H431">
        <v>-11.4414859133162</v>
      </c>
      <c r="I431">
        <v>-24.078927862160398</v>
      </c>
      <c r="J431">
        <v>-1.2858717029654101</v>
      </c>
      <c r="K431">
        <v>250.53668296947799</v>
      </c>
      <c r="L431">
        <v>244.66100676380401</v>
      </c>
      <c r="M431">
        <v>23.663712170914899</v>
      </c>
      <c r="N431">
        <v>1.0112452662637199</v>
      </c>
      <c r="O431">
        <v>30.6255430060816</v>
      </c>
      <c r="P431">
        <v>10.117196842860499</v>
      </c>
      <c r="Q431">
        <v>9.7085021363389999E-3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469</v>
      </c>
      <c r="E432">
        <v>13883.959535219999</v>
      </c>
      <c r="F432">
        <v>2086.1999999999998</v>
      </c>
      <c r="G432">
        <v>72.261246846148694</v>
      </c>
      <c r="H432">
        <v>22.575433848124401</v>
      </c>
      <c r="I432">
        <v>82.839900145184998</v>
      </c>
      <c r="J432">
        <v>-14.9251274052463</v>
      </c>
      <c r="K432">
        <v>1714.8049056121499</v>
      </c>
      <c r="L432">
        <v>1320.2770004372401</v>
      </c>
      <c r="M432">
        <v>57.4297259349527</v>
      </c>
      <c r="N432">
        <v>0.27357034660200602</v>
      </c>
      <c r="O432">
        <v>14.083021762055401</v>
      </c>
      <c r="P432">
        <v>132.21893571679001</v>
      </c>
      <c r="Q432">
        <v>0.21159116111127499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890</v>
      </c>
      <c r="E433">
        <v>13797.3969359</v>
      </c>
      <c r="F433">
        <v>335.35</v>
      </c>
      <c r="G433">
        <v>31.423575756276101</v>
      </c>
      <c r="H433">
        <v>-6.3317109433341798</v>
      </c>
      <c r="I433">
        <v>-28.1806949425841</v>
      </c>
      <c r="J433">
        <v>-4.5152961443714101</v>
      </c>
      <c r="K433">
        <v>348.68778276919801</v>
      </c>
      <c r="L433">
        <v>321.00660373054501</v>
      </c>
      <c r="M433">
        <v>29.923405718767398</v>
      </c>
      <c r="N433">
        <v>0.50866240642663796</v>
      </c>
      <c r="O433">
        <v>28.2093335321306</v>
      </c>
      <c r="P433">
        <v>58.1839622641509</v>
      </c>
      <c r="Q433">
        <v>0.189992599292852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285</v>
      </c>
      <c r="E434">
        <v>13744.95055356</v>
      </c>
      <c r="F434">
        <v>996.9</v>
      </c>
      <c r="G434">
        <v>37.0781619598378</v>
      </c>
      <c r="H434">
        <v>-10.4377158583402</v>
      </c>
      <c r="I434">
        <v>-4.7990481298137304</v>
      </c>
      <c r="J434">
        <v>-7.3078114848876297</v>
      </c>
      <c r="K434">
        <v>1028.0428336416401</v>
      </c>
      <c r="L434">
        <v>919.29853456995102</v>
      </c>
      <c r="M434">
        <v>25.670753553946199</v>
      </c>
      <c r="N434">
        <v>0.77308528454321201</v>
      </c>
      <c r="O434">
        <v>20.2728458220483</v>
      </c>
      <c r="P434">
        <v>74.283216783216702</v>
      </c>
      <c r="Q434">
        <v>9.6854790836139997E-3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13607.610938104999</v>
      </c>
      <c r="F435">
        <v>766.55</v>
      </c>
      <c r="G435">
        <v>33.504713394245798</v>
      </c>
      <c r="H435">
        <v>-3.3068913262269102</v>
      </c>
      <c r="I435">
        <v>9.9781681391998696</v>
      </c>
      <c r="J435">
        <v>0.38571896891390001</v>
      </c>
      <c r="K435">
        <v>732.21800400667598</v>
      </c>
      <c r="L435">
        <v>630.959460506862</v>
      </c>
      <c r="M435">
        <v>45.019363994369101</v>
      </c>
      <c r="N435">
        <v>0.71578196143586204</v>
      </c>
      <c r="O435">
        <v>8.6687104559389496</v>
      </c>
      <c r="P435">
        <v>69.328473602827401</v>
      </c>
      <c r="Q435">
        <v>4.1652552412326002E-2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165</v>
      </c>
      <c r="E436">
        <v>13547.0237741</v>
      </c>
      <c r="F436">
        <v>603.70000000000005</v>
      </c>
      <c r="G436">
        <v>36.900619647960198</v>
      </c>
      <c r="H436">
        <v>-10.7030436194544</v>
      </c>
      <c r="I436">
        <v>2.2215407360198798</v>
      </c>
      <c r="J436">
        <v>8.42327653966497</v>
      </c>
      <c r="K436">
        <v>615.04818421671905</v>
      </c>
      <c r="L436">
        <v>516.46401589184302</v>
      </c>
      <c r="M436">
        <v>24.868127116682601</v>
      </c>
      <c r="N436">
        <v>1.1715939683819401</v>
      </c>
      <c r="O436">
        <v>18.726188504223899</v>
      </c>
      <c r="P436">
        <v>74.441956223361998</v>
      </c>
      <c r="Q436">
        <v>0.20727531049764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585</v>
      </c>
      <c r="E437">
        <v>13448.23239942</v>
      </c>
      <c r="F437">
        <v>140.01</v>
      </c>
      <c r="G437">
        <v>-66.005438294502696</v>
      </c>
      <c r="H437">
        <v>-13.5411480899179</v>
      </c>
      <c r="I437">
        <v>-28.509925055276302</v>
      </c>
      <c r="J437">
        <v>-6.4293152320492197</v>
      </c>
      <c r="K437">
        <v>149.148534476495</v>
      </c>
      <c r="L437">
        <v>179.45165922300299</v>
      </c>
      <c r="M437">
        <v>41.117386608297402</v>
      </c>
      <c r="N437">
        <v>1.1921533735950001</v>
      </c>
      <c r="O437">
        <v>114.056138847225</v>
      </c>
      <c r="P437">
        <v>11.5617529880478</v>
      </c>
      <c r="Q437">
        <v>-4.3125941404948999E-2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21</v>
      </c>
      <c r="E438">
        <v>13360.059884079999</v>
      </c>
      <c r="F438">
        <v>2370.1999999999998</v>
      </c>
      <c r="G438">
        <v>136.33614522518599</v>
      </c>
      <c r="H438">
        <v>-9.5001027601263104</v>
      </c>
      <c r="I438">
        <v>43.681370754189103</v>
      </c>
      <c r="J438">
        <v>9.4734307259449702E-2</v>
      </c>
      <c r="K438">
        <v>2368.45788972635</v>
      </c>
      <c r="L438">
        <v>1679.6056301808001</v>
      </c>
      <c r="M438">
        <v>35.147889994033598</v>
      </c>
      <c r="N438">
        <v>0.853506767185088</v>
      </c>
      <c r="O438">
        <v>16.9500464095856</v>
      </c>
      <c r="P438">
        <v>220.90441375575401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60</v>
      </c>
      <c r="E439">
        <v>13352.092564439999</v>
      </c>
      <c r="F439">
        <v>550.9</v>
      </c>
      <c r="G439">
        <v>54.302688033741198</v>
      </c>
      <c r="H439">
        <v>6.4525739345301902</v>
      </c>
      <c r="I439">
        <v>18.703013777910201</v>
      </c>
      <c r="J439">
        <v>4.6472348729983102</v>
      </c>
      <c r="K439">
        <v>485.53679341230401</v>
      </c>
      <c r="L439">
        <v>426.08718155625598</v>
      </c>
      <c r="M439">
        <v>76.796608562355601</v>
      </c>
      <c r="N439">
        <v>0.77564022215788297</v>
      </c>
      <c r="O439">
        <v>0.453802868034136</v>
      </c>
      <c r="P439">
        <v>91.484184914841805</v>
      </c>
      <c r="Q439">
        <v>1.2430284840179001E-2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271</v>
      </c>
      <c r="E440">
        <v>13278.447840000001</v>
      </c>
      <c r="F440">
        <v>4206.3</v>
      </c>
      <c r="G440">
        <v>22.721293492744401</v>
      </c>
      <c r="H440">
        <v>-13.010020885350899</v>
      </c>
      <c r="I440">
        <v>19.972533709197599</v>
      </c>
      <c r="J440">
        <v>1.20200795594039</v>
      </c>
      <c r="K440">
        <v>4373.8123841406396</v>
      </c>
      <c r="L440">
        <v>3775.1211481554101</v>
      </c>
      <c r="M440">
        <v>36.195250821094703</v>
      </c>
      <c r="N440">
        <v>0.81176454534767195</v>
      </c>
      <c r="O440">
        <v>18.869315075006501</v>
      </c>
      <c r="P440">
        <v>52.402173913043399</v>
      </c>
      <c r="Q440">
        <v>0.17216884025613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60</v>
      </c>
      <c r="E441">
        <v>13202.45155684</v>
      </c>
      <c r="F441">
        <v>860.65</v>
      </c>
      <c r="G441">
        <v>244.733689436757</v>
      </c>
      <c r="H441">
        <v>42.7087806241138</v>
      </c>
      <c r="I441">
        <v>75.290998455994</v>
      </c>
      <c r="J441">
        <v>4.8952507460141703</v>
      </c>
      <c r="K441">
        <v>714.77114327075299</v>
      </c>
      <c r="L441">
        <v>527.52714879016798</v>
      </c>
      <c r="M441">
        <v>59.814252612385403</v>
      </c>
      <c r="N441">
        <v>0.61385682394715801</v>
      </c>
      <c r="O441">
        <v>15.6102945448207</v>
      </c>
      <c r="P441">
        <v>303.58733880422</v>
      </c>
      <c r="Q441">
        <v>4.7034278529556002E-2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619</v>
      </c>
      <c r="E442">
        <v>13156.44825154</v>
      </c>
      <c r="F442">
        <v>767.8</v>
      </c>
      <c r="G442">
        <v>79.460623159947005</v>
      </c>
      <c r="H442">
        <v>3.5944911606302798</v>
      </c>
      <c r="I442">
        <v>27.792721581707202</v>
      </c>
      <c r="J442">
        <v>0.16501265077607599</v>
      </c>
      <c r="K442">
        <v>726.53984949088101</v>
      </c>
      <c r="L442">
        <v>620.98611848342705</v>
      </c>
      <c r="M442">
        <v>62.553949792088602</v>
      </c>
      <c r="N442">
        <v>0.536698631417178</v>
      </c>
      <c r="O442">
        <v>7.0591299817660902</v>
      </c>
      <c r="P442">
        <v>108.55629498845499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285</v>
      </c>
      <c r="E443">
        <v>13152.199514710001</v>
      </c>
      <c r="F443">
        <v>2432.35</v>
      </c>
      <c r="G443">
        <v>38.807841488290798</v>
      </c>
      <c r="H443">
        <v>-1.1606417541285601</v>
      </c>
      <c r="I443">
        <v>6.1100196497906198</v>
      </c>
      <c r="J443">
        <v>1.7798992073750399</v>
      </c>
      <c r="K443">
        <v>2227.3618662193999</v>
      </c>
      <c r="L443">
        <v>1969.40524416925</v>
      </c>
      <c r="M443">
        <v>55.97949171858</v>
      </c>
      <c r="N443">
        <v>1.3653590835273399</v>
      </c>
      <c r="O443">
        <v>12.9709951281682</v>
      </c>
      <c r="P443">
        <v>67.511449330257193</v>
      </c>
      <c r="Q443">
        <v>5.0815552737289001E-2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46</v>
      </c>
      <c r="E444">
        <v>13107.868635675</v>
      </c>
      <c r="F444">
        <v>510.95</v>
      </c>
      <c r="G444">
        <v>22.0373514664754</v>
      </c>
      <c r="H444">
        <v>4.9885625033084802</v>
      </c>
      <c r="I444">
        <v>8.8794794770283492</v>
      </c>
      <c r="J444">
        <v>-1.5347921017116</v>
      </c>
      <c r="K444">
        <v>492.31356304345701</v>
      </c>
      <c r="L444">
        <v>430.83791455893902</v>
      </c>
      <c r="M444">
        <v>50.002893664320503</v>
      </c>
      <c r="N444">
        <v>0.39953560078608402</v>
      </c>
      <c r="O444">
        <v>12.496330365006299</v>
      </c>
      <c r="P444">
        <v>64.769429216381795</v>
      </c>
      <c r="Q444">
        <v>3.2018675983868997E-2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622</v>
      </c>
      <c r="E445">
        <v>13093.338937437</v>
      </c>
      <c r="F445">
        <v>26.37</v>
      </c>
      <c r="G445">
        <v>51.204991893293297</v>
      </c>
      <c r="H445">
        <v>-8.5991523272465393</v>
      </c>
      <c r="I445">
        <v>-32.532924371281801</v>
      </c>
      <c r="J445">
        <v>4.51943597143514</v>
      </c>
      <c r="K445">
        <v>27.134584504919999</v>
      </c>
      <c r="L445">
        <v>25.431630070227101</v>
      </c>
      <c r="M445">
        <v>45.825501237443497</v>
      </c>
      <c r="N445">
        <v>1.2379269103830901</v>
      </c>
      <c r="O445">
        <v>48.084945013272602</v>
      </c>
      <c r="P445">
        <v>81.237113402061794</v>
      </c>
      <c r="Q445">
        <v>-1.7837587173359999E-3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254</v>
      </c>
      <c r="E446">
        <v>13086.386472280001</v>
      </c>
      <c r="F446">
        <v>1027.4000000000001</v>
      </c>
      <c r="G446">
        <v>1.45649336785979</v>
      </c>
      <c r="H446">
        <v>-4.1782444731295696</v>
      </c>
      <c r="I446">
        <v>5.3316784818068497</v>
      </c>
      <c r="J446">
        <v>-1.46925326575549</v>
      </c>
      <c r="K446">
        <v>992.79215888482304</v>
      </c>
      <c r="L446">
        <v>902.35360067848899</v>
      </c>
      <c r="M446">
        <v>54.964101918312302</v>
      </c>
      <c r="N446">
        <v>1.7240944578852699</v>
      </c>
      <c r="O446">
        <v>8.2343780416585393</v>
      </c>
      <c r="P446">
        <v>40.508752735229699</v>
      </c>
      <c r="Q446">
        <v>-3.8702761207766001E-2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388</v>
      </c>
      <c r="E447">
        <v>13084.2941909</v>
      </c>
      <c r="F447">
        <v>280.89999999999998</v>
      </c>
      <c r="G447">
        <v>163.061094104115</v>
      </c>
      <c r="H447">
        <v>8.0652514164852995</v>
      </c>
      <c r="I447">
        <v>19.940971880558799</v>
      </c>
      <c r="J447">
        <v>-7.8178860354159401</v>
      </c>
      <c r="K447">
        <v>269.68104712174301</v>
      </c>
      <c r="L447">
        <v>214.36289767769799</v>
      </c>
      <c r="M447">
        <v>39.929842787814998</v>
      </c>
      <c r="N447">
        <v>2.6568975753042299</v>
      </c>
      <c r="O447">
        <v>36.774652901388301</v>
      </c>
      <c r="P447">
        <v>190.185950413223</v>
      </c>
      <c r="Q447">
        <v>0.107443563507314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46</v>
      </c>
      <c r="E448">
        <v>13047.972051680001</v>
      </c>
      <c r="F448">
        <v>709.85</v>
      </c>
      <c r="G448">
        <v>47.078464186581002</v>
      </c>
      <c r="H448">
        <v>0.81065865841098805</v>
      </c>
      <c r="I448">
        <v>24.477737385066298</v>
      </c>
      <c r="J448">
        <v>0.40112072396312998</v>
      </c>
      <c r="K448">
        <v>656.85653702795901</v>
      </c>
      <c r="L448">
        <v>562.96044985488402</v>
      </c>
      <c r="M448">
        <v>49.418055543052098</v>
      </c>
      <c r="N448">
        <v>0.57053836531691804</v>
      </c>
      <c r="O448">
        <v>6.7760794534056501</v>
      </c>
      <c r="P448">
        <v>78.354271356783897</v>
      </c>
      <c r="Q448">
        <v>5.5726885560358999E-2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409</v>
      </c>
      <c r="E449">
        <v>13045.549423872901</v>
      </c>
      <c r="F449">
        <v>211.03</v>
      </c>
      <c r="G449">
        <v>250.155711716106</v>
      </c>
      <c r="H449">
        <v>12.715237281058901</v>
      </c>
      <c r="I449">
        <v>17.799790262775701</v>
      </c>
      <c r="J449">
        <v>9.9891781547121408</v>
      </c>
      <c r="K449">
        <v>183.42799411225201</v>
      </c>
      <c r="L449">
        <v>150.73421483113</v>
      </c>
      <c r="M449">
        <v>68.809079718015795</v>
      </c>
      <c r="N449">
        <v>2.32170036887744</v>
      </c>
      <c r="O449">
        <v>3.2080746813249301</v>
      </c>
      <c r="P449">
        <v>284.74020054694603</v>
      </c>
      <c r="Q449">
        <v>0.17590090339053599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111</v>
      </c>
      <c r="E450">
        <v>12982.35</v>
      </c>
      <c r="F450">
        <v>408.25</v>
      </c>
      <c r="G450">
        <v>100.240624285913</v>
      </c>
      <c r="H450">
        <v>3.89513632936333E-3</v>
      </c>
      <c r="I450">
        <v>-25.114129202800999</v>
      </c>
      <c r="J450">
        <v>0.41379470205813901</v>
      </c>
      <c r="K450">
        <v>402.59883548668898</v>
      </c>
      <c r="L450">
        <v>373.86589381831902</v>
      </c>
      <c r="M450">
        <v>51.782858358886003</v>
      </c>
      <c r="N450">
        <v>0.86220524471385596</v>
      </c>
      <c r="O450">
        <v>23.943661971830899</v>
      </c>
      <c r="P450">
        <v>144.46107784431101</v>
      </c>
      <c r="Q450">
        <v>0.14891967104618001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530</v>
      </c>
      <c r="E451">
        <v>12946.273251799999</v>
      </c>
      <c r="F451">
        <v>833</v>
      </c>
      <c r="G451">
        <v>-28.9510747110394</v>
      </c>
      <c r="H451">
        <v>-0.89399556775020605</v>
      </c>
      <c r="I451">
        <v>-13.690426017965899</v>
      </c>
      <c r="J451">
        <v>1.7084676386106299</v>
      </c>
      <c r="K451">
        <v>836.59541533809602</v>
      </c>
      <c r="L451">
        <v>827.36558418022503</v>
      </c>
      <c r="M451">
        <v>42.145541677586998</v>
      </c>
      <c r="N451">
        <v>0.59444501733317401</v>
      </c>
      <c r="O451">
        <v>23.0432172869147</v>
      </c>
      <c r="P451">
        <v>17.4977078778475</v>
      </c>
      <c r="Q451">
        <v>9.6044449817909994E-3</v>
      </c>
    </row>
    <row r="452" spans="1:17" hidden="1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1024</v>
      </c>
      <c r="E452">
        <v>12906.893384999599</v>
      </c>
      <c r="F452">
        <v>100</v>
      </c>
      <c r="G452">
        <v>-24.0109549505604</v>
      </c>
      <c r="I452">
        <v>-14.300366231746899</v>
      </c>
      <c r="M452">
        <v>50</v>
      </c>
      <c r="N452">
        <v>1.8823529411764699</v>
      </c>
      <c r="O452">
        <v>0</v>
      </c>
      <c r="P452">
        <v>0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98</v>
      </c>
      <c r="E453">
        <v>12905.062971240999</v>
      </c>
      <c r="F453">
        <v>18.829999999999998</v>
      </c>
      <c r="G453">
        <v>189.822378382772</v>
      </c>
      <c r="H453">
        <v>-10.729994214680699</v>
      </c>
      <c r="I453">
        <v>2.65615550738345</v>
      </c>
      <c r="J453">
        <v>2.1264386757315199</v>
      </c>
      <c r="K453">
        <v>18.790899281015999</v>
      </c>
      <c r="L453">
        <v>16.341723274900399</v>
      </c>
      <c r="M453">
        <v>56.350489396527401</v>
      </c>
      <c r="N453">
        <v>0.66761961835309702</v>
      </c>
      <c r="O453">
        <v>27.456186935740799</v>
      </c>
      <c r="P453">
        <v>216.470588235294</v>
      </c>
      <c r="Q453">
        <v>0.11341632800472599</v>
      </c>
    </row>
    <row r="454" spans="1:17" hidden="1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555</v>
      </c>
      <c r="E454">
        <v>12760.623684369901</v>
      </c>
      <c r="F454">
        <v>2802.05</v>
      </c>
      <c r="G454">
        <v>-18.0693314487267</v>
      </c>
      <c r="H454">
        <v>-6.6643587038955499</v>
      </c>
      <c r="I454">
        <v>-6.3111572520764501</v>
      </c>
      <c r="J454">
        <v>-3.6863776339810399</v>
      </c>
      <c r="K454">
        <v>2775.0267789724198</v>
      </c>
      <c r="L454">
        <v>2618.6829174345098</v>
      </c>
      <c r="M454">
        <v>38.594938870797598</v>
      </c>
      <c r="N454">
        <v>0.94209886278881605</v>
      </c>
      <c r="O454">
        <v>9.1343837547509708</v>
      </c>
      <c r="P454">
        <v>23.601676224084699</v>
      </c>
      <c r="Q454">
        <v>-3.7849545749922997E-2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285</v>
      </c>
      <c r="E455">
        <v>12717.2135588</v>
      </c>
      <c r="F455">
        <v>945.8</v>
      </c>
      <c r="G455">
        <v>-48.377208449161003</v>
      </c>
      <c r="H455">
        <v>-3.2019830101989202</v>
      </c>
      <c r="I455">
        <v>-23.1389204486144</v>
      </c>
      <c r="J455">
        <v>-3.0553942821553401</v>
      </c>
      <c r="K455">
        <v>943.50594113132195</v>
      </c>
      <c r="L455">
        <v>948.25441917009698</v>
      </c>
      <c r="M455">
        <v>41.245414174836903</v>
      </c>
      <c r="N455">
        <v>2.8886644545568498</v>
      </c>
      <c r="O455">
        <v>36.699090716853398</v>
      </c>
      <c r="P455">
        <v>20.938558915670299</v>
      </c>
      <c r="Q455">
        <v>-8.4188365869909999E-3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370</v>
      </c>
      <c r="E456">
        <v>12618.0342406</v>
      </c>
      <c r="F456">
        <v>910.3</v>
      </c>
      <c r="G456">
        <v>-6.2572164841271096</v>
      </c>
      <c r="H456">
        <v>17.2676784599991</v>
      </c>
      <c r="I456">
        <v>2.6221178733201498</v>
      </c>
      <c r="J456">
        <v>5.5523534747461198</v>
      </c>
      <c r="K456">
        <v>809.51145389296596</v>
      </c>
      <c r="L456">
        <v>765.09777332210695</v>
      </c>
      <c r="M456">
        <v>69.133950518753807</v>
      </c>
      <c r="N456">
        <v>0.90630514456781297</v>
      </c>
      <c r="O456">
        <v>2.8177523893221998</v>
      </c>
      <c r="P456">
        <v>40.662906590434901</v>
      </c>
      <c r="Q456">
        <v>-5.5292495482544002E-2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271</v>
      </c>
      <c r="E457">
        <v>12422.914125165</v>
      </c>
      <c r="F457">
        <v>5207.55</v>
      </c>
      <c r="G457">
        <v>-11.2214031804908</v>
      </c>
      <c r="H457">
        <v>4.5274764072484297</v>
      </c>
      <c r="I457">
        <v>-4.6446492386957798</v>
      </c>
      <c r="J457">
        <v>0.49804566144870499</v>
      </c>
      <c r="K457">
        <v>4992.7864818957496</v>
      </c>
      <c r="L457">
        <v>4600.7838630939896</v>
      </c>
      <c r="M457">
        <v>44.298645470076401</v>
      </c>
      <c r="N457">
        <v>0.45238067080197703</v>
      </c>
      <c r="O457">
        <v>12.1448665879348</v>
      </c>
      <c r="P457">
        <v>37.691199217355603</v>
      </c>
      <c r="Q457">
        <v>0.104584450689232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80</v>
      </c>
      <c r="E458">
        <v>12325.45884003</v>
      </c>
      <c r="F458">
        <v>345.1</v>
      </c>
      <c r="G458">
        <v>-26.676305394785501</v>
      </c>
      <c r="H458">
        <v>-5.26175093772616</v>
      </c>
      <c r="I458">
        <v>-14.962427256502201</v>
      </c>
      <c r="J458">
        <v>-1.2775189947935299</v>
      </c>
      <c r="K458">
        <v>344.64342424623902</v>
      </c>
      <c r="L458">
        <v>342.74808213976502</v>
      </c>
      <c r="M458">
        <v>43.151111339999801</v>
      </c>
      <c r="N458">
        <v>1.0398994586453101</v>
      </c>
      <c r="O458">
        <v>15.3288901767603</v>
      </c>
      <c r="P458">
        <v>18.4689323721249</v>
      </c>
      <c r="Q458">
        <v>-0.110504674300058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133</v>
      </c>
      <c r="E459">
        <v>12261.003911</v>
      </c>
      <c r="F459">
        <v>845</v>
      </c>
      <c r="G459">
        <v>124.701333496827</v>
      </c>
      <c r="H459">
        <v>7.5787220294770998</v>
      </c>
      <c r="I459">
        <v>72.007648320121604</v>
      </c>
      <c r="J459">
        <v>5.4672932954690202E-2</v>
      </c>
      <c r="K459">
        <v>690.09563170985098</v>
      </c>
      <c r="L459">
        <v>532.42431260259605</v>
      </c>
      <c r="M459">
        <v>67.143348180669506</v>
      </c>
      <c r="N459">
        <v>1.0711677664389101</v>
      </c>
      <c r="O459">
        <v>2.8106508875739702</v>
      </c>
      <c r="P459">
        <v>160</v>
      </c>
      <c r="Q459">
        <v>0.166352964835489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21</v>
      </c>
      <c r="E460">
        <v>12218.342353800001</v>
      </c>
      <c r="F460">
        <v>817</v>
      </c>
      <c r="G460">
        <v>-35.485654267929597</v>
      </c>
      <c r="H460">
        <v>-4.4212012951935602</v>
      </c>
      <c r="I460">
        <v>-20.018443665247599</v>
      </c>
      <c r="J460">
        <v>1.7732004646563899</v>
      </c>
      <c r="K460">
        <v>828.93345051373797</v>
      </c>
      <c r="L460">
        <v>844.73604771703299</v>
      </c>
      <c r="M460">
        <v>45.2972199274557</v>
      </c>
      <c r="N460">
        <v>0.74629787228676103</v>
      </c>
      <c r="O460">
        <v>18.7270501835985</v>
      </c>
      <c r="P460">
        <v>10.2564102564102</v>
      </c>
      <c r="Q460">
        <v>-0.150693627180358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127</v>
      </c>
      <c r="E461">
        <v>12201.843255</v>
      </c>
      <c r="F461">
        <v>1459.5</v>
      </c>
      <c r="G461">
        <v>105.393825799795</v>
      </c>
      <c r="H461">
        <v>18.8904539645909</v>
      </c>
      <c r="I461">
        <v>86.732691619492698</v>
      </c>
      <c r="J461">
        <v>6.67869889684812</v>
      </c>
      <c r="K461">
        <v>1207.5641623277099</v>
      </c>
      <c r="L461">
        <v>935.20173745592399</v>
      </c>
      <c r="M461">
        <v>72.087108873621006</v>
      </c>
      <c r="N461">
        <v>0.90718640658261895</v>
      </c>
      <c r="O461">
        <v>1.83967112024665</v>
      </c>
      <c r="P461">
        <v>151.70302664482099</v>
      </c>
      <c r="Q461">
        <v>0.21675341514864799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80</v>
      </c>
      <c r="E462">
        <v>12190.81168391</v>
      </c>
      <c r="F462">
        <v>590.35</v>
      </c>
      <c r="G462">
        <v>-29.2745351479447</v>
      </c>
      <c r="H462">
        <v>-12.349949363189101</v>
      </c>
      <c r="I462">
        <v>-32.460759937992101</v>
      </c>
      <c r="J462">
        <v>0.49250160306114799</v>
      </c>
      <c r="K462">
        <v>628.03071225398003</v>
      </c>
      <c r="L462">
        <v>655.08437370918398</v>
      </c>
      <c r="M462">
        <v>40.039341954644897</v>
      </c>
      <c r="N462">
        <v>1.1398798802560499</v>
      </c>
      <c r="O462">
        <v>39.578216312357</v>
      </c>
      <c r="P462">
        <v>17.0748636588993</v>
      </c>
      <c r="Q462">
        <v>3.4612852043933003E-2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555</v>
      </c>
      <c r="E463">
        <v>12052.133572524999</v>
      </c>
      <c r="F463">
        <v>909.25</v>
      </c>
      <c r="G463">
        <v>-39.433493437142403</v>
      </c>
      <c r="H463">
        <v>1.19604694191442</v>
      </c>
      <c r="I463">
        <v>-6.9825733724964296</v>
      </c>
      <c r="J463">
        <v>4.5032134719780199</v>
      </c>
      <c r="K463">
        <v>873.700070590623</v>
      </c>
      <c r="L463">
        <v>872.19524583241105</v>
      </c>
      <c r="M463">
        <v>59.879109082065</v>
      </c>
      <c r="N463">
        <v>0.82720473166028896</v>
      </c>
      <c r="O463">
        <v>21.941160296947999</v>
      </c>
      <c r="P463">
        <v>19.3946556365307</v>
      </c>
      <c r="Q463">
        <v>-2.1785650435279E-2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165</v>
      </c>
      <c r="E464">
        <v>11988.230758399999</v>
      </c>
      <c r="F464">
        <v>11849.45</v>
      </c>
      <c r="G464">
        <v>140.497505248555</v>
      </c>
      <c r="H464">
        <v>6.0226862333465201</v>
      </c>
      <c r="I464">
        <v>50.726861042879399</v>
      </c>
      <c r="J464">
        <v>0.64515525327163203</v>
      </c>
      <c r="K464">
        <v>11376.034356648301</v>
      </c>
      <c r="L464">
        <v>8803.3898968211506</v>
      </c>
      <c r="M464">
        <v>48.063507290464798</v>
      </c>
      <c r="N464">
        <v>0.72548427359111201</v>
      </c>
      <c r="O464">
        <v>13.6668790534581</v>
      </c>
      <c r="P464">
        <v>181.322633871867</v>
      </c>
      <c r="Q464">
        <v>0.19836030610554101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65</v>
      </c>
      <c r="E465">
        <v>11926.386798054</v>
      </c>
      <c r="F465">
        <v>29.69</v>
      </c>
      <c r="G465">
        <v>62.133245676398801</v>
      </c>
      <c r="H465">
        <v>-8.5573039244218503</v>
      </c>
      <c r="I465">
        <v>-15.9891079536012</v>
      </c>
      <c r="J465">
        <v>0.50738410932802802</v>
      </c>
      <c r="K465">
        <v>27.841192404067399</v>
      </c>
      <c r="L465">
        <v>25.036386300447699</v>
      </c>
      <c r="M465">
        <v>67.866772303759305</v>
      </c>
      <c r="N465">
        <v>0.70431155438597803</v>
      </c>
      <c r="O465">
        <v>16.032334119232001</v>
      </c>
      <c r="P465">
        <v>90.932475884244298</v>
      </c>
      <c r="Q465">
        <v>7.8172046958800007E-2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271</v>
      </c>
      <c r="E466">
        <v>11891.88848516</v>
      </c>
      <c r="F466">
        <v>1787.3</v>
      </c>
      <c r="G466">
        <v>53.441388178907303</v>
      </c>
      <c r="H466">
        <v>4.6659104310553197</v>
      </c>
      <c r="I466">
        <v>41.6050768945614</v>
      </c>
      <c r="J466">
        <v>-1.51261379464589</v>
      </c>
      <c r="K466">
        <v>1643.4821067912801</v>
      </c>
      <c r="L466">
        <v>1339.16079816769</v>
      </c>
      <c r="M466">
        <v>58.9985592410872</v>
      </c>
      <c r="N466">
        <v>0.53322172398268497</v>
      </c>
      <c r="O466">
        <v>7.30431376937279</v>
      </c>
      <c r="P466">
        <v>112.344065581561</v>
      </c>
      <c r="Q466">
        <v>0.13697518667703601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24</v>
      </c>
      <c r="E467">
        <v>11879.556410843999</v>
      </c>
      <c r="F467">
        <v>107.88</v>
      </c>
      <c r="G467">
        <v>34.986834290412197</v>
      </c>
      <c r="H467">
        <v>-12.710089283010999</v>
      </c>
      <c r="I467">
        <v>-31.665360486821601</v>
      </c>
      <c r="J467">
        <v>-4.3273511559040498</v>
      </c>
      <c r="K467">
        <v>117.664108339313</v>
      </c>
      <c r="L467">
        <v>117.01922999346699</v>
      </c>
      <c r="M467">
        <v>37.142357158421802</v>
      </c>
      <c r="N467">
        <v>0.87365895868667098</v>
      </c>
      <c r="O467">
        <v>41.360771227289497</v>
      </c>
      <c r="P467">
        <v>63.454545454545404</v>
      </c>
      <c r="Q467">
        <v>0.10129677596044501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24</v>
      </c>
      <c r="E468">
        <v>11781.127305024</v>
      </c>
      <c r="F468">
        <v>159.06</v>
      </c>
      <c r="G468">
        <v>-1.3741006714548101</v>
      </c>
      <c r="H468">
        <v>-4.0857502890133199</v>
      </c>
      <c r="I468">
        <v>-1.6516410192823501</v>
      </c>
      <c r="J468">
        <v>2.2556733039123</v>
      </c>
      <c r="K468">
        <v>157.535210287692</v>
      </c>
      <c r="L468">
        <v>148.626860611431</v>
      </c>
      <c r="M468">
        <v>45.253657398872598</v>
      </c>
      <c r="N468">
        <v>0.48726426566243303</v>
      </c>
      <c r="O468">
        <v>9.8642021878536408</v>
      </c>
      <c r="P468">
        <v>32.494793835901703</v>
      </c>
      <c r="Q468">
        <v>-3.7110406747349001E-2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127</v>
      </c>
      <c r="E469">
        <v>11732.105500649999</v>
      </c>
      <c r="F469">
        <v>449.55</v>
      </c>
      <c r="G469">
        <v>183.36315191758001</v>
      </c>
      <c r="H469">
        <v>17.794488863890599</v>
      </c>
      <c r="I469">
        <v>103.747846408307</v>
      </c>
      <c r="J469">
        <v>11.857263464958899</v>
      </c>
      <c r="K469">
        <v>324.52029259816698</v>
      </c>
      <c r="L469">
        <v>240.57860458486101</v>
      </c>
      <c r="M469">
        <v>82.085094344937403</v>
      </c>
      <c r="N469">
        <v>1.05706653669864</v>
      </c>
      <c r="O469">
        <v>3.2143254365476399</v>
      </c>
      <c r="P469">
        <v>209.618099796824</v>
      </c>
      <c r="Q469">
        <v>0.23888437815350899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833</v>
      </c>
      <c r="E470">
        <v>11716.878151417999</v>
      </c>
      <c r="F470">
        <v>251.77</v>
      </c>
      <c r="G470">
        <v>175.893750231095</v>
      </c>
      <c r="H470">
        <v>0.62553973443611399</v>
      </c>
      <c r="I470">
        <v>31.021423090042301</v>
      </c>
      <c r="J470">
        <v>1.35273069139735</v>
      </c>
      <c r="K470">
        <v>231.72799630314299</v>
      </c>
      <c r="L470">
        <v>182.51694406148101</v>
      </c>
      <c r="M470">
        <v>56.710644492841801</v>
      </c>
      <c r="N470">
        <v>0.70265959383424903</v>
      </c>
      <c r="O470">
        <v>3.5667474282082798</v>
      </c>
      <c r="P470">
        <v>211.596534653465</v>
      </c>
      <c r="Q470">
        <v>0.14437293178117799</v>
      </c>
    </row>
    <row r="471" spans="1:17" hidden="1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1063</v>
      </c>
      <c r="E471">
        <v>11697.1460625</v>
      </c>
      <c r="F471">
        <v>1288.75</v>
      </c>
      <c r="G471">
        <v>13.0974018769303</v>
      </c>
      <c r="H471">
        <v>-2.82188218527945</v>
      </c>
      <c r="I471">
        <v>36.677843702648502</v>
      </c>
      <c r="J471">
        <v>2.6805244465982998</v>
      </c>
      <c r="K471">
        <v>1317.4869325761199</v>
      </c>
      <c r="M471">
        <v>37.7257061221759</v>
      </c>
      <c r="N471">
        <v>0.676266685859224</v>
      </c>
      <c r="O471">
        <v>16.927255092143501</v>
      </c>
      <c r="P471">
        <v>60.782234420809701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295</v>
      </c>
      <c r="E472">
        <v>11664.045337255</v>
      </c>
      <c r="F472">
        <v>1148.6500000000001</v>
      </c>
      <c r="G472">
        <v>-15.7651838531661</v>
      </c>
      <c r="H472">
        <v>-16.1375045773311</v>
      </c>
      <c r="I472">
        <v>-19.916635746948199</v>
      </c>
      <c r="J472">
        <v>-5.1509367163125299</v>
      </c>
      <c r="K472">
        <v>1251.70660475264</v>
      </c>
      <c r="L472">
        <v>1204.3366209569599</v>
      </c>
      <c r="M472">
        <v>36.0003652027657</v>
      </c>
      <c r="N472">
        <v>1.2105716187064099</v>
      </c>
      <c r="O472">
        <v>43.559831106080999</v>
      </c>
      <c r="P472">
        <v>15.6805478624301</v>
      </c>
      <c r="Q472">
        <v>0.110205758114893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302</v>
      </c>
      <c r="E473">
        <v>11625.251983685999</v>
      </c>
      <c r="F473">
        <v>146.82</v>
      </c>
      <c r="G473">
        <v>38.310769759223902</v>
      </c>
      <c r="H473">
        <v>-3.0830017010706001</v>
      </c>
      <c r="I473">
        <v>-8.2931460151404597</v>
      </c>
      <c r="J473">
        <v>2.10939048910486</v>
      </c>
      <c r="K473">
        <v>144.79600608433901</v>
      </c>
      <c r="L473">
        <v>132.56174841926901</v>
      </c>
      <c r="M473">
        <v>53.037571468981199</v>
      </c>
      <c r="N473">
        <v>0.67646609638014799</v>
      </c>
      <c r="O473">
        <v>7.6147663806021004</v>
      </c>
      <c r="P473">
        <v>62.7716186252771</v>
      </c>
      <c r="Q473">
        <v>0.13679742085250099</v>
      </c>
    </row>
    <row r="474" spans="1:17" hidden="1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1070</v>
      </c>
      <c r="E474">
        <v>11622.998341160001</v>
      </c>
      <c r="F474">
        <v>1233.8</v>
      </c>
      <c r="G474">
        <v>-4.3175129637540799</v>
      </c>
      <c r="H474">
        <v>-2.1762095723321702</v>
      </c>
      <c r="I474">
        <v>12.9611087553597</v>
      </c>
      <c r="J474">
        <v>0.51437137683589396</v>
      </c>
      <c r="K474">
        <v>1168.2376516704401</v>
      </c>
      <c r="M474">
        <v>55.614388695657901</v>
      </c>
      <c r="N474">
        <v>0.49286454378830502</v>
      </c>
      <c r="O474">
        <v>5.3614848435726996</v>
      </c>
      <c r="P474">
        <v>51.721593703885802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60</v>
      </c>
      <c r="E475">
        <v>11585.731672604999</v>
      </c>
      <c r="F475">
        <v>731.65</v>
      </c>
      <c r="G475">
        <v>74.1071062462984</v>
      </c>
      <c r="H475">
        <v>-4.4862580351207599</v>
      </c>
      <c r="I475">
        <v>14.3413920100112</v>
      </c>
      <c r="J475">
        <v>-0.70592846739303905</v>
      </c>
      <c r="K475">
        <v>716.75628954244905</v>
      </c>
      <c r="L475">
        <v>608.65715306500897</v>
      </c>
      <c r="M475">
        <v>50.690033709532301</v>
      </c>
      <c r="N475">
        <v>1.5590160457825</v>
      </c>
      <c r="O475">
        <v>9.3418984487118202</v>
      </c>
      <c r="P475">
        <v>129.53725490196001</v>
      </c>
      <c r="Q475">
        <v>-2.9505867099531999E-2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890</v>
      </c>
      <c r="E476">
        <v>11565.402403575001</v>
      </c>
      <c r="F476">
        <v>2393.25</v>
      </c>
      <c r="G476">
        <v>14.4072058360213</v>
      </c>
      <c r="H476">
        <v>-1.49385533321997</v>
      </c>
      <c r="I476">
        <v>-22.599693779307099</v>
      </c>
      <c r="J476">
        <v>-0.39392755255543599</v>
      </c>
      <c r="K476">
        <v>2414.7888395884102</v>
      </c>
      <c r="L476">
        <v>2302.0107769863698</v>
      </c>
      <c r="M476">
        <v>36.2105884110576</v>
      </c>
      <c r="N476">
        <v>0.69776601247774095</v>
      </c>
      <c r="O476">
        <v>18.165674292280301</v>
      </c>
      <c r="P476">
        <v>51.280025284449998</v>
      </c>
      <c r="Q476">
        <v>2.898536806773E-2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373</v>
      </c>
      <c r="E477">
        <v>11552.348814000001</v>
      </c>
      <c r="F477">
        <v>209.4</v>
      </c>
      <c r="G477">
        <v>62.620061092220197</v>
      </c>
      <c r="H477">
        <v>8.0961869416607097</v>
      </c>
      <c r="I477">
        <v>0.62828360359883095</v>
      </c>
      <c r="J477">
        <v>-5.1051337747191701</v>
      </c>
      <c r="K477">
        <v>192.066305982291</v>
      </c>
      <c r="L477">
        <v>158.14366269901501</v>
      </c>
      <c r="M477">
        <v>43.028846882194401</v>
      </c>
      <c r="N477">
        <v>1.5098265709107701</v>
      </c>
      <c r="O477">
        <v>17.000955109837601</v>
      </c>
      <c r="P477">
        <v>98.954869358669796</v>
      </c>
      <c r="Q477">
        <v>8.3354274827849004E-2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80</v>
      </c>
      <c r="E478">
        <v>11540.02130142</v>
      </c>
      <c r="F478">
        <v>1498.6</v>
      </c>
      <c r="G478">
        <v>1.08608582743527</v>
      </c>
      <c r="H478">
        <v>-3.4098899011080999</v>
      </c>
      <c r="I478">
        <v>-6.8969404451777603</v>
      </c>
      <c r="J478">
        <v>-0.618265433938475</v>
      </c>
      <c r="K478">
        <v>1533.0042288618099</v>
      </c>
      <c r="L478">
        <v>1444.26079081386</v>
      </c>
      <c r="M478">
        <v>31.312381992411598</v>
      </c>
      <c r="N478">
        <v>0.58940765829067598</v>
      </c>
      <c r="O478">
        <v>20.245562525023299</v>
      </c>
      <c r="P478">
        <v>41.304040356418803</v>
      </c>
      <c r="Q478">
        <v>-3.2430258093049003E-2</v>
      </c>
    </row>
    <row r="479" spans="1:17" hidden="1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89</v>
      </c>
      <c r="E479">
        <v>11516.9498752</v>
      </c>
      <c r="F479">
        <v>95.9</v>
      </c>
      <c r="G479">
        <v>-41.324284835023199</v>
      </c>
      <c r="H479">
        <v>-3.0739865990343902</v>
      </c>
      <c r="I479">
        <v>-18.390775272650998</v>
      </c>
      <c r="J479">
        <v>1.7795119377077999</v>
      </c>
      <c r="K479">
        <v>96.190210494685502</v>
      </c>
      <c r="L479">
        <v>99.710688602065005</v>
      </c>
      <c r="M479">
        <v>13.715137464591701</v>
      </c>
      <c r="N479">
        <v>1.6646255550807101</v>
      </c>
      <c r="O479">
        <v>24.400417101146999</v>
      </c>
      <c r="P479">
        <v>5.5005500550054904</v>
      </c>
    </row>
    <row r="480" spans="1:17" hidden="1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370</v>
      </c>
      <c r="E480">
        <v>11455.30785773</v>
      </c>
      <c r="F480">
        <v>994.1</v>
      </c>
      <c r="G480">
        <v>-33.712349450551102</v>
      </c>
      <c r="H480">
        <v>-10.3634924737974</v>
      </c>
      <c r="I480">
        <v>-18.2706135269556</v>
      </c>
      <c r="J480">
        <v>-1.34949715314548</v>
      </c>
      <c r="K480">
        <v>1015.50778163593</v>
      </c>
      <c r="L480">
        <v>1005.09152389453</v>
      </c>
      <c r="M480">
        <v>33.433422652557503</v>
      </c>
      <c r="N480">
        <v>0.355967268776127</v>
      </c>
      <c r="O480">
        <v>15.4813399054421</v>
      </c>
      <c r="P480">
        <v>21.209534841187502</v>
      </c>
      <c r="Q480">
        <v>-4.6356522310495002E-2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60</v>
      </c>
      <c r="E481">
        <v>11443.5608328</v>
      </c>
      <c r="F481">
        <v>1505.5</v>
      </c>
      <c r="G481">
        <v>51.475698505553297</v>
      </c>
      <c r="H481">
        <v>3.9899439397925298</v>
      </c>
      <c r="I481">
        <v>-10.221555308829499</v>
      </c>
      <c r="J481">
        <v>1.18238003780948</v>
      </c>
      <c r="K481">
        <v>1430.4237472177299</v>
      </c>
      <c r="L481">
        <v>1301.1830875539599</v>
      </c>
      <c r="M481">
        <v>54.550825380095702</v>
      </c>
      <c r="N481">
        <v>0.96990240005620398</v>
      </c>
      <c r="O481">
        <v>7.5423447359680997</v>
      </c>
      <c r="P481">
        <v>79.226190476190396</v>
      </c>
      <c r="Q481">
        <v>3.7388059438399998E-2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395</v>
      </c>
      <c r="E482">
        <v>11424.90942278</v>
      </c>
      <c r="F482">
        <v>438.2</v>
      </c>
      <c r="G482">
        <v>57.100845008108699</v>
      </c>
      <c r="H482">
        <v>9.8948107677832997</v>
      </c>
      <c r="I482">
        <v>-26.913787310618201</v>
      </c>
      <c r="J482">
        <v>-4.7811805430518604</v>
      </c>
      <c r="K482">
        <v>430.59743321849402</v>
      </c>
      <c r="L482">
        <v>394.19923711894597</v>
      </c>
      <c r="M482">
        <v>44.574971603735101</v>
      </c>
      <c r="N482">
        <v>1.5957137469887801</v>
      </c>
      <c r="O482">
        <v>26.414879050661799</v>
      </c>
      <c r="P482">
        <v>81.7880107861439</v>
      </c>
      <c r="Q482">
        <v>0.104168565366256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718</v>
      </c>
      <c r="E483">
        <v>11419.61257759</v>
      </c>
      <c r="F483">
        <v>8780.35</v>
      </c>
      <c r="G483">
        <v>-12.127294028640099</v>
      </c>
      <c r="H483">
        <v>-4.9435750214527596</v>
      </c>
      <c r="I483">
        <v>-7.0509357426088801</v>
      </c>
      <c r="J483">
        <v>-1.1728870004413801</v>
      </c>
      <c r="K483">
        <v>8331.9181890853597</v>
      </c>
      <c r="L483">
        <v>7811.4299831614899</v>
      </c>
      <c r="M483">
        <v>43.039843670405801</v>
      </c>
      <c r="N483">
        <v>0.63740802135430896</v>
      </c>
      <c r="O483">
        <v>10.9295187549471</v>
      </c>
      <c r="P483">
        <v>33.213223692195598</v>
      </c>
      <c r="Q483">
        <v>5.8013697921141E-2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165</v>
      </c>
      <c r="E484">
        <v>11399.547960735001</v>
      </c>
      <c r="F484">
        <v>759.55</v>
      </c>
      <c r="G484">
        <v>749.07475933515298</v>
      </c>
      <c r="H484">
        <v>2.48555683332469</v>
      </c>
      <c r="I484">
        <v>91.595540518049702</v>
      </c>
      <c r="J484">
        <v>1.3240552965550201</v>
      </c>
      <c r="K484">
        <v>710.53115360208403</v>
      </c>
      <c r="L484">
        <v>474.82172919794198</v>
      </c>
      <c r="M484">
        <v>54.360586098560702</v>
      </c>
      <c r="N484">
        <v>0.53538906705882805</v>
      </c>
      <c r="O484">
        <v>11.342242117043</v>
      </c>
      <c r="P484">
        <v>809.09634949132203</v>
      </c>
      <c r="Q484">
        <v>0.24213432120123199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11276.603866359999</v>
      </c>
      <c r="F485">
        <v>1657.4</v>
      </c>
      <c r="G485">
        <v>123.509953054218</v>
      </c>
      <c r="H485">
        <v>11.4352906912279</v>
      </c>
      <c r="I485">
        <v>61.4298993675744</v>
      </c>
      <c r="J485">
        <v>21.304940966188202</v>
      </c>
      <c r="K485">
        <v>1323.4596738549301</v>
      </c>
      <c r="L485">
        <v>1056.8411439679801</v>
      </c>
      <c r="M485">
        <v>69.200533662452401</v>
      </c>
      <c r="N485">
        <v>1.0961094573166601</v>
      </c>
      <c r="O485">
        <v>6.42874381561482</v>
      </c>
      <c r="P485">
        <v>157.001085439603</v>
      </c>
      <c r="Q485">
        <v>0.219689026335082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198</v>
      </c>
      <c r="E486">
        <v>11233.487095695</v>
      </c>
      <c r="F486">
        <v>477.45</v>
      </c>
      <c r="G486">
        <v>28.821951579529099</v>
      </c>
      <c r="H486">
        <v>-5.2552780124103302</v>
      </c>
      <c r="I486">
        <v>2.6643569431673</v>
      </c>
      <c r="J486">
        <v>-6.0033569996069402E-2</v>
      </c>
      <c r="K486">
        <v>463.553532930855</v>
      </c>
      <c r="L486">
        <v>406.91168511661198</v>
      </c>
      <c r="M486">
        <v>46.771095412239198</v>
      </c>
      <c r="N486">
        <v>0.33437395818257598</v>
      </c>
      <c r="O486">
        <v>7.3201382343700896</v>
      </c>
      <c r="P486">
        <v>70.517857142857096</v>
      </c>
      <c r="Q486">
        <v>0.122752869660613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80</v>
      </c>
      <c r="E487">
        <v>11202.78381615</v>
      </c>
      <c r="F487">
        <v>361.5</v>
      </c>
      <c r="G487">
        <v>46.307066250852898</v>
      </c>
      <c r="H487">
        <v>45.5741916498582</v>
      </c>
      <c r="I487">
        <v>28.8112727231224</v>
      </c>
      <c r="J487">
        <v>6.2609400178318397</v>
      </c>
      <c r="K487">
        <v>272.871505600398</v>
      </c>
      <c r="L487">
        <v>240.34526118293201</v>
      </c>
      <c r="M487">
        <v>87.499519557809407</v>
      </c>
      <c r="N487">
        <v>1.69036394325932</v>
      </c>
      <c r="O487">
        <v>1.2448132780082899</v>
      </c>
      <c r="P487">
        <v>109.504491451753</v>
      </c>
      <c r="Q487">
        <v>5.4841346842144E-2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1100</v>
      </c>
      <c r="E488">
        <v>11178.43454844</v>
      </c>
      <c r="F488">
        <v>1028.4000000000001</v>
      </c>
      <c r="G488">
        <v>-37.735787165325497</v>
      </c>
      <c r="H488">
        <v>6.8211998099584399</v>
      </c>
      <c r="I488">
        <v>-23.9154128128684</v>
      </c>
      <c r="J488">
        <v>0.56928399124995399</v>
      </c>
      <c r="K488">
        <v>972.26555956437903</v>
      </c>
      <c r="L488">
        <v>1027.3800215982801</v>
      </c>
      <c r="M488">
        <v>61.540802838790498</v>
      </c>
      <c r="N488">
        <v>0.90366056334504397</v>
      </c>
      <c r="O488">
        <v>26.118241929210399</v>
      </c>
      <c r="P488">
        <v>20.421545667447301</v>
      </c>
      <c r="Q488">
        <v>-7.2115442390982998E-2</v>
      </c>
    </row>
    <row r="489" spans="1:17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46</v>
      </c>
      <c r="E489">
        <v>11105.80902551</v>
      </c>
      <c r="F489">
        <v>1704.1</v>
      </c>
      <c r="G489">
        <v>56.402998784022103</v>
      </c>
      <c r="H489">
        <v>-14.928657602865499</v>
      </c>
      <c r="I489">
        <v>70.8976993010466</v>
      </c>
      <c r="J489">
        <v>-6.6643296261011304</v>
      </c>
      <c r="K489">
        <v>1596.43216111171</v>
      </c>
      <c r="L489">
        <v>1218.9306607865001</v>
      </c>
      <c r="M489">
        <v>50.277625716281698</v>
      </c>
      <c r="N489">
        <v>0.88720548057516102</v>
      </c>
      <c r="O489">
        <v>10.316295992019199</v>
      </c>
      <c r="P489">
        <v>111.663147435101</v>
      </c>
      <c r="Q489">
        <v>0.125185582101416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98</v>
      </c>
      <c r="E490">
        <v>11103.45356752</v>
      </c>
      <c r="F490">
        <v>920.95</v>
      </c>
      <c r="G490">
        <v>206.35494245467601</v>
      </c>
      <c r="H490">
        <v>3.79837189495318</v>
      </c>
      <c r="I490">
        <v>68.041898815771503</v>
      </c>
      <c r="J490">
        <v>-6.1025193059594098</v>
      </c>
      <c r="K490">
        <v>919.28393476290398</v>
      </c>
      <c r="L490">
        <v>719.02588793676796</v>
      </c>
      <c r="M490">
        <v>41.836835354274399</v>
      </c>
      <c r="N490">
        <v>1.16294601696288</v>
      </c>
      <c r="O490">
        <v>17.270210109126399</v>
      </c>
      <c r="P490">
        <v>270.35522788203701</v>
      </c>
      <c r="Q490">
        <v>0.28996452403919598</v>
      </c>
    </row>
    <row r="491" spans="1:17" hidden="1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127</v>
      </c>
      <c r="E491">
        <v>11094.633733425</v>
      </c>
      <c r="F491">
        <v>365.25</v>
      </c>
      <c r="G491">
        <v>83.105574678018996</v>
      </c>
      <c r="H491">
        <v>11.4078732390221</v>
      </c>
      <c r="I491">
        <v>30.553887188836001</v>
      </c>
      <c r="J491">
        <v>2.28670294824619</v>
      </c>
      <c r="K491">
        <v>329.649433434353</v>
      </c>
      <c r="L491">
        <v>273.83582419268902</v>
      </c>
      <c r="M491">
        <v>59.9612302301828</v>
      </c>
      <c r="N491">
        <v>0.97221528670403801</v>
      </c>
      <c r="O491">
        <v>4.3121149897330504</v>
      </c>
      <c r="P491">
        <v>112.84965034965001</v>
      </c>
      <c r="Q491">
        <v>0.14844883082253499</v>
      </c>
    </row>
    <row r="492" spans="1:17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133</v>
      </c>
      <c r="E492">
        <v>11091.08545395</v>
      </c>
      <c r="F492">
        <v>363.95</v>
      </c>
      <c r="G492">
        <v>-16.007371256369002</v>
      </c>
      <c r="H492">
        <v>-12.259116075177801</v>
      </c>
      <c r="I492">
        <v>-11.344213473613999</v>
      </c>
      <c r="J492">
        <v>-6.26819329402222</v>
      </c>
      <c r="K492">
        <v>373.70596105184501</v>
      </c>
      <c r="L492">
        <v>337.09785802379503</v>
      </c>
      <c r="M492">
        <v>29.019892709558398</v>
      </c>
      <c r="N492">
        <v>0.61817664115201598</v>
      </c>
      <c r="O492">
        <v>17.543618628932499</v>
      </c>
      <c r="P492">
        <v>43.9675632911392</v>
      </c>
      <c r="Q492">
        <v>0.17545549602375099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138</v>
      </c>
      <c r="E493">
        <v>11080.004408307001</v>
      </c>
      <c r="F493">
        <v>205.77</v>
      </c>
      <c r="G493">
        <v>146.205722659419</v>
      </c>
      <c r="H493">
        <v>-0.43532919609995502</v>
      </c>
      <c r="I493">
        <v>-31.794351797103801</v>
      </c>
      <c r="J493">
        <v>0.79061778805411298</v>
      </c>
      <c r="K493">
        <v>204.29046559242701</v>
      </c>
      <c r="L493">
        <v>197.22299128555301</v>
      </c>
      <c r="M493">
        <v>54.643095024803003</v>
      </c>
      <c r="N493">
        <v>0.83220217246151196</v>
      </c>
      <c r="O493">
        <v>38.455557175487101</v>
      </c>
      <c r="P493">
        <v>176.572580645161</v>
      </c>
      <c r="Q493">
        <v>0.15518607395023401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496</v>
      </c>
      <c r="E494">
        <v>11022.4984675</v>
      </c>
      <c r="F494">
        <v>827.8</v>
      </c>
      <c r="G494">
        <v>-26.7600151009364</v>
      </c>
      <c r="H494">
        <v>-6.6829646764567299</v>
      </c>
      <c r="I494">
        <v>-6.8636368352511701</v>
      </c>
      <c r="J494">
        <v>-3.08881395609985</v>
      </c>
      <c r="K494">
        <v>836.48221969918802</v>
      </c>
      <c r="L494">
        <v>781.93025713684995</v>
      </c>
      <c r="M494">
        <v>27.7503120698651</v>
      </c>
      <c r="N494">
        <v>1.34727896715149</v>
      </c>
      <c r="O494">
        <v>13.3123942981396</v>
      </c>
      <c r="P494">
        <v>21.735294117647001</v>
      </c>
      <c r="Q494">
        <v>2.4781728005842E-2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E495">
        <v>10988.394101174999</v>
      </c>
      <c r="F495">
        <v>788.25</v>
      </c>
      <c r="G495">
        <v>36.528759917056597</v>
      </c>
      <c r="H495">
        <v>6.4677125213729898</v>
      </c>
      <c r="I495">
        <v>19.448679326919301</v>
      </c>
      <c r="J495">
        <v>5.7037174580863601</v>
      </c>
      <c r="K495">
        <v>710.733974498762</v>
      </c>
      <c r="L495">
        <v>604.87611674898596</v>
      </c>
      <c r="M495">
        <v>66.171841659215801</v>
      </c>
      <c r="N495">
        <v>0.83979980810438304</v>
      </c>
      <c r="O495">
        <v>2.4104027909927099</v>
      </c>
      <c r="P495">
        <v>97.0625</v>
      </c>
      <c r="Q495">
        <v>9.0030489345848994E-2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143</v>
      </c>
      <c r="E496">
        <v>10922.573820080001</v>
      </c>
      <c r="F496">
        <v>1284.4000000000001</v>
      </c>
      <c r="G496">
        <v>38.048221126658603</v>
      </c>
      <c r="H496">
        <v>19.769086547478899</v>
      </c>
      <c r="I496">
        <v>38.304635847502098</v>
      </c>
      <c r="J496">
        <v>15.282588408351801</v>
      </c>
      <c r="K496">
        <v>1052.0129421525601</v>
      </c>
      <c r="L496">
        <v>914.70494771967299</v>
      </c>
      <c r="M496">
        <v>83.177386546698202</v>
      </c>
      <c r="N496">
        <v>3.4630518939033301</v>
      </c>
      <c r="O496">
        <v>3.4957957022734298</v>
      </c>
      <c r="P496">
        <v>85.325734074020602</v>
      </c>
      <c r="Q496">
        <v>5.323363495988E-3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21</v>
      </c>
      <c r="E497">
        <v>10896.254265739901</v>
      </c>
      <c r="F497">
        <v>528.95000000000005</v>
      </c>
      <c r="G497">
        <v>17.042378382772799</v>
      </c>
      <c r="H497">
        <v>0.28205475647279499</v>
      </c>
      <c r="I497">
        <v>2.4785276859040102</v>
      </c>
      <c r="J497">
        <v>-2.1515394890672002</v>
      </c>
      <c r="K497">
        <v>512.022744319612</v>
      </c>
      <c r="L497">
        <v>478.587920990908</v>
      </c>
      <c r="M497">
        <v>50.299048121879203</v>
      </c>
      <c r="N497">
        <v>2.03207975074959</v>
      </c>
      <c r="O497">
        <v>8.70592683618489</v>
      </c>
      <c r="P497">
        <v>46.118784530386698</v>
      </c>
      <c r="Q497">
        <v>-7.0281899865580005E-2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290</v>
      </c>
      <c r="E498">
        <v>10874.6976212399</v>
      </c>
      <c r="F498">
        <v>288.10000000000002</v>
      </c>
      <c r="G498">
        <v>58.677694383618302</v>
      </c>
      <c r="H498">
        <v>2.72197242325</v>
      </c>
      <c r="I498">
        <v>-24.9115980033882</v>
      </c>
      <c r="J498">
        <v>1.0633902922212199</v>
      </c>
      <c r="K498">
        <v>266.07966621343598</v>
      </c>
      <c r="L498">
        <v>248.26889713532501</v>
      </c>
      <c r="M498">
        <v>61.095241159575103</v>
      </c>
      <c r="N498">
        <v>2.0979926013674701</v>
      </c>
      <c r="O498">
        <v>19.2294342242276</v>
      </c>
      <c r="P498">
        <v>90.479338842975196</v>
      </c>
      <c r="Q498">
        <v>6.5453851520636E-2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21</v>
      </c>
      <c r="E499">
        <v>10853.62564152</v>
      </c>
      <c r="F499">
        <v>1728.6</v>
      </c>
      <c r="G499">
        <v>-7.7321980556324199</v>
      </c>
      <c r="H499">
        <v>-0.26635143146976398</v>
      </c>
      <c r="I499">
        <v>-4.5828162476149297</v>
      </c>
      <c r="J499">
        <v>-1.42516013184692</v>
      </c>
      <c r="K499">
        <v>1668.3717113059199</v>
      </c>
      <c r="L499">
        <v>1580.98141647386</v>
      </c>
      <c r="M499">
        <v>43.1114339225241</v>
      </c>
      <c r="N499">
        <v>0.91363426699099104</v>
      </c>
      <c r="O499">
        <v>12.3712831192873</v>
      </c>
      <c r="P499">
        <v>24.714115652393499</v>
      </c>
      <c r="Q499">
        <v>-7.2059051760486006E-2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57</v>
      </c>
      <c r="E500">
        <v>10826.012147060001</v>
      </c>
      <c r="F500">
        <v>8216.2999999999993</v>
      </c>
      <c r="G500">
        <v>194.27140573819901</v>
      </c>
      <c r="H500">
        <v>-16.323831749694701</v>
      </c>
      <c r="I500">
        <v>118.78615859094801</v>
      </c>
      <c r="J500">
        <v>-0.220566747683731</v>
      </c>
      <c r="K500">
        <v>8516.2657593736603</v>
      </c>
      <c r="L500">
        <v>6619.3678925507502</v>
      </c>
      <c r="M500">
        <v>34.712385174423503</v>
      </c>
      <c r="N500">
        <v>0.38380793383643602</v>
      </c>
      <c r="O500">
        <v>25.090977690688</v>
      </c>
      <c r="P500">
        <v>242.331569517936</v>
      </c>
      <c r="Q500">
        <v>0.139540899883489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60</v>
      </c>
      <c r="E501">
        <v>10744.582991384999</v>
      </c>
      <c r="F501">
        <v>8374.65</v>
      </c>
      <c r="G501">
        <v>132.47496453246401</v>
      </c>
      <c r="H501">
        <v>20.364333945898501</v>
      </c>
      <c r="I501">
        <v>23.0835702491087</v>
      </c>
      <c r="J501">
        <v>0.64552547128889404</v>
      </c>
      <c r="K501">
        <v>7366.5765441184803</v>
      </c>
      <c r="L501">
        <v>6095.3002955563697</v>
      </c>
      <c r="M501">
        <v>67.794414239238407</v>
      </c>
      <c r="N501">
        <v>0.89342662649589499</v>
      </c>
      <c r="O501">
        <v>3.2878985987473999</v>
      </c>
      <c r="P501">
        <v>163.801738801738</v>
      </c>
      <c r="Q501">
        <v>0.121213542428909</v>
      </c>
    </row>
    <row r="502" spans="1:17" hidden="1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715</v>
      </c>
      <c r="E502">
        <v>10739.054693185</v>
      </c>
      <c r="F502">
        <v>116.69</v>
      </c>
      <c r="G502">
        <v>44.081813704005903</v>
      </c>
      <c r="H502">
        <v>2.07480294098804</v>
      </c>
      <c r="I502">
        <v>9.6533197678281404</v>
      </c>
      <c r="J502">
        <v>0.36916467273605702</v>
      </c>
      <c r="K502">
        <v>111.959808729786</v>
      </c>
      <c r="L502">
        <v>98.290025220511893</v>
      </c>
      <c r="M502">
        <v>54.041415573722702</v>
      </c>
      <c r="N502">
        <v>1.0645556909590901</v>
      </c>
      <c r="O502">
        <v>4.2420087411089096</v>
      </c>
      <c r="P502">
        <v>71.982313927781803</v>
      </c>
      <c r="Q502">
        <v>2.1133606920337E-2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60</v>
      </c>
      <c r="E503">
        <v>10736.443446499999</v>
      </c>
      <c r="F503">
        <v>876.25</v>
      </c>
      <c r="G503">
        <v>14.6471667362818</v>
      </c>
      <c r="H503">
        <v>-3.1779258297020399E-2</v>
      </c>
      <c r="I503">
        <v>-9.5108421944353108</v>
      </c>
      <c r="J503">
        <v>1.4571685273380499</v>
      </c>
      <c r="K503">
        <v>850.79487307986903</v>
      </c>
      <c r="L503">
        <v>771.11298828294196</v>
      </c>
      <c r="M503">
        <v>62.5751045155098</v>
      </c>
      <c r="N503">
        <v>2.8490789036734601</v>
      </c>
      <c r="O503">
        <v>10.927246790299501</v>
      </c>
      <c r="P503">
        <v>47.021812080536897</v>
      </c>
      <c r="Q503">
        <v>-2.7345376223722E-2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373</v>
      </c>
      <c r="E504">
        <v>10703.073992625001</v>
      </c>
      <c r="F504">
        <v>847.85</v>
      </c>
      <c r="G504">
        <v>19.4978466743549</v>
      </c>
      <c r="H504">
        <v>21.141125367172599</v>
      </c>
      <c r="I504">
        <v>18.716577602579999</v>
      </c>
      <c r="J504">
        <v>10.763315303960701</v>
      </c>
      <c r="K504">
        <v>687.29194976754798</v>
      </c>
      <c r="L504">
        <v>618.43861875255902</v>
      </c>
      <c r="M504">
        <v>80.699010449146101</v>
      </c>
      <c r="N504">
        <v>1.0458473225659699</v>
      </c>
      <c r="O504">
        <v>0.37152798254407299</v>
      </c>
      <c r="P504">
        <v>88.411111111111097</v>
      </c>
      <c r="Q504">
        <v>5.9533816816174999E-2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989</v>
      </c>
      <c r="E505">
        <v>10687.147150233001</v>
      </c>
      <c r="F505">
        <v>50.21</v>
      </c>
      <c r="G505">
        <v>-17.970828234615301</v>
      </c>
      <c r="H505">
        <v>-5.27391555121691</v>
      </c>
      <c r="I505">
        <v>-6.8992967130303704</v>
      </c>
      <c r="J505">
        <v>1.20915465466842</v>
      </c>
      <c r="K505">
        <v>47.171570354723499</v>
      </c>
      <c r="L505">
        <v>46.436768699916001</v>
      </c>
      <c r="M505">
        <v>59.947339661211501</v>
      </c>
      <c r="N505">
        <v>1.14078799872054</v>
      </c>
      <c r="O505">
        <v>14.021111332403899</v>
      </c>
      <c r="P505">
        <v>37.3734610123119</v>
      </c>
      <c r="Q505">
        <v>2.9111587489454999E-2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108</v>
      </c>
      <c r="E506">
        <v>10632.05395324</v>
      </c>
      <c r="F506">
        <v>9303.0499999999993</v>
      </c>
      <c r="G506">
        <v>38.896069643837698</v>
      </c>
      <c r="H506">
        <v>0.52425810969041897</v>
      </c>
      <c r="I506">
        <v>12.479592748622199</v>
      </c>
      <c r="J506">
        <v>0.92279193754571698</v>
      </c>
      <c r="K506">
        <v>8634.5464116353796</v>
      </c>
      <c r="L506">
        <v>7692.2814406055304</v>
      </c>
      <c r="M506">
        <v>56.4568332196081</v>
      </c>
      <c r="N506">
        <v>0.82592075603565096</v>
      </c>
      <c r="O506">
        <v>2.1170476349154401</v>
      </c>
      <c r="P506">
        <v>71.598664551591796</v>
      </c>
      <c r="Q506">
        <v>9.1088361132459994E-2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715</v>
      </c>
      <c r="E507">
        <v>10625.948094249999</v>
      </c>
      <c r="F507">
        <v>521.82000000000005</v>
      </c>
      <c r="G507">
        <v>-12.226717252139199</v>
      </c>
      <c r="H507">
        <v>-4.1559499260242596</v>
      </c>
      <c r="I507">
        <v>-0.243842877066169</v>
      </c>
      <c r="J507">
        <v>-0.54476928068808195</v>
      </c>
      <c r="K507">
        <v>521.67515461919595</v>
      </c>
      <c r="L507">
        <v>489.46927930631</v>
      </c>
      <c r="M507">
        <v>77.9215973242584</v>
      </c>
      <c r="N507">
        <v>0.74882108652703605</v>
      </c>
      <c r="O507">
        <v>4.5360469127284997</v>
      </c>
      <c r="P507">
        <v>21.3252731922808</v>
      </c>
      <c r="Q507">
        <v>-1.3416788414562999E-2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1141</v>
      </c>
      <c r="E508">
        <v>10585.12078716</v>
      </c>
      <c r="F508">
        <v>712.2</v>
      </c>
      <c r="G508">
        <v>43.0740890377093</v>
      </c>
      <c r="H508">
        <v>10.3244245840114</v>
      </c>
      <c r="I508">
        <v>32.894012191317998</v>
      </c>
      <c r="J508">
        <v>10.830161055327601</v>
      </c>
      <c r="K508">
        <v>617.05137657941896</v>
      </c>
      <c r="L508">
        <v>552.14876135474003</v>
      </c>
      <c r="M508">
        <v>82.452375961503705</v>
      </c>
      <c r="N508">
        <v>1.99554724101292</v>
      </c>
      <c r="O508">
        <v>2.4852569502948398</v>
      </c>
      <c r="P508">
        <v>79.079708322856405</v>
      </c>
      <c r="Q508">
        <v>-6.9498052215325998E-2</v>
      </c>
    </row>
    <row r="509" spans="1:17" x14ac:dyDescent="0.3">
      <c r="A509" t="s">
        <v>1142</v>
      </c>
      <c r="B509" t="s">
        <v>1143</v>
      </c>
      <c r="C509" t="str">
        <f>IFERROR(VLOOKUP(Table1[[#This Row],[Ticker]],[1]!Table1[[Symbol]:[Industry]],2,FALSE),"-")</f>
        <v>-</v>
      </c>
      <c r="D509" t="s">
        <v>295</v>
      </c>
      <c r="E509">
        <v>10514.526062655001</v>
      </c>
      <c r="F509">
        <v>2051.9499999999998</v>
      </c>
      <c r="G509">
        <v>22.2122332486841</v>
      </c>
      <c r="H509">
        <v>3.9404626278500898</v>
      </c>
      <c r="I509">
        <v>17.348817356614699</v>
      </c>
      <c r="J509">
        <v>3.1699172784769201</v>
      </c>
      <c r="K509">
        <v>1969.2350966183401</v>
      </c>
      <c r="L509">
        <v>1764.82806291208</v>
      </c>
      <c r="M509">
        <v>54.671131942813801</v>
      </c>
      <c r="N509">
        <v>0.60622347431796697</v>
      </c>
      <c r="O509">
        <v>3.19452228368137</v>
      </c>
      <c r="P509">
        <v>58.329475308641904</v>
      </c>
      <c r="Q509">
        <v>-7.4886236617556001E-2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395</v>
      </c>
      <c r="E510">
        <v>10510.956406200001</v>
      </c>
      <c r="F510">
        <v>2598.5</v>
      </c>
      <c r="G510">
        <v>-19.086766058755298</v>
      </c>
      <c r="H510">
        <v>3.2500146048416099</v>
      </c>
      <c r="I510">
        <v>-22.605322386800999</v>
      </c>
      <c r="J510">
        <v>-2.2306158841627899</v>
      </c>
      <c r="K510">
        <v>2587.3605442325002</v>
      </c>
      <c r="L510">
        <v>2452.8918730291798</v>
      </c>
      <c r="M510">
        <v>42.843428218133198</v>
      </c>
      <c r="N510">
        <v>1.5525199227568101</v>
      </c>
      <c r="O510">
        <v>15.3915720608043</v>
      </c>
      <c r="P510">
        <v>26.364675274150802</v>
      </c>
      <c r="Q510">
        <v>5.2618876959114998E-2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46</v>
      </c>
      <c r="E511">
        <v>10456.302428000001</v>
      </c>
      <c r="F511">
        <v>371.8</v>
      </c>
      <c r="G511">
        <v>27.713182980473999</v>
      </c>
      <c r="H511">
        <v>4.2244441660584799</v>
      </c>
      <c r="I511">
        <v>26.987872415412401</v>
      </c>
      <c r="J511">
        <v>5.6337612665014403</v>
      </c>
      <c r="K511">
        <v>338.48993888888498</v>
      </c>
      <c r="L511">
        <v>293.30619815331403</v>
      </c>
      <c r="M511">
        <v>59.517516829769299</v>
      </c>
      <c r="N511">
        <v>0.80013823725732203</v>
      </c>
      <c r="O511">
        <v>9.4674556213017702</v>
      </c>
      <c r="P511">
        <v>57.043294614572297</v>
      </c>
      <c r="Q511">
        <v>3.6751877646650001E-3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86</v>
      </c>
      <c r="E512">
        <v>10455.838373480001</v>
      </c>
      <c r="F512">
        <v>216.28</v>
      </c>
      <c r="G512">
        <v>50.760762221156703</v>
      </c>
      <c r="H512">
        <v>-1.3362181891807201</v>
      </c>
      <c r="I512">
        <v>17.900122765808</v>
      </c>
      <c r="J512">
        <v>-2.27428539550815E-2</v>
      </c>
      <c r="K512">
        <v>211.797019969312</v>
      </c>
      <c r="L512">
        <v>184.386015317236</v>
      </c>
      <c r="M512">
        <v>47.0450582480333</v>
      </c>
      <c r="N512">
        <v>1.1304222103030099</v>
      </c>
      <c r="O512">
        <v>12.1231736637691</v>
      </c>
      <c r="P512">
        <v>87.174383383816505</v>
      </c>
      <c r="Q512">
        <v>5.6576667263441002E-2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939</v>
      </c>
      <c r="E513">
        <v>10399.464545724</v>
      </c>
      <c r="F513">
        <v>75.31</v>
      </c>
      <c r="G513">
        <v>64.028995111861505</v>
      </c>
      <c r="H513">
        <v>-15.0650862106156</v>
      </c>
      <c r="I513">
        <v>-20.921568959583201</v>
      </c>
      <c r="J513">
        <v>-1.2807833405426901</v>
      </c>
      <c r="K513">
        <v>77.583443999742599</v>
      </c>
      <c r="L513">
        <v>72.298855797737602</v>
      </c>
      <c r="M513">
        <v>40.583187824677502</v>
      </c>
      <c r="N513">
        <v>0.68210484129772198</v>
      </c>
      <c r="O513">
        <v>25.946089496746701</v>
      </c>
      <c r="P513">
        <v>91.142131979695407</v>
      </c>
      <c r="Q513">
        <v>8.9539116038849995E-3</v>
      </c>
    </row>
    <row r="514" spans="1:17" hidden="1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271</v>
      </c>
      <c r="E514">
        <v>10373.249478600001</v>
      </c>
      <c r="F514">
        <v>86.15</v>
      </c>
      <c r="G514">
        <v>190.97990428161501</v>
      </c>
      <c r="H514">
        <v>41.587795207181003</v>
      </c>
      <c r="I514">
        <v>23.871245636737399</v>
      </c>
      <c r="J514">
        <v>-9.6308049592868095</v>
      </c>
      <c r="K514">
        <v>70.856922158635598</v>
      </c>
      <c r="L514">
        <v>56.863183250534398</v>
      </c>
      <c r="M514">
        <v>51.798187985784899</v>
      </c>
      <c r="N514">
        <v>2.3918592487069699</v>
      </c>
      <c r="O514">
        <v>21.880441091120101</v>
      </c>
      <c r="P514">
        <v>222.05607476635501</v>
      </c>
      <c r="Q514">
        <v>7.6845958452496005E-2</v>
      </c>
    </row>
    <row r="515" spans="1:17" hidden="1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271</v>
      </c>
      <c r="E515">
        <v>10333.8506124</v>
      </c>
      <c r="F515">
        <v>5091.55</v>
      </c>
      <c r="G515">
        <v>70.951806627812502</v>
      </c>
      <c r="H515">
        <v>-5.7875676991153302</v>
      </c>
      <c r="I515">
        <v>31.363935421854901</v>
      </c>
      <c r="J515">
        <v>-0.27516559227464499</v>
      </c>
      <c r="K515">
        <v>5044.5291441824702</v>
      </c>
      <c r="L515">
        <v>4087.1961253418999</v>
      </c>
      <c r="M515">
        <v>36.564145152131502</v>
      </c>
      <c r="N515">
        <v>0.77160152530128301</v>
      </c>
      <c r="O515">
        <v>12.8016026553799</v>
      </c>
      <c r="P515">
        <v>96.164589393384801</v>
      </c>
      <c r="Q515">
        <v>0.14131687738936599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555</v>
      </c>
      <c r="E516">
        <v>10294.210672560001</v>
      </c>
      <c r="F516">
        <v>2013.3</v>
      </c>
      <c r="G516">
        <v>-40.687623341662302</v>
      </c>
      <c r="H516">
        <v>-7.1156182317293899</v>
      </c>
      <c r="I516">
        <v>-24.985103272316501</v>
      </c>
      <c r="J516">
        <v>-0.54702097353687795</v>
      </c>
      <c r="K516">
        <v>2047.6076773433499</v>
      </c>
      <c r="L516">
        <v>2159.3320155122801</v>
      </c>
      <c r="M516">
        <v>34.7411215743805</v>
      </c>
      <c r="N516">
        <v>0.65382732981245995</v>
      </c>
      <c r="O516">
        <v>35.846619977151903</v>
      </c>
      <c r="P516">
        <v>11.355088495575201</v>
      </c>
      <c r="Q516">
        <v>-0.185306601041307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1160</v>
      </c>
      <c r="E517">
        <v>10273.071457800001</v>
      </c>
      <c r="F517">
        <v>534.20000000000005</v>
      </c>
      <c r="G517">
        <v>7.8881670773657504</v>
      </c>
      <c r="H517">
        <v>-3.9832480059185502</v>
      </c>
      <c r="I517">
        <v>38.721690485525997</v>
      </c>
      <c r="J517">
        <v>1.82316079892423</v>
      </c>
      <c r="K517">
        <v>514.86064043421504</v>
      </c>
      <c r="L517">
        <v>435.02561845545102</v>
      </c>
      <c r="M517">
        <v>47.7597393597351</v>
      </c>
      <c r="N517">
        <v>0.42710278131646201</v>
      </c>
      <c r="O517">
        <v>8.8356420816173493</v>
      </c>
      <c r="P517">
        <v>72.545219638242898</v>
      </c>
      <c r="Q517">
        <v>3.4766877292253001E-2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469</v>
      </c>
      <c r="E518">
        <v>10268.91225198</v>
      </c>
      <c r="F518">
        <v>2105.6999999999998</v>
      </c>
      <c r="G518">
        <v>12.9206507784961</v>
      </c>
      <c r="H518">
        <v>-2.0714470178127799E-2</v>
      </c>
      <c r="I518">
        <v>-4.0571788806304898</v>
      </c>
      <c r="J518">
        <v>1.8353702985332701</v>
      </c>
      <c r="K518">
        <v>2076.17990385135</v>
      </c>
      <c r="L518">
        <v>1943.5023124909101</v>
      </c>
      <c r="M518">
        <v>48.937966397978798</v>
      </c>
      <c r="N518">
        <v>1.13002355272521</v>
      </c>
      <c r="O518">
        <v>11.6018426176568</v>
      </c>
      <c r="P518">
        <v>50.407142857142802</v>
      </c>
      <c r="Q518">
        <v>0.190031372696817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271</v>
      </c>
      <c r="E519">
        <v>10267.739222615999</v>
      </c>
      <c r="F519">
        <v>89.73</v>
      </c>
      <c r="G519">
        <v>151.97436722131999</v>
      </c>
      <c r="H519">
        <v>11.5899642322742</v>
      </c>
      <c r="I519">
        <v>67.707747358516698</v>
      </c>
      <c r="J519">
        <v>6.9941183418330004</v>
      </c>
      <c r="K519">
        <v>72.856305876403894</v>
      </c>
      <c r="L519">
        <v>56.752339808001402</v>
      </c>
      <c r="M519">
        <v>79.177496801890499</v>
      </c>
      <c r="N519">
        <v>0.87107420445316297</v>
      </c>
      <c r="O519">
        <v>1.1924662877521299</v>
      </c>
      <c r="P519">
        <v>184.39950882346201</v>
      </c>
      <c r="Q519">
        <v>0.22527553289576999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899</v>
      </c>
      <c r="E520">
        <v>10218.76365225</v>
      </c>
      <c r="F520">
        <v>1389.75</v>
      </c>
      <c r="G520">
        <v>70.386862926065604</v>
      </c>
      <c r="H520">
        <v>6.5875281256042904</v>
      </c>
      <c r="I520">
        <v>20.2089252897396</v>
      </c>
      <c r="J520">
        <v>-4.0047810986610104</v>
      </c>
      <c r="K520">
        <v>1262.8617513996701</v>
      </c>
      <c r="L520">
        <v>1020.49396672005</v>
      </c>
      <c r="M520">
        <v>49.798420000040799</v>
      </c>
      <c r="N520">
        <v>0.74561153571224104</v>
      </c>
      <c r="O520">
        <v>9.5916531750314693</v>
      </c>
      <c r="P520">
        <v>111.852134146341</v>
      </c>
      <c r="Q520">
        <v>4.3919021018627998E-2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228</v>
      </c>
      <c r="E521">
        <v>10217.16668823</v>
      </c>
      <c r="F521">
        <v>522.95000000000005</v>
      </c>
      <c r="G521">
        <v>0.471311176552141</v>
      </c>
      <c r="H521">
        <v>-13.492659007560301</v>
      </c>
      <c r="I521">
        <v>-15.6770753312283</v>
      </c>
      <c r="J521">
        <v>-4.9221067091477702</v>
      </c>
      <c r="K521">
        <v>569.13524625341097</v>
      </c>
      <c r="L521">
        <v>552.64254708357703</v>
      </c>
      <c r="M521">
        <v>26.990549410614001</v>
      </c>
      <c r="N521">
        <v>0.874887958229706</v>
      </c>
      <c r="O521">
        <v>35.653504159097402</v>
      </c>
      <c r="P521">
        <v>28.032806953115401</v>
      </c>
      <c r="Q521">
        <v>-7.5094895770804998E-2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418</v>
      </c>
      <c r="E522">
        <v>10193.919350480001</v>
      </c>
      <c r="F522">
        <v>9024.1</v>
      </c>
      <c r="G522">
        <v>60.199463927532101</v>
      </c>
      <c r="H522">
        <v>-3.9896254833617699</v>
      </c>
      <c r="I522">
        <v>-11.788140216604299</v>
      </c>
      <c r="J522">
        <v>1.03779042855385</v>
      </c>
      <c r="K522">
        <v>8626.3305624708391</v>
      </c>
      <c r="L522">
        <v>7901.4149088460599</v>
      </c>
      <c r="M522">
        <v>68.772863023649904</v>
      </c>
      <c r="N522">
        <v>1.67821649843369</v>
      </c>
      <c r="O522">
        <v>15.124499950133499</v>
      </c>
      <c r="P522">
        <v>87.962924390751894</v>
      </c>
      <c r="Q522">
        <v>0.15807323011851199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555</v>
      </c>
      <c r="E523">
        <v>10153.000056479999</v>
      </c>
      <c r="F523">
        <v>2863.65</v>
      </c>
      <c r="G523">
        <v>-16.790272009119601</v>
      </c>
      <c r="H523">
        <v>2.15820153230103</v>
      </c>
      <c r="I523">
        <v>-8.6384224637593405</v>
      </c>
      <c r="J523">
        <v>2.0000995764433802E-2</v>
      </c>
      <c r="K523">
        <v>2742.7978174814202</v>
      </c>
      <c r="L523">
        <v>2650.2029973693702</v>
      </c>
      <c r="M523">
        <v>52.764647260023402</v>
      </c>
      <c r="N523">
        <v>0.44189911257700598</v>
      </c>
      <c r="O523">
        <v>12.026609397098101</v>
      </c>
      <c r="P523">
        <v>27.443257676902501</v>
      </c>
      <c r="Q523">
        <v>-8.3580599209660003E-2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469</v>
      </c>
      <c r="E524">
        <v>10131.64010565</v>
      </c>
      <c r="F524">
        <v>387.25</v>
      </c>
      <c r="G524">
        <v>162.20486175306101</v>
      </c>
      <c r="H524">
        <v>5.7781513320951898</v>
      </c>
      <c r="I524">
        <v>8.9295462583087293</v>
      </c>
      <c r="J524">
        <v>3.23335460182743</v>
      </c>
      <c r="K524">
        <v>367.43494473131602</v>
      </c>
      <c r="L524">
        <v>296.94736024727302</v>
      </c>
      <c r="M524">
        <v>57.132146747266503</v>
      </c>
      <c r="N524">
        <v>0.68809253344877996</v>
      </c>
      <c r="O524">
        <v>4.2349903163331204</v>
      </c>
      <c r="P524">
        <v>210.66987565182501</v>
      </c>
      <c r="Q524">
        <v>0.14158130226179899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46</v>
      </c>
      <c r="E525">
        <v>10129.543793880001</v>
      </c>
      <c r="F525">
        <v>6407.8</v>
      </c>
      <c r="G525">
        <v>37.802176362570798</v>
      </c>
      <c r="H525">
        <v>24.454365919905602</v>
      </c>
      <c r="I525">
        <v>15.558077971761</v>
      </c>
      <c r="J525">
        <v>11.390999045333899</v>
      </c>
      <c r="K525">
        <v>5330.1101839558196</v>
      </c>
      <c r="L525">
        <v>4733.7022915786201</v>
      </c>
      <c r="M525">
        <v>87.726110489335795</v>
      </c>
      <c r="N525">
        <v>2.11216497777639</v>
      </c>
      <c r="O525">
        <v>1.4544773557227</v>
      </c>
      <c r="P525">
        <v>90.427792389188497</v>
      </c>
      <c r="Q525">
        <v>0.22112271706386799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24</v>
      </c>
      <c r="E526">
        <v>10072.967832017999</v>
      </c>
      <c r="F526">
        <v>88.62</v>
      </c>
      <c r="G526">
        <v>-31.5057357438798</v>
      </c>
      <c r="H526">
        <v>-16.003361814147699</v>
      </c>
      <c r="I526">
        <v>-30.932539326760999</v>
      </c>
      <c r="J526">
        <v>-0.79706413805464604</v>
      </c>
      <c r="K526">
        <v>94.721377575358304</v>
      </c>
      <c r="L526">
        <v>94.932601845944902</v>
      </c>
      <c r="M526">
        <v>27.553492468737399</v>
      </c>
      <c r="N526">
        <v>0.78897769219791003</v>
      </c>
      <c r="O526">
        <v>31.460167005190598</v>
      </c>
      <c r="P526">
        <v>7.9415347137636996</v>
      </c>
      <c r="Q526">
        <v>9.4110032562900008E-3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530</v>
      </c>
      <c r="E527">
        <v>10072.02711144</v>
      </c>
      <c r="F527">
        <v>1579.55</v>
      </c>
      <c r="G527">
        <v>-10.5049187332566</v>
      </c>
      <c r="H527">
        <v>-0.35736727328408202</v>
      </c>
      <c r="I527">
        <v>-3.4430830089515698</v>
      </c>
      <c r="J527">
        <v>5.9847429012577802</v>
      </c>
      <c r="K527">
        <v>1523.8943221438999</v>
      </c>
      <c r="L527">
        <v>1455.59302738216</v>
      </c>
      <c r="M527">
        <v>55.813589659250603</v>
      </c>
      <c r="N527">
        <v>1.08749550776134</v>
      </c>
      <c r="O527">
        <v>6.35940615998227</v>
      </c>
      <c r="P527">
        <v>30.2184666117065</v>
      </c>
      <c r="Q527">
        <v>1.4719394446559999E-2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402</v>
      </c>
      <c r="E528">
        <v>10071.045588845</v>
      </c>
      <c r="F528">
        <v>290.05</v>
      </c>
      <c r="G528">
        <v>52.525867934406001</v>
      </c>
      <c r="H528">
        <v>4.9591884998230098</v>
      </c>
      <c r="I528">
        <v>33.608863752954697</v>
      </c>
      <c r="J528">
        <v>0.722558663046036</v>
      </c>
      <c r="K528">
        <v>255.99143134563201</v>
      </c>
      <c r="L528">
        <v>211.11915484299601</v>
      </c>
      <c r="M528">
        <v>63.557701471430001</v>
      </c>
      <c r="N528">
        <v>1.1008652952521101</v>
      </c>
      <c r="O528">
        <v>3.8614032063437298</v>
      </c>
      <c r="P528">
        <v>97.851296043656205</v>
      </c>
      <c r="Q528">
        <v>0.13363593833035001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138</v>
      </c>
      <c r="E529">
        <v>10051.58944111</v>
      </c>
      <c r="F529">
        <v>423.85</v>
      </c>
      <c r="G529">
        <v>298.15039963111201</v>
      </c>
      <c r="H529">
        <v>-11.6477265249961</v>
      </c>
      <c r="I529">
        <v>57.159989755307997</v>
      </c>
      <c r="J529">
        <v>-5.1416540158905804</v>
      </c>
      <c r="K529">
        <v>430.93985016002603</v>
      </c>
      <c r="L529">
        <v>305.86268053993803</v>
      </c>
      <c r="M529">
        <v>36.509227516455802</v>
      </c>
      <c r="N529">
        <v>0.797659836252814</v>
      </c>
      <c r="O529">
        <v>34.387165270732503</v>
      </c>
      <c r="P529">
        <v>349.70822281167102</v>
      </c>
      <c r="Q529">
        <v>0.120093094692289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146</v>
      </c>
      <c r="E530">
        <v>10046.5871205</v>
      </c>
      <c r="F530">
        <v>726.95</v>
      </c>
      <c r="G530">
        <v>23.189612023216998</v>
      </c>
      <c r="H530">
        <v>-8.6128150688508001</v>
      </c>
      <c r="I530">
        <v>4.6961962170990201</v>
      </c>
      <c r="J530">
        <v>1.3104528958774699</v>
      </c>
      <c r="K530">
        <v>733.33153871791103</v>
      </c>
      <c r="L530">
        <v>620.78554609283503</v>
      </c>
      <c r="M530">
        <v>48.3236033141063</v>
      </c>
      <c r="N530">
        <v>0.89486845498963596</v>
      </c>
      <c r="O530">
        <v>11.431322649425599</v>
      </c>
      <c r="P530">
        <v>76.851964481206593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1189</v>
      </c>
      <c r="E531">
        <v>9958.56622633999</v>
      </c>
      <c r="F531">
        <v>489.4</v>
      </c>
      <c r="G531">
        <v>142.83746380625499</v>
      </c>
      <c r="H531">
        <v>-12.145098718020501</v>
      </c>
      <c r="I531">
        <v>29.2397422885639</v>
      </c>
      <c r="J531">
        <v>-4.3057565799931501</v>
      </c>
      <c r="K531">
        <v>490.346053450684</v>
      </c>
      <c r="L531">
        <v>376.35758847020099</v>
      </c>
      <c r="M531">
        <v>38.490332544420198</v>
      </c>
      <c r="N531">
        <v>0.41067033110216999</v>
      </c>
      <c r="O531">
        <v>20.147118921127898</v>
      </c>
      <c r="P531">
        <v>168.16438356164301</v>
      </c>
      <c r="Q531">
        <v>8.4895176156385005E-2</v>
      </c>
    </row>
    <row r="532" spans="1:17" x14ac:dyDescent="0.3">
      <c r="A532" t="s">
        <v>1190</v>
      </c>
      <c r="B532" t="s">
        <v>1191</v>
      </c>
      <c r="C532" t="str">
        <f>IFERROR(VLOOKUP(Table1[[#This Row],[Ticker]],[1]!Table1[[Symbol]:[Industry]],2,FALSE),"-")</f>
        <v>-</v>
      </c>
      <c r="D532" t="s">
        <v>80</v>
      </c>
      <c r="E532">
        <v>9898.40595192</v>
      </c>
      <c r="F532">
        <v>841.2</v>
      </c>
      <c r="G532">
        <v>-1.3959851961693499</v>
      </c>
      <c r="H532">
        <v>-2.9339656631116902</v>
      </c>
      <c r="I532">
        <v>-23.9362025192106</v>
      </c>
      <c r="J532">
        <v>-0.97418946161699604</v>
      </c>
      <c r="K532">
        <v>845.20548456001904</v>
      </c>
      <c r="L532">
        <v>818.09300259680901</v>
      </c>
      <c r="M532">
        <v>36.224727219605001</v>
      </c>
      <c r="N532">
        <v>0.55560533554426295</v>
      </c>
      <c r="O532">
        <v>18.865905848787399</v>
      </c>
      <c r="P532">
        <v>38.537549407114597</v>
      </c>
      <c r="Q532">
        <v>-4.8889258981539997E-3</v>
      </c>
    </row>
    <row r="533" spans="1:17" x14ac:dyDescent="0.3">
      <c r="A533" t="s">
        <v>1192</v>
      </c>
      <c r="B533" t="s">
        <v>1193</v>
      </c>
      <c r="C533" t="str">
        <f>IFERROR(VLOOKUP(Table1[[#This Row],[Ticker]],[1]!Table1[[Symbol]:[Industry]],2,FALSE),"-")</f>
        <v>-</v>
      </c>
      <c r="D533" t="s">
        <v>373</v>
      </c>
      <c r="E533">
        <v>9839.8828370949996</v>
      </c>
      <c r="F533">
        <v>669.65</v>
      </c>
      <c r="G533">
        <v>-10.1442656120125</v>
      </c>
      <c r="H533">
        <v>-7.3300314722439399</v>
      </c>
      <c r="I533">
        <v>-22.886810843036201</v>
      </c>
      <c r="J533">
        <v>-0.83720470881545295</v>
      </c>
      <c r="K533">
        <v>683.79147044617002</v>
      </c>
      <c r="L533">
        <v>671.24980405380097</v>
      </c>
      <c r="M533">
        <v>41.040540569654702</v>
      </c>
      <c r="N533">
        <v>0.98795458058135799</v>
      </c>
      <c r="O533">
        <v>21.690435302023399</v>
      </c>
      <c r="P533">
        <v>25.8740601503759</v>
      </c>
      <c r="Q533">
        <v>4.3547934468848998E-2</v>
      </c>
    </row>
    <row r="534" spans="1:17" hidden="1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271</v>
      </c>
      <c r="E534">
        <v>9818.6687022999995</v>
      </c>
      <c r="F534">
        <v>6378.65</v>
      </c>
      <c r="G534">
        <v>13.498476571202101</v>
      </c>
      <c r="H534">
        <v>1.74199188628376</v>
      </c>
      <c r="I534">
        <v>1.89480281517812</v>
      </c>
      <c r="J534">
        <v>2.59778073373006</v>
      </c>
      <c r="K534">
        <v>5988.3553877535696</v>
      </c>
      <c r="L534">
        <v>5488.2925125065603</v>
      </c>
      <c r="M534">
        <v>57.562028165594299</v>
      </c>
      <c r="N534">
        <v>1.5390570156407499</v>
      </c>
      <c r="O534">
        <v>9.7254121169840104</v>
      </c>
      <c r="P534">
        <v>39.876540502609501</v>
      </c>
      <c r="Q534">
        <v>0.123505881112612</v>
      </c>
    </row>
    <row r="535" spans="1:17" hidden="1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165</v>
      </c>
      <c r="E535">
        <v>9748.6551201399998</v>
      </c>
      <c r="F535">
        <v>8091.8</v>
      </c>
      <c r="G535">
        <v>182.16029632644501</v>
      </c>
      <c r="H535">
        <v>10.3929467326048</v>
      </c>
      <c r="I535">
        <v>36.148183071490898</v>
      </c>
      <c r="J535">
        <v>-0.518747975074767</v>
      </c>
      <c r="K535">
        <v>7313.8595089968203</v>
      </c>
      <c r="L535">
        <v>5788.0874825918499</v>
      </c>
      <c r="M535">
        <v>62.029097731941398</v>
      </c>
      <c r="N535">
        <v>1.3515707524806799</v>
      </c>
      <c r="O535">
        <v>3.80755826886476</v>
      </c>
      <c r="P535">
        <v>244.18545299872301</v>
      </c>
      <c r="Q535">
        <v>0.19474249803548099</v>
      </c>
    </row>
    <row r="536" spans="1:17" hidden="1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D536" t="s">
        <v>138</v>
      </c>
      <c r="E536">
        <v>9717.1900299270001</v>
      </c>
      <c r="F536">
        <v>269.91000000000003</v>
      </c>
      <c r="G536">
        <v>-21.942432790524101</v>
      </c>
      <c r="H536">
        <v>-1.5419052643819</v>
      </c>
      <c r="I536">
        <v>-6.3709036597699802</v>
      </c>
      <c r="J536">
        <v>1.7226918572144201</v>
      </c>
      <c r="K536">
        <v>263.59839651232301</v>
      </c>
      <c r="L536">
        <v>257.99454996772101</v>
      </c>
      <c r="M536">
        <v>22.227502817667499</v>
      </c>
      <c r="N536">
        <v>1.66081428036316</v>
      </c>
      <c r="O536">
        <v>1.90804342188135</v>
      </c>
      <c r="P536">
        <v>16.290392072382598</v>
      </c>
    </row>
    <row r="537" spans="1:17" hidden="1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496</v>
      </c>
      <c r="E537">
        <v>9637.038650085</v>
      </c>
      <c r="F537">
        <v>164.4</v>
      </c>
      <c r="G537">
        <v>29.299047354601001</v>
      </c>
      <c r="H537">
        <v>-8.2857976739424295</v>
      </c>
      <c r="I537">
        <v>-21.410951589032599</v>
      </c>
      <c r="J537">
        <v>-0.13001042341631799</v>
      </c>
      <c r="K537">
        <v>167.807906451897</v>
      </c>
      <c r="L537">
        <v>165.23880215858301</v>
      </c>
      <c r="M537">
        <v>40.156541030502403</v>
      </c>
      <c r="N537">
        <v>1.15742562462594</v>
      </c>
      <c r="O537">
        <v>27.309840801188301</v>
      </c>
      <c r="P537">
        <v>53.821461862476397</v>
      </c>
      <c r="Q537">
        <v>-5.6930689024036002E-2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133</v>
      </c>
      <c r="E538">
        <v>9632.34201545</v>
      </c>
      <c r="F538">
        <v>273.35000000000002</v>
      </c>
      <c r="G538">
        <v>28.324087403429701</v>
      </c>
      <c r="H538">
        <v>13.0127602243981</v>
      </c>
      <c r="I538">
        <v>3.6500113302810999</v>
      </c>
      <c r="J538">
        <v>-6.0422189876419896</v>
      </c>
      <c r="K538">
        <v>250.64941397483099</v>
      </c>
      <c r="L538">
        <v>227.23518219133101</v>
      </c>
      <c r="M538">
        <v>59.413730710617997</v>
      </c>
      <c r="N538">
        <v>1.3883510423154499</v>
      </c>
      <c r="O538">
        <v>9.3835741723065507</v>
      </c>
      <c r="P538">
        <v>57.868899797863101</v>
      </c>
      <c r="Q538">
        <v>0.117997919440708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302</v>
      </c>
      <c r="E539">
        <v>9617.3022751499993</v>
      </c>
      <c r="F539">
        <v>477.15</v>
      </c>
      <c r="G539">
        <v>12.825867532949699</v>
      </c>
      <c r="H539">
        <v>-6.34012412272335</v>
      </c>
      <c r="I539">
        <v>5.6920894453560198</v>
      </c>
      <c r="J539">
        <v>6.5130276320494804</v>
      </c>
      <c r="K539">
        <v>438.462603194108</v>
      </c>
      <c r="L539">
        <v>405.28915737594502</v>
      </c>
      <c r="M539">
        <v>70.726701658218104</v>
      </c>
      <c r="N539">
        <v>1.3372201339163099</v>
      </c>
      <c r="O539">
        <v>5.8367389709734896</v>
      </c>
      <c r="P539">
        <v>45.339628388668899</v>
      </c>
      <c r="Q539">
        <v>8.3518052179806998E-2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285</v>
      </c>
      <c r="E540">
        <v>9599.9107107300006</v>
      </c>
      <c r="F540">
        <v>814.65</v>
      </c>
      <c r="G540">
        <v>58.768941841003297</v>
      </c>
      <c r="H540">
        <v>4.3902004628198101</v>
      </c>
      <c r="I540">
        <v>-8.0532191825131694</v>
      </c>
      <c r="J540">
        <v>1.6904447495415</v>
      </c>
      <c r="K540">
        <v>765.15881344381205</v>
      </c>
      <c r="L540">
        <v>700.49246420361897</v>
      </c>
      <c r="M540">
        <v>61.055886387651</v>
      </c>
      <c r="N540">
        <v>0.71053219390757705</v>
      </c>
      <c r="O540">
        <v>13.1406125329896</v>
      </c>
      <c r="P540">
        <v>86.932078935291401</v>
      </c>
      <c r="Q540">
        <v>9.9689989465687995E-2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89</v>
      </c>
      <c r="E541">
        <v>9591.9028099999996</v>
      </c>
      <c r="F541">
        <v>141.49</v>
      </c>
      <c r="G541">
        <v>-20.9292122724313</v>
      </c>
      <c r="H541">
        <v>0.38520186375064203</v>
      </c>
      <c r="I541">
        <v>-10.255951201229999</v>
      </c>
      <c r="J541">
        <v>2.2726829016721299</v>
      </c>
      <c r="K541">
        <v>137.033487749492</v>
      </c>
      <c r="L541">
        <v>135.30738768645301</v>
      </c>
      <c r="M541">
        <v>19.599037825510401</v>
      </c>
      <c r="N541">
        <v>0.93388548964878704</v>
      </c>
      <c r="O541">
        <v>0.70676372888542804</v>
      </c>
      <c r="P541">
        <v>12.2936507936507</v>
      </c>
      <c r="Q541">
        <v>-1.3388827299693999E-2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198</v>
      </c>
      <c r="E542">
        <v>9588.1105320000006</v>
      </c>
      <c r="F542">
        <v>627.54999999999995</v>
      </c>
      <c r="G542">
        <v>67.017523727320594</v>
      </c>
      <c r="H542">
        <v>-7.8424402502860602</v>
      </c>
      <c r="I542">
        <v>7.7079938343558796</v>
      </c>
      <c r="J542">
        <v>-1.0992407066101799</v>
      </c>
      <c r="K542">
        <v>621.543849873765</v>
      </c>
      <c r="L542">
        <v>537.91791493924904</v>
      </c>
      <c r="M542">
        <v>37.548131692576902</v>
      </c>
      <c r="N542">
        <v>0.51983716593059404</v>
      </c>
      <c r="O542">
        <v>12.787825671261199</v>
      </c>
      <c r="P542">
        <v>93.777983634398595</v>
      </c>
      <c r="Q542">
        <v>5.1002712083831003E-2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402</v>
      </c>
      <c r="E543">
        <v>9576.7053326999994</v>
      </c>
      <c r="F543">
        <v>702.9</v>
      </c>
      <c r="G543">
        <v>54.753032841911498</v>
      </c>
      <c r="H543">
        <v>15.2496491902332</v>
      </c>
      <c r="I543">
        <v>24.297681683071101</v>
      </c>
      <c r="J543">
        <v>22.4784841874657</v>
      </c>
      <c r="K543">
        <v>595.90985472699799</v>
      </c>
      <c r="L543">
        <v>518.87452272222595</v>
      </c>
      <c r="M543">
        <v>70.783870981606995</v>
      </c>
      <c r="N543">
        <v>3.0659726517688699</v>
      </c>
      <c r="O543">
        <v>8.7494664959453594</v>
      </c>
      <c r="P543">
        <v>82.145633583830005</v>
      </c>
      <c r="Q543">
        <v>-2.4109750468098001E-2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541</v>
      </c>
      <c r="E544">
        <v>9551.6579845479991</v>
      </c>
      <c r="F544">
        <v>99.94</v>
      </c>
      <c r="G544">
        <v>14.506023566418</v>
      </c>
      <c r="H544">
        <v>16.572277655605799</v>
      </c>
      <c r="I544">
        <v>-26.169854767902098</v>
      </c>
      <c r="J544">
        <v>1.8843130207727199</v>
      </c>
      <c r="K544">
        <v>89.148047635685003</v>
      </c>
      <c r="L544">
        <v>86.397048314394596</v>
      </c>
      <c r="M544">
        <v>68.704575222633807</v>
      </c>
      <c r="N544">
        <v>0.85052412851796799</v>
      </c>
      <c r="O544">
        <v>14.9189513708224</v>
      </c>
      <c r="P544">
        <v>44.840579710144901</v>
      </c>
      <c r="Q544">
        <v>-4.4834454410001001E-2</v>
      </c>
    </row>
    <row r="545" spans="1:17" hidden="1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E545">
        <v>9480.4827600000008</v>
      </c>
      <c r="F545">
        <v>490</v>
      </c>
      <c r="G545">
        <v>-36.291656704946398</v>
      </c>
      <c r="H545">
        <v>6.4041793915420797</v>
      </c>
      <c r="I545">
        <v>-11.2834420227697</v>
      </c>
      <c r="J545">
        <v>-3.3100888554452599</v>
      </c>
      <c r="K545">
        <v>472.12274176041598</v>
      </c>
      <c r="L545">
        <v>474.50038422850298</v>
      </c>
      <c r="M545">
        <v>52.694294619371398</v>
      </c>
      <c r="N545">
        <v>0.55662002090924401</v>
      </c>
      <c r="O545">
        <v>19.999999999999901</v>
      </c>
      <c r="P545">
        <v>23.379075915900799</v>
      </c>
      <c r="Q545">
        <v>-1.0509041902550999E-2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315</v>
      </c>
      <c r="E546">
        <v>9432.9558579749992</v>
      </c>
      <c r="F546">
        <v>1595.75</v>
      </c>
      <c r="G546">
        <v>111.524100399993</v>
      </c>
      <c r="H546">
        <v>-20.7637800367018</v>
      </c>
      <c r="I546">
        <v>121.70495803062001</v>
      </c>
      <c r="J546">
        <v>-3.13226166304272</v>
      </c>
      <c r="K546">
        <v>1636.73133720327</v>
      </c>
      <c r="M546">
        <v>22.821171646768299</v>
      </c>
      <c r="N546">
        <v>1.53002976370583</v>
      </c>
      <c r="O546">
        <v>30.346232179226</v>
      </c>
      <c r="P546">
        <v>148.40442092154399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469</v>
      </c>
      <c r="E547">
        <v>9432.3970172549998</v>
      </c>
      <c r="F547">
        <v>308.95</v>
      </c>
      <c r="G547">
        <v>-20.8729145566362</v>
      </c>
      <c r="H547">
        <v>4.0862016773052297</v>
      </c>
      <c r="I547">
        <v>1.0871220969178399</v>
      </c>
      <c r="J547">
        <v>3.6925196535771998</v>
      </c>
      <c r="K547">
        <v>282.93777768291801</v>
      </c>
      <c r="L547">
        <v>278.34527798990098</v>
      </c>
      <c r="M547">
        <v>71.229050915872406</v>
      </c>
      <c r="N547">
        <v>0.63704427645704897</v>
      </c>
      <c r="O547">
        <v>4.70949991908076</v>
      </c>
      <c r="P547">
        <v>45.046948356807498</v>
      </c>
      <c r="Q547">
        <v>-6.2137769838604001E-2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228</v>
      </c>
      <c r="E548">
        <v>9397.5931580300003</v>
      </c>
      <c r="F548">
        <v>11854.15</v>
      </c>
      <c r="G548">
        <v>62.933533300504003</v>
      </c>
      <c r="H548">
        <v>-8.7360474121239395</v>
      </c>
      <c r="I548">
        <v>29.4995973759439</v>
      </c>
      <c r="J548">
        <v>-0.90486346561689102</v>
      </c>
      <c r="K548">
        <v>11130.0808408497</v>
      </c>
      <c r="L548">
        <v>9455.2804726589093</v>
      </c>
      <c r="M548">
        <v>69.546524890371799</v>
      </c>
      <c r="N548">
        <v>1.34739989337329</v>
      </c>
      <c r="O548">
        <v>9.2271482982752797</v>
      </c>
      <c r="P548">
        <v>91.195967741935405</v>
      </c>
      <c r="Q548">
        <v>0.115847237514578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138</v>
      </c>
      <c r="E549">
        <v>9383.6406928500001</v>
      </c>
      <c r="F549">
        <v>605.25</v>
      </c>
      <c r="G549">
        <v>2.5309643469515599</v>
      </c>
      <c r="H549">
        <v>-2.4697558127505999</v>
      </c>
      <c r="I549">
        <v>-5.4620278034067304</v>
      </c>
      <c r="J549">
        <v>3.7042404919941401</v>
      </c>
      <c r="K549">
        <v>606.35187131097302</v>
      </c>
      <c r="L549">
        <v>572.50880037001298</v>
      </c>
      <c r="M549">
        <v>47.174584485918302</v>
      </c>
      <c r="N549">
        <v>1.2275165049350401</v>
      </c>
      <c r="O549">
        <v>12.152003304419599</v>
      </c>
      <c r="P549">
        <v>27.986889405793999</v>
      </c>
      <c r="Q549">
        <v>8.9223784619188007E-2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95</v>
      </c>
      <c r="E550">
        <v>9344.9777023499992</v>
      </c>
      <c r="F550">
        <v>316.5</v>
      </c>
      <c r="G550">
        <v>-62.339092129048304</v>
      </c>
      <c r="H550">
        <v>7.6010749728484202</v>
      </c>
      <c r="I550">
        <v>-24.219250535148099</v>
      </c>
      <c r="J550">
        <v>3.8413981025945998</v>
      </c>
      <c r="K550">
        <v>298.73201884318797</v>
      </c>
      <c r="L550">
        <v>352.74758154109298</v>
      </c>
      <c r="M550">
        <v>65.422990957667395</v>
      </c>
      <c r="N550">
        <v>1.87952387988564</v>
      </c>
      <c r="O550">
        <v>76.935229067930393</v>
      </c>
      <c r="P550">
        <v>21.264367816091902</v>
      </c>
      <c r="Q550">
        <v>-9.7433127128735003E-2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555</v>
      </c>
      <c r="E551">
        <v>9336.5938530099993</v>
      </c>
      <c r="F551">
        <v>590.95000000000005</v>
      </c>
      <c r="G551">
        <v>19.093537118697299</v>
      </c>
      <c r="H551">
        <v>8.1472986379441892</v>
      </c>
      <c r="I551">
        <v>12.8813834723314</v>
      </c>
      <c r="J551">
        <v>2.4796103519254999</v>
      </c>
      <c r="K551">
        <v>542.20179297439404</v>
      </c>
      <c r="L551">
        <v>500.01564450998097</v>
      </c>
      <c r="M551">
        <v>64.182702333907102</v>
      </c>
      <c r="N551">
        <v>1.73798021247127</v>
      </c>
      <c r="O551">
        <v>4.4081563584059396</v>
      </c>
      <c r="P551">
        <v>48.107769423558899</v>
      </c>
      <c r="Q551">
        <v>-3.3356938799023003E-2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254</v>
      </c>
      <c r="E552">
        <v>9331.8234716000006</v>
      </c>
      <c r="F552">
        <v>2253.6999999999998</v>
      </c>
      <c r="G552">
        <v>77.1314431930425</v>
      </c>
      <c r="H552">
        <v>10.127184506013201</v>
      </c>
      <c r="I552">
        <v>65.506558931808101</v>
      </c>
      <c r="J552">
        <v>3.0077549675609401</v>
      </c>
      <c r="K552">
        <v>1860.2332164823199</v>
      </c>
      <c r="L552">
        <v>1493.04240625584</v>
      </c>
      <c r="M552">
        <v>77.743224393195106</v>
      </c>
      <c r="N552">
        <v>0.569453574576823</v>
      </c>
      <c r="O552">
        <v>1.4709144961618701</v>
      </c>
      <c r="P552">
        <v>112.85417453721099</v>
      </c>
      <c r="Q552">
        <v>0.179884676113898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302</v>
      </c>
      <c r="E553">
        <v>9305.0496988800005</v>
      </c>
      <c r="F553">
        <v>418.2</v>
      </c>
      <c r="G553">
        <v>-19.851552708966398</v>
      </c>
      <c r="H553">
        <v>-8.4072390546360207</v>
      </c>
      <c r="I553">
        <v>-10.140963990152899</v>
      </c>
      <c r="J553">
        <v>-1.67228065071373</v>
      </c>
      <c r="K553">
        <v>441.574112362986</v>
      </c>
      <c r="M553">
        <v>38.652648417751799</v>
      </c>
      <c r="N553">
        <v>0.69588462316510902</v>
      </c>
      <c r="O553">
        <v>28.706360593017699</v>
      </c>
      <c r="P553">
        <v>14.575342465753399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373</v>
      </c>
      <c r="E554">
        <v>9303.2548929099994</v>
      </c>
      <c r="F554">
        <v>233.47</v>
      </c>
      <c r="G554">
        <v>14.8353132623446</v>
      </c>
      <c r="H554">
        <v>-5.8721149450367403</v>
      </c>
      <c r="I554">
        <v>-38.276269846204698</v>
      </c>
      <c r="J554">
        <v>-4.4523420983811599</v>
      </c>
      <c r="K554">
        <v>238.40754745925901</v>
      </c>
      <c r="L554">
        <v>222.75152861285301</v>
      </c>
      <c r="M554">
        <v>32.014863211749898</v>
      </c>
      <c r="N554">
        <v>0.85319286056035504</v>
      </c>
      <c r="O554">
        <v>38.026298882083303</v>
      </c>
      <c r="P554">
        <v>59.746835443037902</v>
      </c>
      <c r="Q554">
        <v>5.5501088370431002E-2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1189</v>
      </c>
      <c r="E555">
        <v>9234.3711166199992</v>
      </c>
      <c r="F555">
        <v>569.9</v>
      </c>
      <c r="G555">
        <v>152.919597792909</v>
      </c>
      <c r="H555">
        <v>-9.6072424058661401</v>
      </c>
      <c r="I555">
        <v>-7.4758297660102002</v>
      </c>
      <c r="J555">
        <v>3.11970825053498</v>
      </c>
      <c r="K555">
        <v>540.01491368040001</v>
      </c>
      <c r="L555">
        <v>441.49124447878899</v>
      </c>
      <c r="M555">
        <v>61.209632567451798</v>
      </c>
      <c r="N555">
        <v>0.58519227787708905</v>
      </c>
      <c r="O555">
        <v>11.3879628004913</v>
      </c>
      <c r="P555">
        <v>189.04480135249301</v>
      </c>
    </row>
    <row r="556" spans="1:17" hidden="1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138</v>
      </c>
      <c r="E556">
        <v>9174</v>
      </c>
      <c r="F556">
        <v>4587</v>
      </c>
      <c r="G556">
        <v>-27.414063235107399</v>
      </c>
      <c r="H556">
        <v>-5.1856231942256503</v>
      </c>
      <c r="I556">
        <v>-29.396801281537801</v>
      </c>
      <c r="J556">
        <v>0.74699846637892298</v>
      </c>
      <c r="K556">
        <v>4722.3760201132</v>
      </c>
      <c r="L556">
        <v>4831.2053112739504</v>
      </c>
      <c r="M556">
        <v>35.7608374298797</v>
      </c>
      <c r="N556">
        <v>0.82902473168455404</v>
      </c>
      <c r="O556">
        <v>52.038369304556298</v>
      </c>
      <c r="P556">
        <v>18.1607418856259</v>
      </c>
      <c r="Q556">
        <v>9.0021710203064001E-2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496</v>
      </c>
      <c r="E557">
        <v>9170.6979495899996</v>
      </c>
      <c r="F557">
        <v>1030.0999999999999</v>
      </c>
      <c r="G557">
        <v>1.14547539996502</v>
      </c>
      <c r="H557">
        <v>-0.21559032596901101</v>
      </c>
      <c r="I557">
        <v>-7.4989147024571698</v>
      </c>
      <c r="J557">
        <v>-1.60534670486209</v>
      </c>
      <c r="K557">
        <v>1000.33753422892</v>
      </c>
      <c r="L557">
        <v>924.10754215454801</v>
      </c>
      <c r="M557">
        <v>39.1727134412575</v>
      </c>
      <c r="N557">
        <v>0.58100707650811401</v>
      </c>
      <c r="O557">
        <v>16.008154548102102</v>
      </c>
      <c r="P557">
        <v>32.633747505311199</v>
      </c>
      <c r="Q557">
        <v>3.5566817241072003E-2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60</v>
      </c>
      <c r="E558">
        <v>9109.0444583459994</v>
      </c>
      <c r="F558">
        <v>201.01</v>
      </c>
      <c r="G558">
        <v>65.979593253598296</v>
      </c>
      <c r="H558">
        <v>20.841139182010401</v>
      </c>
      <c r="I558">
        <v>23.424882140983399</v>
      </c>
      <c r="J558">
        <v>10.5358907936357</v>
      </c>
      <c r="K558">
        <v>173.406574470377</v>
      </c>
      <c r="L558">
        <v>151.49891154432001</v>
      </c>
      <c r="M558">
        <v>71.8670807770023</v>
      </c>
      <c r="N558">
        <v>1.2904814370247999</v>
      </c>
      <c r="O558">
        <v>5.3181433759514398</v>
      </c>
      <c r="P558">
        <v>106.26988199076401</v>
      </c>
      <c r="Q558">
        <v>8.5704060774203006E-2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21</v>
      </c>
      <c r="E559">
        <v>9105.3169746500007</v>
      </c>
      <c r="F559">
        <v>1649.05</v>
      </c>
      <c r="G559">
        <v>197.284709930102</v>
      </c>
      <c r="H559">
        <v>8.1060759024120497</v>
      </c>
      <c r="I559">
        <v>35.229250887922902</v>
      </c>
      <c r="J559">
        <v>7.1464881083560998</v>
      </c>
      <c r="K559">
        <v>1396.67288888609</v>
      </c>
      <c r="L559">
        <v>1100.9616724883499</v>
      </c>
      <c r="M559">
        <v>64.971778110700896</v>
      </c>
      <c r="N559">
        <v>1.18393888615164</v>
      </c>
      <c r="O559">
        <v>6.6007701403838697</v>
      </c>
      <c r="P559">
        <v>240.64242925015401</v>
      </c>
      <c r="Q559">
        <v>0.23018687130514201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60</v>
      </c>
      <c r="E560">
        <v>9092.4013488799992</v>
      </c>
      <c r="F560">
        <v>989.2</v>
      </c>
      <c r="G560">
        <v>98.156366778804994</v>
      </c>
      <c r="H560">
        <v>3.0545214400099798</v>
      </c>
      <c r="I560">
        <v>29.8348516030191</v>
      </c>
      <c r="J560">
        <v>7.1761837650452502</v>
      </c>
      <c r="K560">
        <v>919.65136724727404</v>
      </c>
      <c r="L560">
        <v>762.06541903270602</v>
      </c>
      <c r="M560">
        <v>66.650016717516706</v>
      </c>
      <c r="N560">
        <v>1.0141657279373599</v>
      </c>
      <c r="O560">
        <v>3.18944601698341</v>
      </c>
      <c r="P560">
        <v>140.03882552778401</v>
      </c>
      <c r="Q560">
        <v>-3.0199612618369998E-3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65</v>
      </c>
      <c r="E561">
        <v>9027.1479506600008</v>
      </c>
      <c r="F561">
        <v>16.809999999999999</v>
      </c>
      <c r="G561">
        <v>202.39681203973001</v>
      </c>
      <c r="H561">
        <v>-13.942412515334301</v>
      </c>
      <c r="I561">
        <v>50.503555336880503</v>
      </c>
      <c r="J561">
        <v>1.0944760856217499</v>
      </c>
      <c r="K561">
        <v>15.787463912756801</v>
      </c>
      <c r="L561">
        <v>11.7034526118461</v>
      </c>
      <c r="M561">
        <v>60.118716044297102</v>
      </c>
      <c r="N561">
        <v>0.47129504678751399</v>
      </c>
      <c r="O561">
        <v>25.5205234979179</v>
      </c>
      <c r="P561">
        <v>261.50537634408499</v>
      </c>
      <c r="Q561">
        <v>7.9631625367934E-2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989</v>
      </c>
      <c r="E562">
        <v>9024.2437288500005</v>
      </c>
      <c r="F562">
        <v>447.3</v>
      </c>
      <c r="G562">
        <v>-12.0319838653182</v>
      </c>
      <c r="H562">
        <v>-1.3043653772871699</v>
      </c>
      <c r="I562">
        <v>1.05746742395904</v>
      </c>
      <c r="J562">
        <v>2.2814112119805201</v>
      </c>
      <c r="K562">
        <v>422.15396620781002</v>
      </c>
      <c r="L562">
        <v>402.38390755921603</v>
      </c>
      <c r="M562">
        <v>57.9757654982578</v>
      </c>
      <c r="N562">
        <v>1.0879066704359499</v>
      </c>
      <c r="O562">
        <v>8.6295551084283293</v>
      </c>
      <c r="P562">
        <v>30.2183406113537</v>
      </c>
      <c r="Q562">
        <v>-1.3996200225004E-2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46</v>
      </c>
      <c r="E563">
        <v>9023.8942076000003</v>
      </c>
      <c r="F563">
        <v>1347.1</v>
      </c>
      <c r="G563">
        <v>74.442197671714098</v>
      </c>
      <c r="H563">
        <v>11.6411788730016</v>
      </c>
      <c r="I563">
        <v>52.131558650882099</v>
      </c>
      <c r="J563">
        <v>-2.5428759835362098</v>
      </c>
      <c r="K563">
        <v>1287.7124434362599</v>
      </c>
      <c r="L563">
        <v>1047.20340051265</v>
      </c>
      <c r="M563">
        <v>39.697711985831802</v>
      </c>
      <c r="N563">
        <v>1.1138498132766399</v>
      </c>
      <c r="O563">
        <v>14.5015217875436</v>
      </c>
      <c r="P563">
        <v>107.24615384615301</v>
      </c>
      <c r="Q563">
        <v>0.12966262799088099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158</v>
      </c>
      <c r="E564">
        <v>9011.9907000000003</v>
      </c>
      <c r="F564">
        <v>481.05</v>
      </c>
      <c r="G564">
        <v>30.617781790037402</v>
      </c>
      <c r="H564">
        <v>3.6146575361104598</v>
      </c>
      <c r="I564">
        <v>-18.2056798553985</v>
      </c>
      <c r="J564">
        <v>-0.93307315780477496</v>
      </c>
      <c r="K564">
        <v>468.92388471155402</v>
      </c>
      <c r="L564">
        <v>420.34278130850203</v>
      </c>
      <c r="M564">
        <v>42.916004938318601</v>
      </c>
      <c r="N564">
        <v>0.84585468324104995</v>
      </c>
      <c r="O564">
        <v>13.8135328967882</v>
      </c>
      <c r="P564">
        <v>57.000652741514301</v>
      </c>
      <c r="Q564">
        <v>8.7037962305531E-2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118</v>
      </c>
      <c r="E565">
        <v>8974.1292987500001</v>
      </c>
      <c r="F565">
        <v>2796.5</v>
      </c>
      <c r="G565">
        <v>-10.076732670326001</v>
      </c>
      <c r="H565">
        <v>-11.998897093558</v>
      </c>
      <c r="I565">
        <v>-7.0849385585498599</v>
      </c>
      <c r="J565">
        <v>0.91007709538297099</v>
      </c>
      <c r="K565">
        <v>2716.1694987179399</v>
      </c>
      <c r="L565">
        <v>2683.0283874234801</v>
      </c>
      <c r="M565">
        <v>54.682257548043999</v>
      </c>
      <c r="N565">
        <v>0.74018476445541104</v>
      </c>
      <c r="O565">
        <v>25.1564455569461</v>
      </c>
      <c r="P565">
        <v>19.0506598552575</v>
      </c>
      <c r="Q565">
        <v>-2.3735603819640002E-3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46</v>
      </c>
      <c r="E566">
        <v>8959.4926499399899</v>
      </c>
      <c r="F566">
        <v>53.34</v>
      </c>
      <c r="G566">
        <v>163.143607828299</v>
      </c>
      <c r="H566">
        <v>5.4053444222548004</v>
      </c>
      <c r="I566">
        <v>38.5590777784574</v>
      </c>
      <c r="J566">
        <v>11.247816862424701</v>
      </c>
      <c r="K566">
        <v>45.841346729895399</v>
      </c>
      <c r="L566">
        <v>36.855972000205</v>
      </c>
      <c r="M566">
        <v>65.0523901516206</v>
      </c>
      <c r="N566">
        <v>1.4426165236119</v>
      </c>
      <c r="O566">
        <v>5.9242594675665297</v>
      </c>
      <c r="P566">
        <v>199.538587049645</v>
      </c>
      <c r="Q566">
        <v>0.126852793662179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290</v>
      </c>
      <c r="E567">
        <v>8941.3443737399994</v>
      </c>
      <c r="F567">
        <v>724.6</v>
      </c>
      <c r="G567">
        <v>14.1396646871897</v>
      </c>
      <c r="H567">
        <v>5.0613197634179601</v>
      </c>
      <c r="I567">
        <v>2.2697753383946102</v>
      </c>
      <c r="J567">
        <v>7.1954958939166698</v>
      </c>
      <c r="K567">
        <v>682.47371599394899</v>
      </c>
      <c r="L567">
        <v>644.57958930306302</v>
      </c>
      <c r="M567">
        <v>57.081518878401397</v>
      </c>
      <c r="N567">
        <v>0.61039655596805498</v>
      </c>
      <c r="O567">
        <v>15.608611647805599</v>
      </c>
      <c r="P567">
        <v>46.635636952342402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285</v>
      </c>
      <c r="E568">
        <v>8920.1873582549997</v>
      </c>
      <c r="F568">
        <v>548.04999999999995</v>
      </c>
      <c r="G568">
        <v>25.0371821177017</v>
      </c>
      <c r="H568">
        <v>14.953320386362901</v>
      </c>
      <c r="I568">
        <v>26.405667144376199</v>
      </c>
      <c r="J568">
        <v>7.4021058577270997</v>
      </c>
      <c r="K568">
        <v>486.29742038060999</v>
      </c>
      <c r="L568">
        <v>418.46664287992297</v>
      </c>
      <c r="M568">
        <v>66.986780416746299</v>
      </c>
      <c r="N568">
        <v>0.74441536247303397</v>
      </c>
      <c r="O568">
        <v>2.8647021257184502</v>
      </c>
      <c r="P568">
        <v>60.577204805156697</v>
      </c>
      <c r="Q568">
        <v>0.12608199292511699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662</v>
      </c>
      <c r="E569">
        <v>8887.1496708449995</v>
      </c>
      <c r="F569">
        <v>276.11</v>
      </c>
      <c r="G569">
        <v>163.603628382772</v>
      </c>
      <c r="H569">
        <v>17.044398768910501</v>
      </c>
      <c r="I569">
        <v>16.712682404077398</v>
      </c>
      <c r="J569">
        <v>-2.70892408354463</v>
      </c>
      <c r="K569">
        <v>235.46815768146001</v>
      </c>
      <c r="L569">
        <v>183.61871304744599</v>
      </c>
      <c r="M569">
        <v>58.1897371813942</v>
      </c>
      <c r="N569">
        <v>1.29535426668886</v>
      </c>
      <c r="O569">
        <v>7.3811162217956596</v>
      </c>
      <c r="P569">
        <v>192.64440911499699</v>
      </c>
      <c r="Q569">
        <v>0.18284263013316601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989</v>
      </c>
      <c r="E570">
        <v>8874.1236227199897</v>
      </c>
      <c r="F570">
        <v>405.4</v>
      </c>
      <c r="G570">
        <v>1.7797993073470899</v>
      </c>
      <c r="H570">
        <v>-1.7745235042109699</v>
      </c>
      <c r="I570">
        <v>8.4365396114258999</v>
      </c>
      <c r="J570">
        <v>-0.54957230919866895</v>
      </c>
      <c r="K570">
        <v>383.35884152458999</v>
      </c>
      <c r="L570">
        <v>351.90647421778601</v>
      </c>
      <c r="M570">
        <v>51.3427006008109</v>
      </c>
      <c r="N570">
        <v>1.0295924045699201</v>
      </c>
      <c r="O570">
        <v>7.2644301924025703</v>
      </c>
      <c r="P570">
        <v>51.551401869158802</v>
      </c>
      <c r="Q570">
        <v>6.8250044274471997E-2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271</v>
      </c>
      <c r="E571">
        <v>8868.2364885000006</v>
      </c>
      <c r="F571">
        <v>4426.3500000000004</v>
      </c>
      <c r="G571">
        <v>500.20988837196097</v>
      </c>
      <c r="H571">
        <v>27.338928097460499</v>
      </c>
      <c r="I571">
        <v>303.57548932643101</v>
      </c>
      <c r="J571">
        <v>7.3799201232520799</v>
      </c>
      <c r="K571">
        <v>3408.1480625467502</v>
      </c>
      <c r="L571">
        <v>2075.2480039915199</v>
      </c>
      <c r="M571">
        <v>63.827698346811701</v>
      </c>
      <c r="N571">
        <v>0.80474013257586596</v>
      </c>
      <c r="O571">
        <v>7.0633817931252398</v>
      </c>
      <c r="P571">
        <v>624.97747932192203</v>
      </c>
      <c r="Q571">
        <v>0.148549811069356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1160</v>
      </c>
      <c r="E572">
        <v>8826.8229636889992</v>
      </c>
      <c r="F572">
        <v>84.31</v>
      </c>
      <c r="G572">
        <v>22.8705781504848</v>
      </c>
      <c r="H572">
        <v>-2.40492924893538</v>
      </c>
      <c r="I572">
        <v>-44.362581080357401</v>
      </c>
      <c r="J572">
        <v>2.25552964936792</v>
      </c>
      <c r="K572">
        <v>83.537513421340904</v>
      </c>
      <c r="L572">
        <v>85.009649546365296</v>
      </c>
      <c r="M572">
        <v>55.381619590910098</v>
      </c>
      <c r="N572">
        <v>1.5067060738451099</v>
      </c>
      <c r="O572">
        <v>60.953623532202499</v>
      </c>
      <c r="P572">
        <v>47.524059492563403</v>
      </c>
      <c r="Q572">
        <v>4.4636207065690998E-2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677</v>
      </c>
      <c r="E573">
        <v>8795.3697004799997</v>
      </c>
      <c r="F573">
        <v>519.20000000000005</v>
      </c>
      <c r="G573">
        <v>35.2528487304211</v>
      </c>
      <c r="H573">
        <v>3.9692036462818501</v>
      </c>
      <c r="I573">
        <v>9.1129924561541706</v>
      </c>
      <c r="J573">
        <v>-1.3917270964511399</v>
      </c>
      <c r="K573">
        <v>498.85477696337603</v>
      </c>
      <c r="L573">
        <v>418.74670716021399</v>
      </c>
      <c r="M573">
        <v>35.892775656601302</v>
      </c>
      <c r="N573">
        <v>0.48456302194325601</v>
      </c>
      <c r="O573">
        <v>23.025808936825801</v>
      </c>
      <c r="P573">
        <v>62.707615167659</v>
      </c>
      <c r="Q573">
        <v>6.1214105206775997E-2</v>
      </c>
    </row>
    <row r="574" spans="1:17" hidden="1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138</v>
      </c>
      <c r="E574">
        <v>8760.8494214999992</v>
      </c>
      <c r="F574">
        <v>695.25</v>
      </c>
      <c r="G574">
        <v>-8.5688627961395305</v>
      </c>
      <c r="H574">
        <v>2.9836787545069501</v>
      </c>
      <c r="I574">
        <v>-13.866996784293001</v>
      </c>
      <c r="J574">
        <v>1.80296180212476</v>
      </c>
      <c r="K574">
        <v>691.03542474135497</v>
      </c>
      <c r="L574">
        <v>648.98949862831205</v>
      </c>
      <c r="M574">
        <v>44.366261150941597</v>
      </c>
      <c r="N574">
        <v>1.3815333109177099</v>
      </c>
      <c r="O574">
        <v>7.8748651564185499</v>
      </c>
      <c r="P574">
        <v>34.218146718146699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24</v>
      </c>
      <c r="E575">
        <v>8737.0177975899896</v>
      </c>
      <c r="F575">
        <v>231.43</v>
      </c>
      <c r="G575">
        <v>-10.2861392257447</v>
      </c>
      <c r="H575">
        <v>-2.7681756410974301</v>
      </c>
      <c r="I575">
        <v>-20.432996529860901</v>
      </c>
      <c r="J575">
        <v>1.7587930867378001</v>
      </c>
      <c r="K575">
        <v>223.662448055428</v>
      </c>
      <c r="L575">
        <v>221.490077927627</v>
      </c>
      <c r="M575">
        <v>71.873537566357001</v>
      </c>
      <c r="N575">
        <v>1.4721079256521901</v>
      </c>
      <c r="O575">
        <v>23.817136931253501</v>
      </c>
      <c r="P575">
        <v>20.5364583333333</v>
      </c>
      <c r="Q575">
        <v>0.12751148626255099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60</v>
      </c>
      <c r="E576">
        <v>8717.3314511200006</v>
      </c>
      <c r="F576">
        <v>5251.6</v>
      </c>
      <c r="G576">
        <v>-22.209126952925399</v>
      </c>
      <c r="H576">
        <v>1.0358224280169099</v>
      </c>
      <c r="I576">
        <v>-14.7543473332434</v>
      </c>
      <c r="J576">
        <v>2.3044033680268901</v>
      </c>
      <c r="K576">
        <v>5044.4165746909603</v>
      </c>
      <c r="L576">
        <v>4981.0085451486202</v>
      </c>
      <c r="M576">
        <v>60.829466751940103</v>
      </c>
      <c r="N576">
        <v>0.95214001014566196</v>
      </c>
      <c r="O576">
        <v>7.4501104425318099</v>
      </c>
      <c r="P576">
        <v>13.2652511026517</v>
      </c>
      <c r="Q576">
        <v>-7.5054636256353002E-2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251</v>
      </c>
      <c r="E577">
        <v>8694.7900438350007</v>
      </c>
      <c r="F577">
        <v>310.85000000000002</v>
      </c>
      <c r="G577">
        <v>-26.228633465816799</v>
      </c>
      <c r="H577">
        <v>-5.5721584673164299</v>
      </c>
      <c r="I577">
        <v>-16.518044747003302</v>
      </c>
      <c r="J577">
        <v>-1.24620089579022</v>
      </c>
      <c r="M577">
        <v>45.766293579200202</v>
      </c>
      <c r="O577">
        <v>11.74199774811</v>
      </c>
      <c r="P577">
        <v>10.2109555043432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121</v>
      </c>
      <c r="E578">
        <v>8660.5577609749998</v>
      </c>
      <c r="F578">
        <v>80.75</v>
      </c>
      <c r="G578">
        <v>-36.429610048174297</v>
      </c>
      <c r="H578">
        <v>-7.3473894212453699</v>
      </c>
      <c r="I578">
        <v>-23.874834316853299</v>
      </c>
      <c r="J578">
        <v>1.6283586180907299</v>
      </c>
      <c r="K578">
        <v>83.110498823516593</v>
      </c>
      <c r="L578">
        <v>85.230411039405894</v>
      </c>
      <c r="M578">
        <v>38.085479200430498</v>
      </c>
      <c r="N578">
        <v>0.46868451024424101</v>
      </c>
      <c r="O578">
        <v>21.362229102167099</v>
      </c>
      <c r="P578">
        <v>11.533149171270701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715</v>
      </c>
      <c r="E579">
        <v>8642.3479203879997</v>
      </c>
      <c r="F579">
        <v>521.97</v>
      </c>
      <c r="G579">
        <v>-12.385882775029501</v>
      </c>
      <c r="H579">
        <v>-3.47929861182305</v>
      </c>
      <c r="I579">
        <v>-5.8737866677999399E-2</v>
      </c>
      <c r="J579">
        <v>-0.25634318670225298</v>
      </c>
      <c r="K579">
        <v>522.24199415872397</v>
      </c>
      <c r="L579">
        <v>489.97409672488197</v>
      </c>
      <c r="M579">
        <v>73.886051750125603</v>
      </c>
      <c r="N579">
        <v>1.1109058808321099</v>
      </c>
      <c r="O579">
        <v>5.8298369638101599</v>
      </c>
      <c r="P579">
        <v>21.634469741104098</v>
      </c>
      <c r="Q579">
        <v>-1.0545973830429E-2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46</v>
      </c>
      <c r="E580">
        <v>8632.3260960000007</v>
      </c>
      <c r="F580">
        <v>502.5</v>
      </c>
      <c r="G580">
        <v>158.609967434141</v>
      </c>
      <c r="H580">
        <v>-0.35648242418281301</v>
      </c>
      <c r="I580">
        <v>46.473909884074502</v>
      </c>
      <c r="J580">
        <v>1.01719051510584</v>
      </c>
      <c r="K580">
        <v>465.57206523880097</v>
      </c>
      <c r="L580">
        <v>356.12679489659303</v>
      </c>
      <c r="M580">
        <v>50.041238178278803</v>
      </c>
      <c r="N580">
        <v>0.99965972747534204</v>
      </c>
      <c r="O580">
        <v>17.402985074626798</v>
      </c>
      <c r="P580">
        <v>186.89694547530601</v>
      </c>
      <c r="Q580">
        <v>0.194627525331106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138</v>
      </c>
      <c r="E581">
        <v>8601.6825236799996</v>
      </c>
      <c r="F581">
        <v>587.20000000000005</v>
      </c>
      <c r="G581">
        <v>36.098111170775603</v>
      </c>
      <c r="H581">
        <v>-5.6177938685555997</v>
      </c>
      <c r="I581">
        <v>16.873541955452801</v>
      </c>
      <c r="J581">
        <v>-3.35205058609422</v>
      </c>
      <c r="K581">
        <v>543.81952000772799</v>
      </c>
      <c r="L581">
        <v>472.11044359358198</v>
      </c>
      <c r="M581">
        <v>49.534450949240103</v>
      </c>
      <c r="N581">
        <v>1.7080417012678799</v>
      </c>
      <c r="O581">
        <v>19.039509536784699</v>
      </c>
      <c r="P581">
        <v>67.293447293447301</v>
      </c>
      <c r="Q581">
        <v>2.7967306234995999E-2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295</v>
      </c>
      <c r="E582">
        <v>8599.3116154100007</v>
      </c>
      <c r="F582">
        <v>1311.55</v>
      </c>
      <c r="G582">
        <v>-0.48375928303043703</v>
      </c>
      <c r="H582">
        <v>-2.0464879791658701</v>
      </c>
      <c r="I582">
        <v>9.8818048613742704</v>
      </c>
      <c r="J582">
        <v>-0.79206581101462703</v>
      </c>
      <c r="K582">
        <v>1266.40496204652</v>
      </c>
      <c r="L582">
        <v>1179.1359365529299</v>
      </c>
      <c r="M582">
        <v>54.977029727004997</v>
      </c>
      <c r="N582">
        <v>0.91256051742482702</v>
      </c>
      <c r="O582">
        <v>26.1065151919484</v>
      </c>
      <c r="P582">
        <v>34.256321015456997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555</v>
      </c>
      <c r="E583">
        <v>8591.8184688000001</v>
      </c>
      <c r="F583">
        <v>782.25</v>
      </c>
      <c r="G583">
        <v>-44.449319474563701</v>
      </c>
      <c r="H583">
        <v>-0.84249823268136703</v>
      </c>
      <c r="I583">
        <v>-33.196167164872897</v>
      </c>
      <c r="J583">
        <v>3.3416793174427402</v>
      </c>
      <c r="K583">
        <v>784.72923929597403</v>
      </c>
      <c r="L583">
        <v>857.70119677689195</v>
      </c>
      <c r="M583">
        <v>55.958384112618397</v>
      </c>
      <c r="N583">
        <v>1.59304595811396</v>
      </c>
      <c r="O583">
        <v>41.425375519335198</v>
      </c>
      <c r="P583">
        <v>8.58550805108273</v>
      </c>
      <c r="Q583">
        <v>-3.4278139279666997E-2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138</v>
      </c>
      <c r="E584">
        <v>8591.2522298069998</v>
      </c>
      <c r="F584">
        <v>135.11000000000001</v>
      </c>
      <c r="G584">
        <v>81.167480888467594</v>
      </c>
      <c r="H584">
        <v>-18.1193861813654</v>
      </c>
      <c r="I584">
        <v>17.836553083656401</v>
      </c>
      <c r="J584">
        <v>0.252942795263145</v>
      </c>
      <c r="K584">
        <v>137.53678421823099</v>
      </c>
      <c r="L584">
        <v>116.162762625125</v>
      </c>
      <c r="M584">
        <v>41.3156528143546</v>
      </c>
      <c r="N584">
        <v>0.40936769330196499</v>
      </c>
      <c r="O584">
        <v>21.649026718969701</v>
      </c>
      <c r="P584">
        <v>116.869983948635</v>
      </c>
      <c r="Q584">
        <v>-1.3183753960376E-2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409</v>
      </c>
      <c r="E585">
        <v>8553.1722551599996</v>
      </c>
      <c r="F585">
        <v>638.29999999999995</v>
      </c>
      <c r="G585">
        <v>3.29259510927201</v>
      </c>
      <c r="H585">
        <v>-10.010124858162101</v>
      </c>
      <c r="I585">
        <v>-50.091534122301198</v>
      </c>
      <c r="J585">
        <v>-1.1296148090974201</v>
      </c>
      <c r="K585">
        <v>692.05014821887005</v>
      </c>
      <c r="L585">
        <v>750.93143850995398</v>
      </c>
      <c r="M585">
        <v>43.788192833051802</v>
      </c>
      <c r="N585">
        <v>0.82099321062490405</v>
      </c>
      <c r="O585">
        <v>71.8627604574651</v>
      </c>
      <c r="P585">
        <v>35.794064461227499</v>
      </c>
      <c r="Q585">
        <v>0.144202927276741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932</v>
      </c>
      <c r="E586">
        <v>8517.51666768</v>
      </c>
      <c r="F586">
        <v>897.1</v>
      </c>
      <c r="G586">
        <v>120.597088675888</v>
      </c>
      <c r="H586">
        <v>-10.2621281094533</v>
      </c>
      <c r="I586">
        <v>44.267905973290603</v>
      </c>
      <c r="J586">
        <v>-1.3313476393614001</v>
      </c>
      <c r="K586">
        <v>873.29599169307596</v>
      </c>
      <c r="L586">
        <v>684.72089145084703</v>
      </c>
      <c r="M586">
        <v>35.5163974597858</v>
      </c>
      <c r="N586">
        <v>0.66185637169038802</v>
      </c>
      <c r="O586">
        <v>18.047040463716399</v>
      </c>
      <c r="P586">
        <v>162.65554091640999</v>
      </c>
      <c r="Q586">
        <v>0.16070727480045899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198</v>
      </c>
      <c r="E587">
        <v>8492.5858180800005</v>
      </c>
      <c r="F587">
        <v>1927.95</v>
      </c>
      <c r="G587">
        <v>32.7202051177266</v>
      </c>
      <c r="H587">
        <v>-7.3108482134972004</v>
      </c>
      <c r="I587">
        <v>3.5269828897198101</v>
      </c>
      <c r="J587">
        <v>0.50495160457041499</v>
      </c>
      <c r="K587">
        <v>1917.7464122266599</v>
      </c>
      <c r="L587">
        <v>1658.38383623863</v>
      </c>
      <c r="M587">
        <v>56.443681492846402</v>
      </c>
      <c r="N587">
        <v>0.71030842855228804</v>
      </c>
      <c r="O587">
        <v>14.4220545138618</v>
      </c>
      <c r="P587">
        <v>103.177363262725</v>
      </c>
      <c r="Q587">
        <v>0.109224311282882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80</v>
      </c>
      <c r="E588">
        <v>8491.4263807530006</v>
      </c>
      <c r="F588">
        <v>210.09</v>
      </c>
      <c r="G588">
        <v>23.007939381140002</v>
      </c>
      <c r="H588">
        <v>-2.8681057878304999</v>
      </c>
      <c r="I588">
        <v>1.03864008173094</v>
      </c>
      <c r="J588">
        <v>5.0640362524573099</v>
      </c>
      <c r="K588">
        <v>213.09626334813299</v>
      </c>
      <c r="L588">
        <v>197.13357435115699</v>
      </c>
      <c r="M588">
        <v>52.306692318319499</v>
      </c>
      <c r="N588">
        <v>0.59083718669943597</v>
      </c>
      <c r="O588">
        <v>21.852539387881301</v>
      </c>
      <c r="P588">
        <v>48.947181850407603</v>
      </c>
      <c r="Q588">
        <v>5.1749897659184002E-2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24</v>
      </c>
      <c r="E589">
        <v>8489.5348510200001</v>
      </c>
      <c r="F589">
        <v>43.9</v>
      </c>
      <c r="G589">
        <v>-22.897318586924001</v>
      </c>
      <c r="H589">
        <v>-7.3327332484385499</v>
      </c>
      <c r="I589">
        <v>-33.9709975217744</v>
      </c>
      <c r="J589">
        <v>0.81112623983346799</v>
      </c>
      <c r="K589">
        <v>47.150840920668898</v>
      </c>
      <c r="L589">
        <v>49.257822827269599</v>
      </c>
      <c r="M589">
        <v>40.969912244586702</v>
      </c>
      <c r="N589">
        <v>0.92533879489603899</v>
      </c>
      <c r="O589">
        <v>43.507972665148003</v>
      </c>
      <c r="P589">
        <v>9.7499999999999893</v>
      </c>
      <c r="Q589">
        <v>2.7187130308509E-2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271</v>
      </c>
      <c r="E590">
        <v>8484.1448808999994</v>
      </c>
      <c r="F590">
        <v>1309.0999999999999</v>
      </c>
      <c r="G590">
        <v>77.730453586964501</v>
      </c>
      <c r="H590">
        <v>-6.3868569597787497</v>
      </c>
      <c r="I590">
        <v>93.377907743028899</v>
      </c>
      <c r="J590">
        <v>-0.56294679155597305</v>
      </c>
      <c r="K590">
        <v>1245.4030534542301</v>
      </c>
      <c r="L590">
        <v>927.93941658007702</v>
      </c>
      <c r="M590">
        <v>40.903738445987699</v>
      </c>
      <c r="N590">
        <v>0.43176414652915601</v>
      </c>
      <c r="O590">
        <v>11.1259644030249</v>
      </c>
      <c r="P590">
        <v>141.95545698179399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388</v>
      </c>
      <c r="E591">
        <v>8465.7989594499995</v>
      </c>
      <c r="F591">
        <v>192.29</v>
      </c>
      <c r="G591">
        <v>-30.5432932590181</v>
      </c>
      <c r="H591">
        <v>-0.113333983848786</v>
      </c>
      <c r="I591">
        <v>-15.791144920271501</v>
      </c>
      <c r="J591">
        <v>-2.0647309389675002</v>
      </c>
      <c r="K591">
        <v>181.942529120312</v>
      </c>
      <c r="L591">
        <v>191.01043160086601</v>
      </c>
      <c r="M591">
        <v>60.344652896075097</v>
      </c>
      <c r="N591">
        <v>1.1899633933864</v>
      </c>
      <c r="O591">
        <v>34.172343855634701</v>
      </c>
      <c r="P591">
        <v>32.613793103448202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Row],[Ticker]],[1]!Table1[[Symbol]:[Industry]],2,FALSE),"-")</f>
        <v>-</v>
      </c>
      <c r="D592" t="s">
        <v>541</v>
      </c>
      <c r="E592">
        <v>8435.0778726940007</v>
      </c>
      <c r="F592">
        <v>255.38</v>
      </c>
      <c r="G592">
        <v>28.9569995268279</v>
      </c>
      <c r="H592">
        <v>1.1559742867959999</v>
      </c>
      <c r="I592">
        <v>-2.2424460913344899</v>
      </c>
      <c r="J592">
        <v>3.78629629466842</v>
      </c>
      <c r="K592">
        <v>234.32580460248801</v>
      </c>
      <c r="L592">
        <v>221.796939457977</v>
      </c>
      <c r="M592">
        <v>69.872713686410606</v>
      </c>
      <c r="N592">
        <v>1.2394424851330399</v>
      </c>
      <c r="O592">
        <v>9.8754796773435594</v>
      </c>
      <c r="P592">
        <v>56.434915773353701</v>
      </c>
      <c r="Q592">
        <v>2.5433337628369999E-2</v>
      </c>
    </row>
    <row r="593" spans="1:17" hidden="1" x14ac:dyDescent="0.3">
      <c r="A593" t="s">
        <v>1312</v>
      </c>
      <c r="B593" t="s">
        <v>1313</v>
      </c>
      <c r="C593" t="str">
        <f>IFERROR(VLOOKUP(Table1[[#This Row],[Ticker]],[1]!Table1[[Symbol]:[Industry]],2,FALSE),"-")</f>
        <v>-</v>
      </c>
      <c r="D593" t="s">
        <v>715</v>
      </c>
      <c r="E593">
        <v>8375.5088797930002</v>
      </c>
      <c r="F593">
        <v>256.89999999999998</v>
      </c>
      <c r="G593">
        <v>1.4468757863638799</v>
      </c>
      <c r="H593">
        <v>0.76354527169634601</v>
      </c>
      <c r="I593">
        <v>0.80335705334645602</v>
      </c>
      <c r="J593">
        <v>0.77930020719128901</v>
      </c>
      <c r="K593">
        <v>249.209575447113</v>
      </c>
      <c r="L593">
        <v>231.02317362118899</v>
      </c>
      <c r="M593">
        <v>59.785019392106697</v>
      </c>
      <c r="N593">
        <v>1.4772420456076101</v>
      </c>
      <c r="O593">
        <v>3.0829116387699398</v>
      </c>
      <c r="P593">
        <v>30.472320975114201</v>
      </c>
      <c r="Q593">
        <v>1.1816369177710001E-3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Row],[Ticker]],[1]!Table1[[Symbol]:[Industry]],2,FALSE),"-")</f>
        <v>-</v>
      </c>
      <c r="D594" t="s">
        <v>77</v>
      </c>
      <c r="E594">
        <v>8373.1897240550006</v>
      </c>
      <c r="F594">
        <v>761.35</v>
      </c>
      <c r="G594">
        <v>-25.9367568312766</v>
      </c>
      <c r="H594">
        <v>-0.87369906504192496</v>
      </c>
      <c r="I594">
        <v>-6.3074584303285102</v>
      </c>
      <c r="J594">
        <v>-3.4309839191124301</v>
      </c>
      <c r="K594">
        <v>767.27264477225197</v>
      </c>
      <c r="L594">
        <v>735.87163474042404</v>
      </c>
      <c r="M594">
        <v>41.972249261556598</v>
      </c>
      <c r="N594">
        <v>1.7544203642349201</v>
      </c>
      <c r="O594">
        <v>20.837985157943098</v>
      </c>
      <c r="P594">
        <v>23.5957792207792</v>
      </c>
      <c r="Q594">
        <v>0.10993395947333499</v>
      </c>
    </row>
    <row r="595" spans="1:17" hidden="1" x14ac:dyDescent="0.3">
      <c r="A595" t="s">
        <v>1316</v>
      </c>
      <c r="B595" t="s">
        <v>1317</v>
      </c>
      <c r="C595" t="str">
        <f>IFERROR(VLOOKUP(Table1[[#This Row],[Ticker]],[1]!Table1[[Symbol]:[Industry]],2,FALSE),"-")</f>
        <v>-</v>
      </c>
      <c r="D595" t="s">
        <v>1318</v>
      </c>
      <c r="E595">
        <v>8369.7008711939998</v>
      </c>
      <c r="F595">
        <v>1230.3900000000001</v>
      </c>
      <c r="K595">
        <v>1221.0284065276701</v>
      </c>
      <c r="L595">
        <v>1201.49851616978</v>
      </c>
      <c r="M595">
        <v>68.273684852772604</v>
      </c>
      <c r="N595">
        <v>1</v>
      </c>
      <c r="Q595">
        <v>-6.1080809493942997E-2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370</v>
      </c>
      <c r="E596">
        <v>8346.3548940660003</v>
      </c>
      <c r="F596">
        <v>216.93</v>
      </c>
      <c r="G596">
        <v>77.129517928438105</v>
      </c>
      <c r="H596">
        <v>-7.3548118430523397</v>
      </c>
      <c r="I596">
        <v>-15.109694078111801</v>
      </c>
      <c r="J596">
        <v>-0.39531328179473801</v>
      </c>
      <c r="K596">
        <v>222.603024343491</v>
      </c>
      <c r="L596">
        <v>198.369090914324</v>
      </c>
      <c r="M596">
        <v>37.667371073186501</v>
      </c>
      <c r="N596">
        <v>0.91742421373093697</v>
      </c>
      <c r="O596">
        <v>20.776287281611499</v>
      </c>
      <c r="P596">
        <v>110.611650485436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127</v>
      </c>
      <c r="E597">
        <v>8344.7229561899894</v>
      </c>
      <c r="F597">
        <v>469.9</v>
      </c>
      <c r="G597">
        <v>-24.6032968164373</v>
      </c>
      <c r="H597">
        <v>-8.4756793150681808</v>
      </c>
      <c r="I597">
        <v>-36.048909112679503</v>
      </c>
      <c r="J597">
        <v>0.215532528451918</v>
      </c>
      <c r="K597">
        <v>478.01559594182601</v>
      </c>
      <c r="L597">
        <v>491.96603388433601</v>
      </c>
      <c r="M597">
        <v>45.178361640290802</v>
      </c>
      <c r="N597">
        <v>0.41988059341068701</v>
      </c>
      <c r="O597">
        <v>50.074483932751598</v>
      </c>
      <c r="P597">
        <v>21.704221704221599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21</v>
      </c>
      <c r="E598">
        <v>8314.6168561649993</v>
      </c>
      <c r="F598">
        <v>2694.55</v>
      </c>
      <c r="G598">
        <v>4.0844076507563596</v>
      </c>
      <c r="H598">
        <v>-3.9738134815178898</v>
      </c>
      <c r="I598">
        <v>-16.263255080209699</v>
      </c>
      <c r="J598">
        <v>-2.7795675917765998</v>
      </c>
      <c r="K598">
        <v>2703.2242543227999</v>
      </c>
      <c r="L598">
        <v>2577.8056281034901</v>
      </c>
      <c r="M598">
        <v>41.627597598446201</v>
      </c>
      <c r="N598">
        <v>1.40321675658393</v>
      </c>
      <c r="O598">
        <v>16.717077062960399</v>
      </c>
      <c r="P598">
        <v>37.197046843177198</v>
      </c>
      <c r="Q598">
        <v>-2.5061144165417999E-2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409</v>
      </c>
      <c r="E599">
        <v>8291.2660605599995</v>
      </c>
      <c r="F599">
        <v>524.4</v>
      </c>
      <c r="G599">
        <v>-2.2698057921158799</v>
      </c>
      <c r="H599">
        <v>-10.3157294571444</v>
      </c>
      <c r="I599">
        <v>-3.39838886048758</v>
      </c>
      <c r="J599">
        <v>1.0538927338027699</v>
      </c>
      <c r="K599">
        <v>523.690373373547</v>
      </c>
      <c r="L599">
        <v>490.31290219415501</v>
      </c>
      <c r="M599">
        <v>42.773021138628799</v>
      </c>
      <c r="N599">
        <v>0.732421388926492</v>
      </c>
      <c r="O599">
        <v>20.8810068649885</v>
      </c>
      <c r="P599">
        <v>30.188679245283002</v>
      </c>
      <c r="Q599">
        <v>-1.2892631855844E-2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1329</v>
      </c>
      <c r="E600">
        <v>8277.8569189399896</v>
      </c>
      <c r="F600">
        <v>1331.05</v>
      </c>
      <c r="G600">
        <v>129.72067141264401</v>
      </c>
      <c r="H600">
        <v>9.7130925394216394</v>
      </c>
      <c r="I600">
        <v>105.94452497368</v>
      </c>
      <c r="J600">
        <v>8.9808023357048299</v>
      </c>
      <c r="K600">
        <v>1160.63984170046</v>
      </c>
      <c r="L600">
        <v>854.52037597401704</v>
      </c>
      <c r="M600">
        <v>66.106623239569203</v>
      </c>
      <c r="N600">
        <v>0.81777643829523905</v>
      </c>
      <c r="O600">
        <v>5.5444949475977596</v>
      </c>
      <c r="P600">
        <v>205.67229303019801</v>
      </c>
      <c r="Q600">
        <v>0.13701617208434499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124</v>
      </c>
      <c r="E601">
        <v>8242.9748937299992</v>
      </c>
      <c r="F601">
        <v>1401.45</v>
      </c>
      <c r="G601">
        <v>38.222071616551801</v>
      </c>
      <c r="H601">
        <v>-3.2991560513231399</v>
      </c>
      <c r="I601">
        <v>4.15538560664372</v>
      </c>
      <c r="J601">
        <v>1.45853285633552</v>
      </c>
      <c r="K601">
        <v>1364.3050593733101</v>
      </c>
      <c r="L601">
        <v>1183.52530425232</v>
      </c>
      <c r="M601">
        <v>44.983948114918903</v>
      </c>
      <c r="N601">
        <v>0.88974770101914302</v>
      </c>
      <c r="O601">
        <v>11.737842948374899</v>
      </c>
      <c r="P601">
        <v>72.454316126253602</v>
      </c>
      <c r="Q601">
        <v>0.120444123637408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60</v>
      </c>
      <c r="E602">
        <v>8238.1902504000009</v>
      </c>
      <c r="F602">
        <v>506</v>
      </c>
      <c r="G602">
        <v>25.914970975365399</v>
      </c>
      <c r="H602">
        <v>6.3060649219648699</v>
      </c>
      <c r="I602">
        <v>6.96985545788755</v>
      </c>
      <c r="J602">
        <v>4.1557818815453</v>
      </c>
      <c r="K602">
        <v>475.67103527560801</v>
      </c>
      <c r="L602">
        <v>432.23578850746497</v>
      </c>
      <c r="M602">
        <v>66.139661383394298</v>
      </c>
      <c r="N602">
        <v>0.62940379590238604</v>
      </c>
      <c r="O602">
        <v>3.09288537549405</v>
      </c>
      <c r="P602">
        <v>51.247945000747201</v>
      </c>
      <c r="Q602">
        <v>-4.0313548512250002E-3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228</v>
      </c>
      <c r="E603">
        <v>8201.9309800600004</v>
      </c>
      <c r="F603">
        <v>2125.1</v>
      </c>
      <c r="G603">
        <v>2.6527315343151101</v>
      </c>
      <c r="H603">
        <v>-8.6171741816573597</v>
      </c>
      <c r="I603">
        <v>8.5413343954387901</v>
      </c>
      <c r="J603">
        <v>3.3539304203400802</v>
      </c>
      <c r="K603">
        <v>2177.5927318982699</v>
      </c>
      <c r="L603">
        <v>1978.3477124640001</v>
      </c>
      <c r="M603">
        <v>51.6369978047085</v>
      </c>
      <c r="N603">
        <v>0.36895232391258898</v>
      </c>
      <c r="O603">
        <v>29.076278763352299</v>
      </c>
      <c r="P603">
        <v>45.365620083453003</v>
      </c>
      <c r="Q603">
        <v>-3.0806487720565E-2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219</v>
      </c>
      <c r="E604">
        <v>8201.2848463999999</v>
      </c>
      <c r="F604">
        <v>614.20000000000005</v>
      </c>
      <c r="G604">
        <v>-23.3554321711438</v>
      </c>
      <c r="H604">
        <v>-2.52015973501004</v>
      </c>
      <c r="I604">
        <v>-18.6156801435712</v>
      </c>
      <c r="J604">
        <v>2.4374337974293399</v>
      </c>
      <c r="K604">
        <v>594.77932633655701</v>
      </c>
      <c r="L604">
        <v>602.49767068070105</v>
      </c>
      <c r="M604">
        <v>65.229049353317507</v>
      </c>
      <c r="N604">
        <v>1.1126121324168401</v>
      </c>
      <c r="O604">
        <v>12.097036795831899</v>
      </c>
      <c r="P604">
        <v>11.348803480783101</v>
      </c>
      <c r="Q604">
        <v>4.1220908498769996E-3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1340</v>
      </c>
      <c r="E605">
        <v>8161.9672277500003</v>
      </c>
      <c r="F605">
        <v>663.95</v>
      </c>
      <c r="G605">
        <v>-13.6927693561432</v>
      </c>
      <c r="H605">
        <v>30.1162510433292</v>
      </c>
      <c r="I605">
        <v>6.4178155864348696</v>
      </c>
      <c r="J605">
        <v>7.7549477878668096</v>
      </c>
      <c r="K605">
        <v>589.61868397236401</v>
      </c>
      <c r="L605">
        <v>532.89297936050605</v>
      </c>
      <c r="M605">
        <v>58.773206645442201</v>
      </c>
      <c r="N605">
        <v>1.2128101467435899</v>
      </c>
      <c r="O605">
        <v>6.9357632351833596</v>
      </c>
      <c r="P605">
        <v>63.152721464553302</v>
      </c>
      <c r="Q605">
        <v>0.148691646092945</v>
      </c>
    </row>
    <row r="606" spans="1:17" hidden="1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370</v>
      </c>
      <c r="E606">
        <v>8149.3382600000004</v>
      </c>
      <c r="F606">
        <v>1181.8</v>
      </c>
      <c r="G606">
        <v>13.5275961114121</v>
      </c>
      <c r="H606">
        <v>-4.85536089678663</v>
      </c>
      <c r="I606">
        <v>12.850099097211</v>
      </c>
      <c r="J606">
        <v>-1.6989736915201099</v>
      </c>
      <c r="K606">
        <v>1111.94941674553</v>
      </c>
      <c r="L606">
        <v>997.753458275963</v>
      </c>
      <c r="M606">
        <v>62.625983467647401</v>
      </c>
      <c r="N606">
        <v>0.33434856759130499</v>
      </c>
      <c r="O606">
        <v>9.15552546962261</v>
      </c>
      <c r="P606">
        <v>44.121951219512098</v>
      </c>
      <c r="Q606">
        <v>-2.5430200110229999E-2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143</v>
      </c>
      <c r="E607">
        <v>8138.4098769000002</v>
      </c>
      <c r="F607">
        <v>681.3</v>
      </c>
      <c r="G607">
        <v>-52.189323072002502</v>
      </c>
      <c r="H607">
        <v>-4.6004788011961297</v>
      </c>
      <c r="I607">
        <v>-20.068001086518699</v>
      </c>
      <c r="J607">
        <v>1.8212239305489899</v>
      </c>
      <c r="K607">
        <v>685.39342399003397</v>
      </c>
      <c r="L607">
        <v>713.99698145535797</v>
      </c>
      <c r="M607">
        <v>60.5774452994713</v>
      </c>
      <c r="N607">
        <v>0.37190677670243499</v>
      </c>
      <c r="O607">
        <v>43.549097313958598</v>
      </c>
      <c r="P607">
        <v>13.815569662545901</v>
      </c>
      <c r="Q607">
        <v>-0.102317424591806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80</v>
      </c>
      <c r="E608">
        <v>8027.5307378399903</v>
      </c>
      <c r="F608">
        <v>159.47999999999999</v>
      </c>
      <c r="G608">
        <v>6.0175815353751103</v>
      </c>
      <c r="H608">
        <v>-7.21638191467955</v>
      </c>
      <c r="I608">
        <v>-19.456476847268799</v>
      </c>
      <c r="J608">
        <v>-3.1274487218433902</v>
      </c>
      <c r="K608">
        <v>163.90429170094899</v>
      </c>
      <c r="L608">
        <v>159.854494125971</v>
      </c>
      <c r="M608">
        <v>37.156413512305903</v>
      </c>
      <c r="N608">
        <v>0.64204154600261898</v>
      </c>
      <c r="O608">
        <v>24.780536744419301</v>
      </c>
      <c r="P608">
        <v>32.9</v>
      </c>
      <c r="Q608">
        <v>-2.5817188072132999E-2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622</v>
      </c>
      <c r="E609">
        <v>8020.2104982999999</v>
      </c>
      <c r="F609">
        <v>404.95</v>
      </c>
      <c r="G609">
        <v>73.766822827217297</v>
      </c>
      <c r="H609">
        <v>3.1676470004843602</v>
      </c>
      <c r="I609">
        <v>32.128850908010698</v>
      </c>
      <c r="J609">
        <v>-0.24728688534054499</v>
      </c>
      <c r="K609">
        <v>383.59385793045101</v>
      </c>
      <c r="L609">
        <v>328.19133888502802</v>
      </c>
      <c r="M609">
        <v>59.754257222054903</v>
      </c>
      <c r="N609">
        <v>0.79181316294158799</v>
      </c>
      <c r="O609">
        <v>11.2853438696135</v>
      </c>
      <c r="P609">
        <v>100.024697456162</v>
      </c>
      <c r="Q609">
        <v>3.0688148901919E-2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138</v>
      </c>
      <c r="E610">
        <v>7964.5035153600002</v>
      </c>
      <c r="F610">
        <v>540.29999999999995</v>
      </c>
      <c r="G610">
        <v>66.874047699147994</v>
      </c>
      <c r="H610">
        <v>10.308472127270001</v>
      </c>
      <c r="I610">
        <v>73.238682709592794</v>
      </c>
      <c r="J610">
        <v>1.24588492491938</v>
      </c>
      <c r="K610">
        <v>452.38244185495898</v>
      </c>
      <c r="M610">
        <v>62.7764870946705</v>
      </c>
      <c r="N610">
        <v>0.79613025495175904</v>
      </c>
      <c r="O610">
        <v>7.4958356468628402</v>
      </c>
      <c r="P610">
        <v>122.574665293511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21</v>
      </c>
      <c r="E611">
        <v>7943.4723195839997</v>
      </c>
      <c r="F611">
        <v>28.68</v>
      </c>
      <c r="G611">
        <v>68.472266525949607</v>
      </c>
      <c r="H611">
        <v>-12.709120757720701</v>
      </c>
      <c r="I611">
        <v>-15.7436652008191</v>
      </c>
      <c r="J611">
        <v>-1.62117208817973</v>
      </c>
      <c r="K611">
        <v>30.701551957901</v>
      </c>
      <c r="L611">
        <v>28.662111106161898</v>
      </c>
      <c r="M611">
        <v>34.372482081258497</v>
      </c>
      <c r="N611">
        <v>0.59847617626486305</v>
      </c>
      <c r="O611">
        <v>48.186889818688996</v>
      </c>
      <c r="P611">
        <v>109.34306569343001</v>
      </c>
      <c r="Q611">
        <v>1.6546529792590001E-2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295</v>
      </c>
      <c r="E612">
        <v>7901.0296245</v>
      </c>
      <c r="F612">
        <v>770.1</v>
      </c>
      <c r="G612">
        <v>44.630236333793</v>
      </c>
      <c r="H612">
        <v>-0.21050569685506901</v>
      </c>
      <c r="I612">
        <v>4.5422263608456399</v>
      </c>
      <c r="J612">
        <v>1.8152357814182201</v>
      </c>
      <c r="K612">
        <v>768.16860538843696</v>
      </c>
      <c r="L612">
        <v>672.90553069341297</v>
      </c>
      <c r="M612">
        <v>44.498641537867698</v>
      </c>
      <c r="N612">
        <v>0.344356322421911</v>
      </c>
      <c r="O612">
        <v>14.2708739124788</v>
      </c>
      <c r="P612">
        <v>76.123499142366995</v>
      </c>
      <c r="Q612">
        <v>7.2387977914040004E-3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138</v>
      </c>
      <c r="E613">
        <v>7869.2396833000003</v>
      </c>
      <c r="F613">
        <v>943.7</v>
      </c>
      <c r="G613">
        <v>79.3726657390947</v>
      </c>
      <c r="H613">
        <v>-4.8319661812258801</v>
      </c>
      <c r="I613">
        <v>12.6007297139264</v>
      </c>
      <c r="J613">
        <v>1.8937783851025201</v>
      </c>
      <c r="K613">
        <v>920.85488136579295</v>
      </c>
      <c r="L613">
        <v>724.052370311392</v>
      </c>
      <c r="M613">
        <v>47.313388548015404</v>
      </c>
      <c r="N613">
        <v>1.18183758937109</v>
      </c>
      <c r="O613">
        <v>17.622125675532399</v>
      </c>
      <c r="P613">
        <v>160.83471531232701</v>
      </c>
      <c r="Q613">
        <v>0.18293773551725201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541</v>
      </c>
      <c r="E614">
        <v>7824.6288549999999</v>
      </c>
      <c r="F614">
        <v>392.45</v>
      </c>
      <c r="G614">
        <v>98.782119134026502</v>
      </c>
      <c r="H614">
        <v>-1.3530342015197001</v>
      </c>
      <c r="I614">
        <v>30.729197700255899</v>
      </c>
      <c r="J614">
        <v>1.68214196929077</v>
      </c>
      <c r="K614">
        <v>367.029787251637</v>
      </c>
      <c r="L614">
        <v>296.30777649579898</v>
      </c>
      <c r="M614">
        <v>62.9071909947628</v>
      </c>
      <c r="N614">
        <v>0.84174673396455202</v>
      </c>
      <c r="O614">
        <v>14.9700598802395</v>
      </c>
      <c r="P614">
        <v>126.13079804090999</v>
      </c>
      <c r="Q614">
        <v>0.32804113589210598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95</v>
      </c>
      <c r="E615">
        <v>7807.1804793450001</v>
      </c>
      <c r="F615">
        <v>3189.15</v>
      </c>
      <c r="G615">
        <v>91.348467003047205</v>
      </c>
      <c r="H615">
        <v>13.3359464061104</v>
      </c>
      <c r="I615">
        <v>15.7681520601899</v>
      </c>
      <c r="J615">
        <v>16.938266414444701</v>
      </c>
      <c r="K615">
        <v>2727.1811112912801</v>
      </c>
      <c r="L615">
        <v>2335.72100199233</v>
      </c>
      <c r="M615">
        <v>72.660050402189398</v>
      </c>
      <c r="N615">
        <v>1.3509031506715501</v>
      </c>
      <c r="O615">
        <v>5.2004452597086797</v>
      </c>
      <c r="P615">
        <v>130.246913580246</v>
      </c>
      <c r="Q615">
        <v>0.20287209475179799</v>
      </c>
    </row>
    <row r="616" spans="1:17" hidden="1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133</v>
      </c>
      <c r="E616">
        <v>7787.3424998749997</v>
      </c>
      <c r="F616">
        <v>322.75</v>
      </c>
      <c r="G616">
        <v>314.210362089493</v>
      </c>
      <c r="H616">
        <v>-13.3944015413974</v>
      </c>
      <c r="I616">
        <v>64.607616029893805</v>
      </c>
      <c r="J616">
        <v>1.7759545017179199</v>
      </c>
      <c r="K616">
        <v>315.15556530934401</v>
      </c>
      <c r="L616">
        <v>228.16720535851499</v>
      </c>
      <c r="M616">
        <v>43.871312708553504</v>
      </c>
      <c r="N616">
        <v>0.71718709409258496</v>
      </c>
      <c r="O616">
        <v>18.9775367931835</v>
      </c>
      <c r="P616">
        <v>346.40387275242</v>
      </c>
      <c r="Q616">
        <v>0.11800220137232401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1160</v>
      </c>
      <c r="E617">
        <v>7785.5829889500001</v>
      </c>
      <c r="F617">
        <v>609.04999999999995</v>
      </c>
      <c r="G617">
        <v>84.068990385961499</v>
      </c>
      <c r="H617">
        <v>31.547732840664601</v>
      </c>
      <c r="I617">
        <v>34.7756342577891</v>
      </c>
      <c r="J617">
        <v>4.3021655109037003</v>
      </c>
      <c r="K617">
        <v>487.33045823827501</v>
      </c>
      <c r="L617">
        <v>419.176573591595</v>
      </c>
      <c r="M617">
        <v>77.123293050003397</v>
      </c>
      <c r="N617">
        <v>1.7067145374450301</v>
      </c>
      <c r="O617">
        <v>2.6024135949429499</v>
      </c>
      <c r="P617">
        <v>117.401392111368</v>
      </c>
      <c r="Q617">
        <v>0.157373056155207</v>
      </c>
    </row>
    <row r="618" spans="1:17" hidden="1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198</v>
      </c>
      <c r="E618">
        <v>7771.3612919999996</v>
      </c>
      <c r="F618">
        <v>394.2</v>
      </c>
      <c r="G618">
        <v>3.1093288288655199</v>
      </c>
      <c r="H618">
        <v>8.0755215099971895</v>
      </c>
      <c r="I618">
        <v>21.701013792403401</v>
      </c>
      <c r="J618">
        <v>3.2833115488477098</v>
      </c>
      <c r="K618">
        <v>354.583275094908</v>
      </c>
      <c r="M618">
        <v>66.088626833896001</v>
      </c>
      <c r="N618">
        <v>0.53665079798468396</v>
      </c>
      <c r="O618">
        <v>3.1202435312024299</v>
      </c>
      <c r="P618">
        <v>64.181591003748395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496</v>
      </c>
      <c r="E619">
        <v>7767.3206413300004</v>
      </c>
      <c r="F619">
        <v>724.45</v>
      </c>
      <c r="G619">
        <v>8.9888614621437792</v>
      </c>
      <c r="H619">
        <v>-1.7360851846960601</v>
      </c>
      <c r="I619">
        <v>11.483121918266001</v>
      </c>
      <c r="J619">
        <v>0.12829742847181799</v>
      </c>
      <c r="K619">
        <v>684.57167089474899</v>
      </c>
      <c r="M619">
        <v>47.201065949755801</v>
      </c>
      <c r="N619">
        <v>1.06196435453819</v>
      </c>
      <c r="O619">
        <v>6.0114569673545404</v>
      </c>
      <c r="P619">
        <v>39.545410767600899</v>
      </c>
    </row>
    <row r="620" spans="1:17" hidden="1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60</v>
      </c>
      <c r="E620">
        <v>7743.496572</v>
      </c>
      <c r="F620">
        <v>446.4</v>
      </c>
      <c r="G620">
        <v>-16.028371496278801</v>
      </c>
      <c r="H620">
        <v>2.8768318010281502</v>
      </c>
      <c r="I620">
        <v>9.7858047203030694</v>
      </c>
      <c r="J620">
        <v>7.7505319147670697</v>
      </c>
      <c r="K620">
        <v>406.23944225689502</v>
      </c>
      <c r="M620">
        <v>72.045730382722198</v>
      </c>
      <c r="N620">
        <v>1.9476813000291899</v>
      </c>
      <c r="O620">
        <v>4.82750896057349</v>
      </c>
      <c r="P620">
        <v>39.7183098591549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254</v>
      </c>
      <c r="E621">
        <v>7734.4815761600003</v>
      </c>
      <c r="F621">
        <v>6969.85</v>
      </c>
      <c r="G621">
        <v>31.863537663692199</v>
      </c>
      <c r="H621">
        <v>-7.7140927321364803</v>
      </c>
      <c r="I621">
        <v>11.959314036356799</v>
      </c>
      <c r="J621">
        <v>1.17625620262008</v>
      </c>
      <c r="K621">
        <v>6914.3122144837698</v>
      </c>
      <c r="L621">
        <v>6175.8344744430697</v>
      </c>
      <c r="M621">
        <v>45.240102768086103</v>
      </c>
      <c r="N621">
        <v>0.37277519760928302</v>
      </c>
      <c r="O621">
        <v>12.2692740876776</v>
      </c>
      <c r="P621">
        <v>61.634702349203401</v>
      </c>
      <c r="Q621">
        <v>-7.7120583759099999E-4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373</v>
      </c>
      <c r="E622">
        <v>7708.2061548800002</v>
      </c>
      <c r="F622">
        <v>1691.2</v>
      </c>
      <c r="G622">
        <v>94.236560857930897</v>
      </c>
      <c r="H622">
        <v>-7.9023641349006996E-2</v>
      </c>
      <c r="I622">
        <v>26.732865640829399</v>
      </c>
      <c r="J622">
        <v>3.2420874987518702</v>
      </c>
      <c r="K622">
        <v>1563.3267185146501</v>
      </c>
      <c r="L622">
        <v>1237.04914047834</v>
      </c>
      <c r="M622">
        <v>50.2699687138795</v>
      </c>
      <c r="N622">
        <v>1.2817457207068399</v>
      </c>
      <c r="O622">
        <v>7.8494560075685804</v>
      </c>
      <c r="P622">
        <v>140.44927845311699</v>
      </c>
      <c r="Q622">
        <v>4.0761749086279997E-2</v>
      </c>
    </row>
    <row r="623" spans="1:17" hidden="1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21</v>
      </c>
      <c r="E623">
        <v>7616.4215989599998</v>
      </c>
      <c r="F623">
        <v>130.33000000000001</v>
      </c>
      <c r="G623">
        <v>80.140047555705195</v>
      </c>
      <c r="H623">
        <v>2.6076485347267302</v>
      </c>
      <c r="I623">
        <v>10.920617626823301</v>
      </c>
      <c r="J623">
        <v>5.2716793174427403</v>
      </c>
      <c r="K623">
        <v>122.611967497709</v>
      </c>
      <c r="L623">
        <v>104.666928125072</v>
      </c>
      <c r="M623">
        <v>64.624846202463502</v>
      </c>
      <c r="N623">
        <v>0.92098595810316797</v>
      </c>
      <c r="O623">
        <v>5.5781477787155396</v>
      </c>
      <c r="P623">
        <v>133.56630824372701</v>
      </c>
      <c r="Q623">
        <v>0.25701079887920503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1379</v>
      </c>
      <c r="E624">
        <v>7614.3400166399997</v>
      </c>
      <c r="F624">
        <v>285.60000000000002</v>
      </c>
      <c r="G624">
        <v>23.891686168030901</v>
      </c>
      <c r="H624">
        <v>-11.905212905509</v>
      </c>
      <c r="I624">
        <v>-20.507262783470999</v>
      </c>
      <c r="J624">
        <v>2.6555091046767898</v>
      </c>
      <c r="K624">
        <v>299.88865231661299</v>
      </c>
      <c r="L624">
        <v>287.82008784315701</v>
      </c>
      <c r="M624">
        <v>41.869011176830902</v>
      </c>
      <c r="N624">
        <v>1.4984854422531899</v>
      </c>
      <c r="O624">
        <v>27.783613445378101</v>
      </c>
      <c r="P624">
        <v>55.470876428960203</v>
      </c>
      <c r="Q624">
        <v>6.3483621825264E-2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216</v>
      </c>
      <c r="E625">
        <v>7588.3739385319996</v>
      </c>
      <c r="F625">
        <v>191.78</v>
      </c>
      <c r="G625">
        <v>-14.5474846309257</v>
      </c>
      <c r="H625">
        <v>-16.687053304035601</v>
      </c>
      <c r="I625">
        <v>-25.203966696323</v>
      </c>
      <c r="J625">
        <v>-1.0483755956994401</v>
      </c>
      <c r="K625">
        <v>191.00819922102201</v>
      </c>
      <c r="L625">
        <v>194.13807869834</v>
      </c>
      <c r="M625">
        <v>56.267425147552402</v>
      </c>
      <c r="N625">
        <v>0.68856002866681598</v>
      </c>
      <c r="O625">
        <v>60.600688288664003</v>
      </c>
      <c r="P625">
        <v>32.765662859120802</v>
      </c>
      <c r="Q625">
        <v>8.1373017316164004E-2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46</v>
      </c>
      <c r="E626">
        <v>7587.2445269850004</v>
      </c>
      <c r="F626">
        <v>204.37</v>
      </c>
      <c r="G626">
        <v>45.099512571160702</v>
      </c>
      <c r="H626">
        <v>-7.60293010703574</v>
      </c>
      <c r="I626">
        <v>-23.771019609376999</v>
      </c>
      <c r="J626">
        <v>2.7204397240008</v>
      </c>
      <c r="K626">
        <v>198.796961462935</v>
      </c>
      <c r="L626">
        <v>189.023865882042</v>
      </c>
      <c r="M626">
        <v>63.255153913616198</v>
      </c>
      <c r="N626">
        <v>1.1942810212547801</v>
      </c>
      <c r="O626">
        <v>21.984635709742101</v>
      </c>
      <c r="P626">
        <v>72.901861252114998</v>
      </c>
      <c r="Q626">
        <v>0.15751256596850199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46</v>
      </c>
      <c r="E627">
        <v>7545.4235784550001</v>
      </c>
      <c r="F627">
        <v>516.04999999999995</v>
      </c>
      <c r="G627">
        <v>79.840516509048399</v>
      </c>
      <c r="H627">
        <v>-7.6773851929299299</v>
      </c>
      <c r="I627">
        <v>23.2396124462914</v>
      </c>
      <c r="J627">
        <v>-0.86236565783017705</v>
      </c>
      <c r="K627">
        <v>498.63230646115301</v>
      </c>
      <c r="L627">
        <v>425.938963438955</v>
      </c>
      <c r="M627">
        <v>44.990928084811898</v>
      </c>
      <c r="N627">
        <v>0.44984439672246601</v>
      </c>
      <c r="O627">
        <v>9.2917352969673601</v>
      </c>
      <c r="P627">
        <v>112.235245733086</v>
      </c>
      <c r="Q627">
        <v>-2.7843295511056999E-2</v>
      </c>
    </row>
    <row r="628" spans="1:17" hidden="1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622</v>
      </c>
      <c r="E628">
        <v>7526.2371020549999</v>
      </c>
      <c r="F628">
        <v>3790.95</v>
      </c>
      <c r="G628">
        <v>0.55817344835517302</v>
      </c>
      <c r="H628">
        <v>-5.69865813888019</v>
      </c>
      <c r="I628">
        <v>-11.014576048249401</v>
      </c>
      <c r="J628">
        <v>0.18796702045899399</v>
      </c>
      <c r="K628">
        <v>3759.2063071528701</v>
      </c>
      <c r="L628">
        <v>3483.6065155964802</v>
      </c>
      <c r="M628">
        <v>41.507182729692502</v>
      </c>
      <c r="N628">
        <v>0.42414950984761701</v>
      </c>
      <c r="O628">
        <v>13.132592094329899</v>
      </c>
      <c r="P628">
        <v>26.070834718989001</v>
      </c>
      <c r="Q628">
        <v>-4.5203946651472003E-2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555</v>
      </c>
      <c r="E629">
        <v>7525.3065216300001</v>
      </c>
      <c r="F629">
        <v>272.10000000000002</v>
      </c>
      <c r="G629">
        <v>-17.2632107371434</v>
      </c>
      <c r="H629">
        <v>-3.75478148808065</v>
      </c>
      <c r="I629">
        <v>-13.8944621727063</v>
      </c>
      <c r="J629">
        <v>0.35107781368334601</v>
      </c>
      <c r="K629">
        <v>257.03942958004899</v>
      </c>
      <c r="L629">
        <v>260.34865227611903</v>
      </c>
      <c r="M629">
        <v>65.132181842210898</v>
      </c>
      <c r="N629">
        <v>0.87888916772487402</v>
      </c>
      <c r="O629">
        <v>17.9529584711503</v>
      </c>
      <c r="P629">
        <v>23.681818181818102</v>
      </c>
      <c r="Q629">
        <v>-2.1440956372724002E-2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833</v>
      </c>
      <c r="E630">
        <v>7485.0995704320003</v>
      </c>
      <c r="F630">
        <v>42.24</v>
      </c>
      <c r="G630">
        <v>-21.610954950560401</v>
      </c>
      <c r="H630">
        <v>-3.05002712294892</v>
      </c>
      <c r="I630">
        <v>-24.618837569326502</v>
      </c>
      <c r="J630">
        <v>5.8009250595351904</v>
      </c>
      <c r="K630">
        <v>42.313382657520798</v>
      </c>
      <c r="L630">
        <v>43.581934101450898</v>
      </c>
      <c r="M630">
        <v>59.851207076911201</v>
      </c>
      <c r="N630">
        <v>1.37321273840154</v>
      </c>
      <c r="O630">
        <v>27.840909090909001</v>
      </c>
      <c r="P630">
        <v>14.162162162162099</v>
      </c>
      <c r="Q630">
        <v>4.2005203063206001E-2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388</v>
      </c>
      <c r="E631">
        <v>7484.2926815250003</v>
      </c>
      <c r="F631">
        <v>961.05</v>
      </c>
      <c r="G631">
        <v>2.4097238181846001</v>
      </c>
      <c r="H631">
        <v>2.27756470134356</v>
      </c>
      <c r="I631">
        <v>-1.65311779946658</v>
      </c>
      <c r="J631">
        <v>3.6180271297278201</v>
      </c>
      <c r="K631">
        <v>919.94660993920502</v>
      </c>
      <c r="L631">
        <v>858.77375689164205</v>
      </c>
      <c r="M631">
        <v>56.879171905882799</v>
      </c>
      <c r="N631">
        <v>2.0612003368828198</v>
      </c>
      <c r="O631">
        <v>12.3250611310545</v>
      </c>
      <c r="P631">
        <v>29.6876054247351</v>
      </c>
      <c r="Q631">
        <v>7.4954400771550994E-2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E632">
        <v>7476.4244510899998</v>
      </c>
      <c r="F632">
        <v>1847.65</v>
      </c>
      <c r="G632">
        <v>85.235930666653601</v>
      </c>
      <c r="H632">
        <v>47.722172001038899</v>
      </c>
      <c r="I632">
        <v>31.880258001806499</v>
      </c>
      <c r="J632">
        <v>21.8780836169087</v>
      </c>
      <c r="K632">
        <v>1345.72464406635</v>
      </c>
      <c r="M632">
        <v>88.699877607989905</v>
      </c>
      <c r="N632">
        <v>1.6761188641523399</v>
      </c>
      <c r="O632">
        <v>7.5934294915162397</v>
      </c>
      <c r="P632">
        <v>138.406451612903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361</v>
      </c>
      <c r="E633">
        <v>7456.8891087600005</v>
      </c>
      <c r="F633">
        <v>328.6</v>
      </c>
      <c r="G633">
        <v>118.767028056458</v>
      </c>
      <c r="H633">
        <v>-4.1422106741488598</v>
      </c>
      <c r="I633">
        <v>72.192255788684406</v>
      </c>
      <c r="J633">
        <v>-2.2483897175061802</v>
      </c>
      <c r="K633">
        <v>309.47370262809397</v>
      </c>
      <c r="L633">
        <v>239.47466502431899</v>
      </c>
      <c r="M633">
        <v>46.835537529040799</v>
      </c>
      <c r="N633">
        <v>0.99655261694155395</v>
      </c>
      <c r="O633">
        <v>10.316494217894</v>
      </c>
      <c r="P633">
        <v>153.74517374517299</v>
      </c>
      <c r="Q633">
        <v>0.129523509466512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622</v>
      </c>
      <c r="E634">
        <v>7450.335462</v>
      </c>
      <c r="F634">
        <v>371.55</v>
      </c>
      <c r="G634">
        <v>-6.2828180684311796</v>
      </c>
      <c r="H634">
        <v>1.2639266065067201</v>
      </c>
      <c r="I634">
        <v>14.1969534984968</v>
      </c>
      <c r="J634">
        <v>6.2151369830221004</v>
      </c>
      <c r="K634">
        <v>350.68528355806399</v>
      </c>
      <c r="L634">
        <v>342.71235472911798</v>
      </c>
      <c r="M634">
        <v>64.0330294476489</v>
      </c>
      <c r="N634">
        <v>3.35634601880199</v>
      </c>
      <c r="O634">
        <v>17.6019378280177</v>
      </c>
      <c r="P634">
        <v>38.767507002801104</v>
      </c>
      <c r="Q634">
        <v>0.131562719770074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198</v>
      </c>
      <c r="E635">
        <v>7444.2089466399902</v>
      </c>
      <c r="F635">
        <v>1378.6</v>
      </c>
      <c r="G635">
        <v>26.409121426962699</v>
      </c>
      <c r="H635">
        <v>-6.0386481943838E-2</v>
      </c>
      <c r="I635">
        <v>19.909135325885401</v>
      </c>
      <c r="J635">
        <v>-1.2147780180193699</v>
      </c>
      <c r="K635">
        <v>1247.50516692669</v>
      </c>
      <c r="L635">
        <v>1064.82033594889</v>
      </c>
      <c r="M635">
        <v>57.436247676499598</v>
      </c>
      <c r="N635">
        <v>0.75600111370597001</v>
      </c>
      <c r="O635">
        <v>5.4475554910779103</v>
      </c>
      <c r="P635">
        <v>68.019500304692201</v>
      </c>
      <c r="Q635">
        <v>5.7097140476017001E-2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198</v>
      </c>
      <c r="E636">
        <v>7425.6619819899997</v>
      </c>
      <c r="F636">
        <v>536.29999999999995</v>
      </c>
      <c r="G636">
        <v>2.3110330367201799</v>
      </c>
      <c r="H636">
        <v>-1.4638420655561999</v>
      </c>
      <c r="I636">
        <v>22.773116196368001</v>
      </c>
      <c r="J636">
        <v>3.7024720586079698</v>
      </c>
      <c r="K636">
        <v>494.11291429410699</v>
      </c>
      <c r="L636">
        <v>435.16237452596698</v>
      </c>
      <c r="M636">
        <v>61.715511406275702</v>
      </c>
      <c r="N636">
        <v>0.52984670382865995</v>
      </c>
      <c r="O636">
        <v>3.2444527316800298</v>
      </c>
      <c r="P636">
        <v>51.604240282685502</v>
      </c>
      <c r="Q636">
        <v>2.6255758770389E-2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409</v>
      </c>
      <c r="E637">
        <v>7410.3563199749997</v>
      </c>
      <c r="F637">
        <v>670.25</v>
      </c>
      <c r="G637">
        <v>-20.144536230585199</v>
      </c>
      <c r="H637">
        <v>-4.7914119601408496</v>
      </c>
      <c r="I637">
        <v>-17.049930944457302</v>
      </c>
      <c r="J637">
        <v>-2.2965000496638299</v>
      </c>
      <c r="K637">
        <v>665.14196478956103</v>
      </c>
      <c r="L637">
        <v>649.49510287773796</v>
      </c>
      <c r="M637">
        <v>40.908942972731197</v>
      </c>
      <c r="N637">
        <v>0.71979885819337996</v>
      </c>
      <c r="O637">
        <v>15.7776948899664</v>
      </c>
      <c r="P637">
        <v>28.5604680157284</v>
      </c>
      <c r="Q637">
        <v>-5.7078022602047002E-2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60</v>
      </c>
      <c r="E638">
        <v>7365.0174396599996</v>
      </c>
      <c r="F638">
        <v>226.95</v>
      </c>
      <c r="G638">
        <v>-21.827253914990798</v>
      </c>
      <c r="H638">
        <v>-8.4051207657335407</v>
      </c>
      <c r="I638">
        <v>-53.333274223687802</v>
      </c>
      <c r="J638">
        <v>-1.58198601279569</v>
      </c>
      <c r="K638">
        <v>241.940320202187</v>
      </c>
      <c r="L638">
        <v>271.40845971997197</v>
      </c>
      <c r="M638">
        <v>40.437249806513499</v>
      </c>
      <c r="N638">
        <v>0.31020830003571398</v>
      </c>
      <c r="O638">
        <v>108.32782551222699</v>
      </c>
      <c r="P638">
        <v>15.731769505354301</v>
      </c>
      <c r="Q638">
        <v>-2.7412049995485001E-2</v>
      </c>
    </row>
    <row r="639" spans="1:17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555</v>
      </c>
      <c r="E639">
        <v>7364.5852949999999</v>
      </c>
      <c r="F639">
        <v>2272.9499999999998</v>
      </c>
      <c r="G639">
        <v>-20.367627165056199</v>
      </c>
      <c r="H639">
        <v>-5.8052809684259401</v>
      </c>
      <c r="I639">
        <v>-18.2514321744036</v>
      </c>
      <c r="J639">
        <v>-0.89272661788179497</v>
      </c>
      <c r="K639">
        <v>2279.5493689262298</v>
      </c>
      <c r="L639">
        <v>2261.8252861931901</v>
      </c>
      <c r="M639">
        <v>37.303477992496397</v>
      </c>
      <c r="N639">
        <v>0.71950787979979203</v>
      </c>
      <c r="O639">
        <v>20.328207835632099</v>
      </c>
      <c r="P639">
        <v>15.9668367346938</v>
      </c>
      <c r="Q639">
        <v>-7.2000777603592997E-2</v>
      </c>
    </row>
    <row r="640" spans="1:17" hidden="1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833</v>
      </c>
      <c r="E640">
        <v>7325.5644540000003</v>
      </c>
      <c r="F640">
        <v>854.1</v>
      </c>
      <c r="G640">
        <v>133.71384891184101</v>
      </c>
      <c r="H640">
        <v>-4.2829115880033397</v>
      </c>
      <c r="I640">
        <v>19.697123570574899</v>
      </c>
      <c r="J640">
        <v>2.4296681442583901</v>
      </c>
      <c r="K640">
        <v>771.46320697963495</v>
      </c>
      <c r="L640">
        <v>634.71515132425702</v>
      </c>
      <c r="M640">
        <v>63.2196816091827</v>
      </c>
      <c r="N640">
        <v>0.88970085555575595</v>
      </c>
      <c r="O640">
        <v>8.9802130898021204</v>
      </c>
      <c r="P640">
        <v>159.56541559033499</v>
      </c>
      <c r="Q640">
        <v>6.4695544295944998E-2</v>
      </c>
    </row>
    <row r="641" spans="1:17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21</v>
      </c>
      <c r="E641">
        <v>7323.8673670799999</v>
      </c>
      <c r="F641">
        <v>884.4</v>
      </c>
      <c r="G641">
        <v>59.246401037835703</v>
      </c>
      <c r="H641">
        <v>0.28387474753830599</v>
      </c>
      <c r="I641">
        <v>82.232967101586297</v>
      </c>
      <c r="J641">
        <v>2.8224485482119701</v>
      </c>
      <c r="K641">
        <v>836.95447913387602</v>
      </c>
      <c r="L641">
        <v>662.49502177600402</v>
      </c>
      <c r="M641">
        <v>53.538467172713098</v>
      </c>
      <c r="N641">
        <v>1.11143551336611</v>
      </c>
      <c r="O641">
        <v>4.1383989145183202</v>
      </c>
      <c r="P641">
        <v>113.108433734939</v>
      </c>
      <c r="Q641">
        <v>0.139591534076874</v>
      </c>
    </row>
    <row r="642" spans="1:17" hidden="1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285</v>
      </c>
      <c r="E642">
        <v>7317.1490431499997</v>
      </c>
      <c r="F642">
        <v>435.35</v>
      </c>
      <c r="G642">
        <v>108.858796319832</v>
      </c>
      <c r="H642">
        <v>55.141269112098897</v>
      </c>
      <c r="I642">
        <v>40.683613832332803</v>
      </c>
      <c r="J642">
        <v>4.5591488977754997</v>
      </c>
      <c r="K642">
        <v>332.03298759850099</v>
      </c>
      <c r="L642">
        <v>267.470109479055</v>
      </c>
      <c r="M642">
        <v>78.376516849274495</v>
      </c>
      <c r="N642">
        <v>0.535228786708694</v>
      </c>
      <c r="O642">
        <v>0</v>
      </c>
      <c r="P642">
        <v>146.44777809227199</v>
      </c>
      <c r="Q642">
        <v>4.9048553789226998E-2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46</v>
      </c>
      <c r="E643">
        <v>7296.8385794810001</v>
      </c>
      <c r="F643">
        <v>259.93</v>
      </c>
      <c r="G643">
        <v>142.85762821165699</v>
      </c>
      <c r="H643">
        <v>3.1931757066156901</v>
      </c>
      <c r="I643">
        <v>46.249355818901499</v>
      </c>
      <c r="J643">
        <v>11.840363751324899</v>
      </c>
      <c r="K643">
        <v>218.86059398684199</v>
      </c>
      <c r="L643">
        <v>174.60251419408499</v>
      </c>
      <c r="M643">
        <v>73.704652312605504</v>
      </c>
      <c r="N643">
        <v>0.89695376420318595</v>
      </c>
      <c r="O643">
        <v>1.1810872157888599</v>
      </c>
      <c r="P643">
        <v>192.22034851039899</v>
      </c>
      <c r="Q643">
        <v>8.3137069260994997E-2</v>
      </c>
    </row>
    <row r="644" spans="1:17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124</v>
      </c>
      <c r="E644">
        <v>7293.9337471449999</v>
      </c>
      <c r="F644">
        <v>1209.05</v>
      </c>
      <c r="G644">
        <v>30.067036638581801</v>
      </c>
      <c r="H644">
        <v>15.170285897364</v>
      </c>
      <c r="I644">
        <v>23.161972464177001</v>
      </c>
      <c r="J644">
        <v>3.03194118323652</v>
      </c>
      <c r="K644">
        <v>1063.8464820249701</v>
      </c>
      <c r="L644">
        <v>911.58781260124601</v>
      </c>
      <c r="M644">
        <v>60.052607813160797</v>
      </c>
      <c r="N644">
        <v>1.6398336937378699</v>
      </c>
      <c r="O644">
        <v>11.3353459327571</v>
      </c>
      <c r="P644">
        <v>85.650671785028706</v>
      </c>
      <c r="Q644">
        <v>5.4891294927933001E-2</v>
      </c>
    </row>
    <row r="645" spans="1:17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95</v>
      </c>
      <c r="E645">
        <v>7287.0973439399904</v>
      </c>
      <c r="F645">
        <v>937.8</v>
      </c>
      <c r="G645">
        <v>124.379986646579</v>
      </c>
      <c r="H645">
        <v>-10.476819080990801</v>
      </c>
      <c r="I645">
        <v>7.3102153671637504</v>
      </c>
      <c r="J645">
        <v>0.97046642472926803</v>
      </c>
      <c r="K645">
        <v>971.08221111124499</v>
      </c>
      <c r="L645">
        <v>798.451783716519</v>
      </c>
      <c r="M645">
        <v>33.830981199244299</v>
      </c>
      <c r="N645">
        <v>1.17998565144196</v>
      </c>
      <c r="O645">
        <v>25.506504585199401</v>
      </c>
      <c r="P645">
        <v>153.425212809079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24</v>
      </c>
      <c r="E646">
        <v>7234.2861759899997</v>
      </c>
      <c r="F646">
        <v>456.85</v>
      </c>
      <c r="G646">
        <v>-21.9443776493987</v>
      </c>
      <c r="H646">
        <v>-7.83878500692028</v>
      </c>
      <c r="I646">
        <v>-23.339689278038598</v>
      </c>
      <c r="J646">
        <v>-0.599810044259381</v>
      </c>
      <c r="K646">
        <v>472.68039550502698</v>
      </c>
      <c r="L646">
        <v>484.22848575129098</v>
      </c>
      <c r="M646">
        <v>26.633636370399401</v>
      </c>
      <c r="N646">
        <v>1.17488160736268</v>
      </c>
      <c r="O646">
        <v>33.818540002188797</v>
      </c>
      <c r="P646">
        <v>4.8903684995981997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290</v>
      </c>
      <c r="E647">
        <v>7172.5960247499997</v>
      </c>
      <c r="F647">
        <v>1726.25</v>
      </c>
      <c r="G647">
        <v>60.842072837628201</v>
      </c>
      <c r="H647">
        <v>19.1793195108094</v>
      </c>
      <c r="I647">
        <v>59.331699750952701</v>
      </c>
      <c r="J647">
        <v>17.2096059810914</v>
      </c>
      <c r="K647">
        <v>1402.3151866947901</v>
      </c>
      <c r="L647">
        <v>1210.4667810815099</v>
      </c>
      <c r="M647">
        <v>85.083048008663596</v>
      </c>
      <c r="N647">
        <v>2.1787314915012002</v>
      </c>
      <c r="O647">
        <v>2.9312092686458899</v>
      </c>
      <c r="P647">
        <v>100.24940548692</v>
      </c>
      <c r="Q647">
        <v>0.125919398327557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1428</v>
      </c>
      <c r="E648">
        <v>7152.3815841300002</v>
      </c>
      <c r="F648">
        <v>224.65</v>
      </c>
      <c r="G648">
        <v>-25.824766139371601</v>
      </c>
      <c r="H648">
        <v>12.8827658740642</v>
      </c>
      <c r="I648">
        <v>-0.95526027816470405</v>
      </c>
      <c r="J648">
        <v>-0.69688645731420695</v>
      </c>
      <c r="K648">
        <v>208.37785073155899</v>
      </c>
      <c r="L648">
        <v>196.15310399711399</v>
      </c>
      <c r="M648">
        <v>52.548879684196201</v>
      </c>
      <c r="N648">
        <v>0.67658130052433596</v>
      </c>
      <c r="O648">
        <v>7.6786111729356596</v>
      </c>
      <c r="P648">
        <v>32.458726415094297</v>
      </c>
      <c r="Q648">
        <v>-6.1148430865033999E-2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E649">
        <v>7138.3125695999997</v>
      </c>
      <c r="F649">
        <v>3247.9</v>
      </c>
      <c r="G649">
        <v>-3.1284482281224402</v>
      </c>
      <c r="H649">
        <v>-11.2566623034493</v>
      </c>
      <c r="I649">
        <v>16.917313147697101</v>
      </c>
      <c r="J649">
        <v>6.2394101965287403</v>
      </c>
      <c r="K649">
        <v>3233.2275180159399</v>
      </c>
      <c r="L649">
        <v>2806.71515032549</v>
      </c>
      <c r="M649">
        <v>47.008781149332201</v>
      </c>
      <c r="N649">
        <v>0.58243950581182802</v>
      </c>
      <c r="O649">
        <v>19.7696973428984</v>
      </c>
      <c r="P649">
        <v>54.735588375416803</v>
      </c>
      <c r="Q649">
        <v>9.4886799615790995E-2</v>
      </c>
    </row>
    <row r="650" spans="1:17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585</v>
      </c>
      <c r="E650">
        <v>7131.7382656</v>
      </c>
      <c r="F650">
        <v>41.6</v>
      </c>
      <c r="G650">
        <v>-19.742964876118702</v>
      </c>
      <c r="H650">
        <v>-5.1431956431934998</v>
      </c>
      <c r="I650">
        <v>-49.553284519684702</v>
      </c>
      <c r="J650">
        <v>-0.45960273383929101</v>
      </c>
      <c r="K650">
        <v>43.6119529273289</v>
      </c>
      <c r="L650">
        <v>46.321610286948797</v>
      </c>
      <c r="M650">
        <v>40.673148754855298</v>
      </c>
      <c r="N650">
        <v>1.3065544512651901</v>
      </c>
      <c r="O650">
        <v>65.144230769230703</v>
      </c>
      <c r="P650">
        <v>7.6326002587322197</v>
      </c>
      <c r="Q650">
        <v>-4.8997497905279999E-3</v>
      </c>
    </row>
    <row r="651" spans="1:17" hidden="1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1435</v>
      </c>
      <c r="E651">
        <v>7096.295461875</v>
      </c>
      <c r="F651">
        <v>556.25</v>
      </c>
      <c r="G651">
        <v>-5.6850668416474601</v>
      </c>
      <c r="H651">
        <v>-12.029898717310401</v>
      </c>
      <c r="I651">
        <v>-6.5208661348665098</v>
      </c>
      <c r="J651">
        <v>-0.138031523825701</v>
      </c>
      <c r="K651">
        <v>582.78782206915798</v>
      </c>
      <c r="L651">
        <v>538.78657853026004</v>
      </c>
      <c r="M651">
        <v>31.922192756029698</v>
      </c>
      <c r="N651">
        <v>0.70906244625820103</v>
      </c>
      <c r="O651">
        <v>19.011235955056101</v>
      </c>
      <c r="P651">
        <v>43.289541473467203</v>
      </c>
      <c r="Q651">
        <v>5.7732986549361001E-2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989</v>
      </c>
      <c r="E652">
        <v>7078.7478748000003</v>
      </c>
      <c r="F652">
        <v>750.35</v>
      </c>
      <c r="G652">
        <v>1005.18392842039</v>
      </c>
      <c r="H652">
        <v>-8.2249588208291708</v>
      </c>
      <c r="I652">
        <v>142.49292603382401</v>
      </c>
      <c r="J652">
        <v>-1.83399635823292</v>
      </c>
      <c r="K652">
        <v>713.52759489755795</v>
      </c>
      <c r="L652">
        <v>483.64985978086497</v>
      </c>
      <c r="M652">
        <v>58.419923355520403</v>
      </c>
      <c r="N652">
        <v>0.38905065945461298</v>
      </c>
      <c r="O652">
        <v>20.350503098553901</v>
      </c>
      <c r="P652">
        <v>1049.96168582375</v>
      </c>
      <c r="Q652">
        <v>0.24191693600063799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373</v>
      </c>
      <c r="E653">
        <v>7078.5557336000002</v>
      </c>
      <c r="F653">
        <v>144.29</v>
      </c>
      <c r="G653">
        <v>81.384062843033803</v>
      </c>
      <c r="H653">
        <v>9.0871552786438308</v>
      </c>
      <c r="I653">
        <v>0.58020701666068797</v>
      </c>
      <c r="J653">
        <v>-2.3362439389741501</v>
      </c>
      <c r="K653">
        <v>129.79319014036901</v>
      </c>
      <c r="L653">
        <v>104.25139936348801</v>
      </c>
      <c r="M653">
        <v>46.490790634914198</v>
      </c>
      <c r="N653">
        <v>1.66375656013777</v>
      </c>
      <c r="O653">
        <v>17.783630189202299</v>
      </c>
      <c r="P653">
        <v>121.81398923904599</v>
      </c>
      <c r="Q653">
        <v>7.1388573869247005E-2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198</v>
      </c>
      <c r="E654">
        <v>7056.14572942</v>
      </c>
      <c r="F654">
        <v>1741.45</v>
      </c>
      <c r="G654">
        <v>78.742566996115499</v>
      </c>
      <c r="H654">
        <v>-0.54147925872513503</v>
      </c>
      <c r="I654">
        <v>26.009024252884199</v>
      </c>
      <c r="J654">
        <v>7.9938824922423901</v>
      </c>
      <c r="K654">
        <v>1563.2013141001401</v>
      </c>
      <c r="L654">
        <v>1323.3179380439899</v>
      </c>
      <c r="M654">
        <v>68.058017075826001</v>
      </c>
      <c r="N654">
        <v>0.54040472471169598</v>
      </c>
      <c r="O654">
        <v>1.3523213414109001</v>
      </c>
      <c r="P654">
        <v>112.891198044009</v>
      </c>
      <c r="Q654">
        <v>4.0949740161420001E-2</v>
      </c>
    </row>
    <row r="655" spans="1:17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198</v>
      </c>
      <c r="E655">
        <v>7047.1716963999997</v>
      </c>
      <c r="F655">
        <v>490.6</v>
      </c>
      <c r="G655">
        <v>102.176228083095</v>
      </c>
      <c r="H655">
        <v>9.2357413933776797</v>
      </c>
      <c r="I655">
        <v>15.8495210212043</v>
      </c>
      <c r="J655">
        <v>1.5532344247282099E-2</v>
      </c>
      <c r="K655">
        <v>443.81412340596398</v>
      </c>
      <c r="L655">
        <v>373.68514367299599</v>
      </c>
      <c r="M655">
        <v>57.904650346127198</v>
      </c>
      <c r="N655">
        <v>0.45094293684841702</v>
      </c>
      <c r="O655">
        <v>5.3811659192825001</v>
      </c>
      <c r="P655">
        <v>129.25233644859799</v>
      </c>
      <c r="Q655">
        <v>0.13509911420370499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-</v>
      </c>
      <c r="D656" t="s">
        <v>101</v>
      </c>
      <c r="E656">
        <v>7036.9532489899902</v>
      </c>
      <c r="F656">
        <v>1477.7</v>
      </c>
      <c r="G656">
        <v>-25.6058672137376</v>
      </c>
      <c r="H656">
        <v>7.4076363438741204</v>
      </c>
      <c r="I656">
        <v>-12.3900214041607</v>
      </c>
      <c r="J656">
        <v>2.3450628763466699</v>
      </c>
      <c r="K656">
        <v>1417.4556840978501</v>
      </c>
      <c r="L656">
        <v>1409.98179362981</v>
      </c>
      <c r="M656">
        <v>52.385210519508</v>
      </c>
      <c r="N656">
        <v>1.6815795868940999</v>
      </c>
      <c r="O656">
        <v>13.686810584015699</v>
      </c>
      <c r="P656">
        <v>18.216000000000001</v>
      </c>
      <c r="Q656">
        <v>-0.145835813451552</v>
      </c>
    </row>
    <row r="657" spans="1:17" x14ac:dyDescent="0.3">
      <c r="A657" t="s">
        <v>1446</v>
      </c>
      <c r="B657" t="s">
        <v>1447</v>
      </c>
      <c r="C657" t="str">
        <f>IFERROR(VLOOKUP(Table1[[#This Row],[Ticker]],[1]!Table1[[Symbol]:[Industry]],2,FALSE),"-")</f>
        <v>-</v>
      </c>
      <c r="D657" t="s">
        <v>625</v>
      </c>
      <c r="E657">
        <v>7032.5067452969997</v>
      </c>
      <c r="F657">
        <v>144.21</v>
      </c>
      <c r="G657">
        <v>-27.484850532889698</v>
      </c>
      <c r="H657">
        <v>-0.173976005737324</v>
      </c>
      <c r="I657">
        <v>-8.9607022434343104</v>
      </c>
      <c r="J657">
        <v>0.937379148808685</v>
      </c>
      <c r="K657">
        <v>137.39158752774799</v>
      </c>
      <c r="L657">
        <v>139.596899770037</v>
      </c>
      <c r="M657">
        <v>54.151845217895101</v>
      </c>
      <c r="N657">
        <v>1.27042673279098</v>
      </c>
      <c r="O657">
        <v>24.159212259898698</v>
      </c>
      <c r="P657">
        <v>31.698630136986299</v>
      </c>
      <c r="Q657">
        <v>-0.104502479078511</v>
      </c>
    </row>
    <row r="658" spans="1:17" x14ac:dyDescent="0.3">
      <c r="A658" t="s">
        <v>1448</v>
      </c>
      <c r="B658" t="s">
        <v>1449</v>
      </c>
      <c r="C658" t="str">
        <f>IFERROR(VLOOKUP(Table1[[#This Row],[Ticker]],[1]!Table1[[Symbol]:[Industry]],2,FALSE),"-")</f>
        <v>-</v>
      </c>
      <c r="D658" t="s">
        <v>1450</v>
      </c>
      <c r="E658">
        <v>7025.5441269000003</v>
      </c>
      <c r="F658">
        <v>538.20000000000005</v>
      </c>
      <c r="G658">
        <v>-13.904571971837001</v>
      </c>
      <c r="H658">
        <v>6.4631332803149499</v>
      </c>
      <c r="I658">
        <v>-27.918855919572898</v>
      </c>
      <c r="J658">
        <v>12.106573773942999</v>
      </c>
      <c r="K658">
        <v>507.61498792941399</v>
      </c>
      <c r="L658">
        <v>501.09544487969799</v>
      </c>
      <c r="M658">
        <v>60.799895383444799</v>
      </c>
      <c r="N658">
        <v>3.82196876863796</v>
      </c>
      <c r="O658">
        <v>24.368264585655801</v>
      </c>
      <c r="P658">
        <v>37.629459148446401</v>
      </c>
      <c r="Q658">
        <v>3.9902645779193002E-2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402</v>
      </c>
      <c r="E659">
        <v>7018.9085381799996</v>
      </c>
      <c r="F659">
        <v>306.64999999999998</v>
      </c>
      <c r="G659">
        <v>-43.3560364865941</v>
      </c>
      <c r="H659">
        <v>4.63003493211313</v>
      </c>
      <c r="I659">
        <v>-29.379291737147099</v>
      </c>
      <c r="J659">
        <v>1.35656959957441</v>
      </c>
      <c r="K659">
        <v>302.51314199585801</v>
      </c>
      <c r="L659">
        <v>322.18052252864601</v>
      </c>
      <c r="M659">
        <v>45.009543634467398</v>
      </c>
      <c r="N659">
        <v>0.78235345879058105</v>
      </c>
      <c r="O659">
        <v>53.562693624653498</v>
      </c>
      <c r="P659">
        <v>18.7875266318032</v>
      </c>
      <c r="Q659">
        <v>-1.5600922885387E-2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24</v>
      </c>
      <c r="E660">
        <v>6995.6272796759904</v>
      </c>
      <c r="F660">
        <v>26.74</v>
      </c>
      <c r="G660">
        <v>20.095806077654998</v>
      </c>
      <c r="H660">
        <v>-4.5505097626720596</v>
      </c>
      <c r="I660">
        <v>-28.049801112637201</v>
      </c>
      <c r="J660">
        <v>2.1092393913799001</v>
      </c>
      <c r="K660">
        <v>27.271450585019199</v>
      </c>
      <c r="L660">
        <v>26.227291887033999</v>
      </c>
      <c r="M660">
        <v>47.638697542373002</v>
      </c>
      <c r="N660">
        <v>1.0578233167302999</v>
      </c>
      <c r="O660">
        <v>37.927169287155699</v>
      </c>
      <c r="P660">
        <v>49.279824244612897</v>
      </c>
      <c r="Q660">
        <v>9.1397519563268997E-2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469</v>
      </c>
      <c r="E661">
        <v>6995.4972595199997</v>
      </c>
      <c r="F661">
        <v>979.65</v>
      </c>
      <c r="G661">
        <v>59.5644221692746</v>
      </c>
      <c r="H661">
        <v>7.8797816248884596</v>
      </c>
      <c r="I661">
        <v>-7.3283199334285403</v>
      </c>
      <c r="J661">
        <v>5.7040163284758503</v>
      </c>
      <c r="K661">
        <v>896.11359413224898</v>
      </c>
      <c r="L661">
        <v>814.16399240114299</v>
      </c>
      <c r="M661">
        <v>63.848538510589002</v>
      </c>
      <c r="N661">
        <v>2.4994396613544998</v>
      </c>
      <c r="O661">
        <v>6.3747256673301704</v>
      </c>
      <c r="P661">
        <v>103.225806451612</v>
      </c>
      <c r="Q661">
        <v>0.14698230055579001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46</v>
      </c>
      <c r="E662">
        <v>6994.9676244000002</v>
      </c>
      <c r="F662">
        <v>512.4</v>
      </c>
      <c r="G662">
        <v>96.389385764942006</v>
      </c>
      <c r="H662">
        <v>13.7985996354861</v>
      </c>
      <c r="I662">
        <v>39.944064833876098</v>
      </c>
      <c r="J662">
        <v>5.3302780946302697</v>
      </c>
      <c r="K662">
        <v>454.40151684193802</v>
      </c>
      <c r="L662">
        <v>362.44748535123898</v>
      </c>
      <c r="M662">
        <v>62.507845818758298</v>
      </c>
      <c r="N662">
        <v>0.54279653095291802</v>
      </c>
      <c r="O662">
        <v>5.54254488680718</v>
      </c>
      <c r="P662">
        <v>124.294156270518</v>
      </c>
      <c r="Q662">
        <v>0.168063149043718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1461</v>
      </c>
      <c r="E663">
        <v>6978.6840270000002</v>
      </c>
      <c r="F663">
        <v>911.75</v>
      </c>
      <c r="G663">
        <v>18.5725152191166</v>
      </c>
      <c r="H663">
        <v>4.2476253945417897</v>
      </c>
      <c r="I663">
        <v>-14.1575796976154</v>
      </c>
      <c r="J663">
        <v>6.6204149496266496</v>
      </c>
      <c r="K663">
        <v>833.38863447410802</v>
      </c>
      <c r="L663">
        <v>771.537779541948</v>
      </c>
      <c r="M663">
        <v>56.451244204244297</v>
      </c>
      <c r="N663">
        <v>0.793015364750282</v>
      </c>
      <c r="O663">
        <v>8.5165889772415593</v>
      </c>
      <c r="P663">
        <v>54.142011834319497</v>
      </c>
      <c r="Q663">
        <v>-1.4889319526424E-2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198</v>
      </c>
      <c r="E664">
        <v>6957.2398901399902</v>
      </c>
      <c r="F664">
        <v>2423.8000000000002</v>
      </c>
      <c r="G664">
        <v>169.978977731833</v>
      </c>
      <c r="H664">
        <v>23.1986300143775</v>
      </c>
      <c r="I664">
        <v>67.557376865491904</v>
      </c>
      <c r="J664">
        <v>-5.09127942639961</v>
      </c>
      <c r="K664">
        <v>2125.3795286323698</v>
      </c>
      <c r="L664">
        <v>1561.5050314193099</v>
      </c>
      <c r="M664">
        <v>43.187561296005697</v>
      </c>
      <c r="N664">
        <v>0.49142915568204198</v>
      </c>
      <c r="O664">
        <v>21.796352834392199</v>
      </c>
      <c r="P664">
        <v>201.093167701863</v>
      </c>
      <c r="Q664">
        <v>0.13270862399236399</v>
      </c>
    </row>
    <row r="665" spans="1:17" hidden="1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60</v>
      </c>
      <c r="E665">
        <v>6954.6029920000001</v>
      </c>
      <c r="F665">
        <v>1371.2</v>
      </c>
      <c r="G665">
        <v>120.23557159022999</v>
      </c>
      <c r="H665">
        <v>14.692542181852099</v>
      </c>
      <c r="I665">
        <v>78.027286478821793</v>
      </c>
      <c r="J665">
        <v>21.765386384161999</v>
      </c>
      <c r="K665">
        <v>1151.9254927364</v>
      </c>
      <c r="L665">
        <v>940.43076424971798</v>
      </c>
      <c r="M665">
        <v>82.200150948167504</v>
      </c>
      <c r="N665">
        <v>2.3043589837029299</v>
      </c>
      <c r="O665">
        <v>3.9235705950991702</v>
      </c>
      <c r="P665">
        <v>217.37067469042901</v>
      </c>
      <c r="Q665">
        <v>9.9726225862180995E-2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E666">
        <v>6936.8476799999999</v>
      </c>
      <c r="F666">
        <v>3329.9</v>
      </c>
      <c r="G666">
        <v>1736.26837465837</v>
      </c>
      <c r="H666">
        <v>-0.187698928690681</v>
      </c>
      <c r="I666">
        <v>194.02370784232701</v>
      </c>
      <c r="J666">
        <v>-2.0161685876042901</v>
      </c>
      <c r="K666">
        <v>2729.3776216416099</v>
      </c>
      <c r="L666">
        <v>1695.34606283108</v>
      </c>
      <c r="M666">
        <v>66.024275608846594</v>
      </c>
      <c r="N666">
        <v>0.52775790767855102</v>
      </c>
      <c r="O666">
        <v>3.9370551668218301</v>
      </c>
      <c r="P666">
        <v>1845.03504672897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65</v>
      </c>
      <c r="E667">
        <v>6883.1577120259999</v>
      </c>
      <c r="F667">
        <v>96.29</v>
      </c>
      <c r="G667">
        <v>334.512854573249</v>
      </c>
      <c r="H667">
        <v>9.06966477935166</v>
      </c>
      <c r="I667">
        <v>78.472406541025805</v>
      </c>
      <c r="J667">
        <v>-5.5715085383447303</v>
      </c>
      <c r="K667">
        <v>84.354437175186106</v>
      </c>
      <c r="L667">
        <v>60.576576991026698</v>
      </c>
      <c r="M667">
        <v>50.137884489318097</v>
      </c>
      <c r="N667">
        <v>1.0856822134295001</v>
      </c>
      <c r="O667">
        <v>11.641915048291599</v>
      </c>
      <c r="P667">
        <v>412.18085106382898</v>
      </c>
      <c r="Q667">
        <v>9.1679934009067002E-2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373</v>
      </c>
      <c r="E668">
        <v>6844.9554050460001</v>
      </c>
      <c r="F668">
        <v>84.01</v>
      </c>
      <c r="G668">
        <v>9.1269214361273399</v>
      </c>
      <c r="H668">
        <v>-1.15634019166802</v>
      </c>
      <c r="I668">
        <v>-10.6482996062071</v>
      </c>
      <c r="J668">
        <v>-5.6048367413487501</v>
      </c>
      <c r="K668">
        <v>80.767564614263406</v>
      </c>
      <c r="L668">
        <v>73.239427450734894</v>
      </c>
      <c r="M668">
        <v>42.105272015974798</v>
      </c>
      <c r="N668">
        <v>1.1842329174108801</v>
      </c>
      <c r="O668">
        <v>13.9626234972026</v>
      </c>
      <c r="P668">
        <v>43.239556692242097</v>
      </c>
      <c r="Q668">
        <v>7.0822589352018003E-2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24</v>
      </c>
      <c r="E669">
        <v>6786.3399933749997</v>
      </c>
      <c r="F669">
        <v>648.85</v>
      </c>
      <c r="G669">
        <v>52.235140391012202</v>
      </c>
      <c r="H669">
        <v>-7.3608857681593802</v>
      </c>
      <c r="I669">
        <v>61.945729109825699</v>
      </c>
      <c r="J669">
        <v>-3.1456973511585402</v>
      </c>
      <c r="K669">
        <v>647.17992757199795</v>
      </c>
      <c r="M669">
        <v>37.106523073253001</v>
      </c>
      <c r="N669">
        <v>0.40259067896031098</v>
      </c>
      <c r="O669">
        <v>17.269014410110099</v>
      </c>
      <c r="P669">
        <v>77.767123287671197</v>
      </c>
    </row>
    <row r="670" spans="1:17" hidden="1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124</v>
      </c>
      <c r="E670">
        <v>6760.4006937650001</v>
      </c>
      <c r="F670">
        <v>590.04999999999995</v>
      </c>
      <c r="G670">
        <v>-21.4559884084556</v>
      </c>
      <c r="H670">
        <v>15.136570542928199</v>
      </c>
      <c r="I670">
        <v>-5.32446818021866</v>
      </c>
      <c r="J670">
        <v>6.0341880282441398</v>
      </c>
      <c r="K670">
        <v>536.96902942960003</v>
      </c>
      <c r="L670">
        <v>527.60434582017695</v>
      </c>
      <c r="M670">
        <v>66.001534990165098</v>
      </c>
      <c r="N670">
        <v>1.19457239856232</v>
      </c>
      <c r="O670">
        <v>6.7621388017964801</v>
      </c>
      <c r="P670">
        <v>26.349036402569499</v>
      </c>
      <c r="Q670">
        <v>2.5775354133576001E-2</v>
      </c>
    </row>
    <row r="671" spans="1:17" hidden="1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1024</v>
      </c>
      <c r="E671">
        <v>6746.8437323999997</v>
      </c>
      <c r="F671">
        <v>128.5</v>
      </c>
      <c r="G671">
        <v>-13.663166200023699</v>
      </c>
      <c r="H671">
        <v>-5.8031458688147302</v>
      </c>
      <c r="I671">
        <v>-10.3780047275011</v>
      </c>
      <c r="J671">
        <v>1.5916793174427399</v>
      </c>
      <c r="K671">
        <v>120.10837337592</v>
      </c>
      <c r="M671">
        <v>1.05563603616817</v>
      </c>
      <c r="N671">
        <v>0.469135802469135</v>
      </c>
      <c r="O671">
        <v>3.00389105058367</v>
      </c>
      <c r="P671">
        <v>10.347788750536701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72</v>
      </c>
      <c r="E672">
        <v>6718.2719999999999</v>
      </c>
      <c r="F672">
        <v>954.3</v>
      </c>
      <c r="G672">
        <v>107.250404555073</v>
      </c>
      <c r="H672">
        <v>0.100573286543317</v>
      </c>
      <c r="I672">
        <v>-10.4479339757887</v>
      </c>
      <c r="J672">
        <v>3.2666932295184199</v>
      </c>
      <c r="K672">
        <v>882.29924554147499</v>
      </c>
      <c r="L672">
        <v>770.03095180163996</v>
      </c>
      <c r="M672">
        <v>70.397047455417706</v>
      </c>
      <c r="N672">
        <v>2.1410227312607</v>
      </c>
      <c r="O672">
        <v>22.079010793251602</v>
      </c>
      <c r="P672">
        <v>153.80319148936101</v>
      </c>
      <c r="Q672">
        <v>0.107930279320443</v>
      </c>
    </row>
    <row r="673" spans="1:17" hidden="1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143</v>
      </c>
      <c r="E673">
        <v>6716.36807512</v>
      </c>
      <c r="F673">
        <v>173.36</v>
      </c>
      <c r="G673">
        <v>-19.400769094900198</v>
      </c>
      <c r="H673">
        <v>-1.11128877796057</v>
      </c>
      <c r="I673">
        <v>-9.6901803760867899</v>
      </c>
      <c r="J673">
        <v>0.42494559711399299</v>
      </c>
      <c r="M673">
        <v>62.486679007313001</v>
      </c>
      <c r="O673">
        <v>13.9247808029533</v>
      </c>
      <c r="P673">
        <v>28.4148148148148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622</v>
      </c>
      <c r="E674">
        <v>6692.8701454550001</v>
      </c>
      <c r="F674">
        <v>506.35</v>
      </c>
      <c r="G674">
        <v>18.884487408688798</v>
      </c>
      <c r="H674">
        <v>-4.6457904906063803</v>
      </c>
      <c r="I674">
        <v>-24.394471345383302</v>
      </c>
      <c r="J674">
        <v>2.1793570425612301</v>
      </c>
      <c r="K674">
        <v>505.56301809341198</v>
      </c>
      <c r="L674">
        <v>488.52882540352698</v>
      </c>
      <c r="M674">
        <v>40.520018079453202</v>
      </c>
      <c r="N674">
        <v>0.87237753593839495</v>
      </c>
      <c r="O674">
        <v>31.529574405055701</v>
      </c>
      <c r="P674">
        <v>60.262699794271199</v>
      </c>
      <c r="Q674">
        <v>5.8374531579412997E-2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228</v>
      </c>
      <c r="E675">
        <v>6689.1071501099996</v>
      </c>
      <c r="F675">
        <v>1269.3499999999999</v>
      </c>
      <c r="G675">
        <v>5323.84312230265</v>
      </c>
      <c r="H675">
        <v>1.1582250074343401</v>
      </c>
      <c r="I675">
        <v>431.070203048596</v>
      </c>
      <c r="J675">
        <v>9.7810001906508001E-2</v>
      </c>
      <c r="K675">
        <v>1115.69819536511</v>
      </c>
      <c r="L675">
        <v>530.87747104246205</v>
      </c>
      <c r="M675">
        <v>54.962345143118696</v>
      </c>
      <c r="N675">
        <v>0.78382795994649501</v>
      </c>
      <c r="O675">
        <v>6.10548706030644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469</v>
      </c>
      <c r="E676">
        <v>6686.2407580299996</v>
      </c>
      <c r="F676">
        <v>470.95</v>
      </c>
      <c r="G676">
        <v>-45.659587972779001</v>
      </c>
      <c r="H676">
        <v>-5.9425544559463601</v>
      </c>
      <c r="I676">
        <v>-29.444510375891099</v>
      </c>
      <c r="J676">
        <v>0.90072454357339904</v>
      </c>
      <c r="K676">
        <v>486.83813337911198</v>
      </c>
      <c r="L676">
        <v>539.43209032089703</v>
      </c>
      <c r="M676">
        <v>49.234542216731001</v>
      </c>
      <c r="N676">
        <v>1.04337972909355</v>
      </c>
      <c r="O676">
        <v>53.487631383374001</v>
      </c>
      <c r="P676">
        <v>9.9066511085180906</v>
      </c>
      <c r="Q676">
        <v>-2.1884010572916002E-2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77</v>
      </c>
      <c r="E677">
        <v>6679.6391935000001</v>
      </c>
      <c r="F677">
        <v>3377.5</v>
      </c>
      <c r="G677">
        <v>29.0005747117042</v>
      </c>
      <c r="H677">
        <v>19.349624300329499</v>
      </c>
      <c r="I677">
        <v>48.588469070881402</v>
      </c>
      <c r="J677">
        <v>8.2635619880367699</v>
      </c>
      <c r="K677">
        <v>2862.8452568028301</v>
      </c>
      <c r="L677">
        <v>2368.5401105303699</v>
      </c>
      <c r="M677">
        <v>60.599600457589098</v>
      </c>
      <c r="N677">
        <v>0.830871995430843</v>
      </c>
      <c r="O677">
        <v>6.7623982235381197</v>
      </c>
      <c r="P677">
        <v>111.75548589341599</v>
      </c>
      <c r="Q677">
        <v>-5.9607125843229997E-2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622</v>
      </c>
      <c r="E678">
        <v>6661.5164752999999</v>
      </c>
      <c r="F678">
        <v>373.3</v>
      </c>
      <c r="G678">
        <v>87.730395021078706</v>
      </c>
      <c r="H678">
        <v>-5.6205200683442298</v>
      </c>
      <c r="I678">
        <v>-16.024731112620898</v>
      </c>
      <c r="J678">
        <v>-1.7459662194265799</v>
      </c>
      <c r="K678">
        <v>360.30915382373502</v>
      </c>
      <c r="L678">
        <v>315.38551706072099</v>
      </c>
      <c r="M678">
        <v>44.659936630036299</v>
      </c>
      <c r="N678">
        <v>0.64785640340415895</v>
      </c>
      <c r="O678">
        <v>17.412268952584999</v>
      </c>
      <c r="P678">
        <v>116.908773968622</v>
      </c>
      <c r="Q678">
        <v>8.0375523474349994E-2</v>
      </c>
    </row>
    <row r="679" spans="1:17" hidden="1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1318</v>
      </c>
      <c r="E679">
        <v>6636.6662775300001</v>
      </c>
      <c r="F679">
        <v>1385.99</v>
      </c>
      <c r="G679">
        <v>-16.2398729553036</v>
      </c>
      <c r="H679">
        <v>-1.7519766117004301</v>
      </c>
      <c r="I679">
        <v>-10.0137490250833</v>
      </c>
      <c r="J679">
        <v>2.2891572775724298</v>
      </c>
      <c r="K679">
        <v>1376.2221807579001</v>
      </c>
      <c r="L679">
        <v>1343.93509712378</v>
      </c>
      <c r="M679">
        <v>77.088001342421407</v>
      </c>
      <c r="N679">
        <v>1.2573577138799299</v>
      </c>
      <c r="O679">
        <v>3.9365363386460102</v>
      </c>
      <c r="P679">
        <v>11.177154774796399</v>
      </c>
      <c r="Q679">
        <v>-5.5078309021881003E-2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80</v>
      </c>
      <c r="E680">
        <v>6603.9444786000004</v>
      </c>
      <c r="F680">
        <v>322.35000000000002</v>
      </c>
      <c r="G680">
        <v>96.852354401957498</v>
      </c>
      <c r="H680">
        <v>37.233806690296603</v>
      </c>
      <c r="I680">
        <v>3.0671924793398899</v>
      </c>
      <c r="J680">
        <v>7.1598611356245598</v>
      </c>
      <c r="K680">
        <v>272.314823519301</v>
      </c>
      <c r="L680">
        <v>232.11505323442501</v>
      </c>
      <c r="M680">
        <v>60.247725500862899</v>
      </c>
      <c r="N680">
        <v>1.7567945099933799</v>
      </c>
      <c r="O680">
        <v>5.16519311307583</v>
      </c>
      <c r="P680">
        <v>132.575757575757</v>
      </c>
      <c r="Q680">
        <v>6.2130366772752001E-2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133</v>
      </c>
      <c r="E681">
        <v>6589.6488663600003</v>
      </c>
      <c r="F681">
        <v>607.35</v>
      </c>
      <c r="G681">
        <v>29.670725211382798</v>
      </c>
      <c r="H681">
        <v>-5.5077920835451497</v>
      </c>
      <c r="I681">
        <v>-37.831999848366401</v>
      </c>
      <c r="J681">
        <v>-1.01349867608476</v>
      </c>
      <c r="K681">
        <v>611.20601356124405</v>
      </c>
      <c r="L681">
        <v>576.22185778994799</v>
      </c>
      <c r="M681">
        <v>46.388524404460597</v>
      </c>
      <c r="N681">
        <v>0.36969389194065799</v>
      </c>
      <c r="O681">
        <v>38.577426525067899</v>
      </c>
      <c r="P681">
        <v>66.614086825320598</v>
      </c>
      <c r="Q681">
        <v>6.9956914967696002E-2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373</v>
      </c>
      <c r="E682">
        <v>6588.6059931999998</v>
      </c>
      <c r="F682">
        <v>338.8</v>
      </c>
      <c r="G682">
        <v>33.8641615452457</v>
      </c>
      <c r="H682">
        <v>3.7579210264626299</v>
      </c>
      <c r="I682">
        <v>17.2213728986878</v>
      </c>
      <c r="J682">
        <v>-0.41952596915400397</v>
      </c>
      <c r="K682">
        <v>313.57801007228198</v>
      </c>
      <c r="L682">
        <v>271.49286826776802</v>
      </c>
      <c r="M682">
        <v>52.622159806898303</v>
      </c>
      <c r="N682">
        <v>1.2145764006019799</v>
      </c>
      <c r="O682">
        <v>5.5785123966942001</v>
      </c>
      <c r="P682">
        <v>65.187713310580193</v>
      </c>
      <c r="Q682">
        <v>-3.7000891318958999E-2</v>
      </c>
    </row>
    <row r="683" spans="1:17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939</v>
      </c>
      <c r="E683">
        <v>6576.1208593359997</v>
      </c>
      <c r="F683">
        <v>222.16</v>
      </c>
      <c r="G683">
        <v>74.434779752431893</v>
      </c>
      <c r="H683">
        <v>3.4309724975855702</v>
      </c>
      <c r="I683">
        <v>-17.5197084229907</v>
      </c>
      <c r="J683">
        <v>1.33713386289729</v>
      </c>
      <c r="K683">
        <v>214.284174677355</v>
      </c>
      <c r="L683">
        <v>191.60403739319099</v>
      </c>
      <c r="M683">
        <v>61.144774510504497</v>
      </c>
      <c r="N683">
        <v>1.2517783855776501</v>
      </c>
      <c r="O683">
        <v>14.602088584803701</v>
      </c>
      <c r="P683">
        <v>98.711985688729797</v>
      </c>
      <c r="Q683">
        <v>7.1144015788252996E-2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271</v>
      </c>
      <c r="E684">
        <v>6565.1345238399999</v>
      </c>
      <c r="F684">
        <v>2410.6999999999998</v>
      </c>
      <c r="G684">
        <v>-16.416837434771899</v>
      </c>
      <c r="H684">
        <v>-7.9132224955463499</v>
      </c>
      <c r="I684">
        <v>-13.1570655541577</v>
      </c>
      <c r="J684">
        <v>1.4431437525891799</v>
      </c>
      <c r="K684">
        <v>2363.8027107631501</v>
      </c>
      <c r="L684">
        <v>2220.5333884670199</v>
      </c>
      <c r="M684">
        <v>51.928897640271998</v>
      </c>
      <c r="N684">
        <v>0.63013208181342295</v>
      </c>
      <c r="O684">
        <v>14.784087609407999</v>
      </c>
      <c r="P684">
        <v>40.156976744185997</v>
      </c>
      <c r="Q684">
        <v>7.9433015192467996E-2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1506</v>
      </c>
      <c r="E685">
        <v>6535.9242731249997</v>
      </c>
      <c r="F685">
        <v>481.65</v>
      </c>
      <c r="G685">
        <v>1.7462252060975001</v>
      </c>
      <c r="H685">
        <v>-3.30259089006337</v>
      </c>
      <c r="I685">
        <v>-1.0642077740062801</v>
      </c>
      <c r="J685">
        <v>2.0216943679695101</v>
      </c>
      <c r="K685">
        <v>462.38283238998099</v>
      </c>
      <c r="L685">
        <v>444.99769936553798</v>
      </c>
      <c r="M685">
        <v>65.334562209853502</v>
      </c>
      <c r="N685">
        <v>1.08889414272845</v>
      </c>
      <c r="O685">
        <v>19.7757707879165</v>
      </c>
      <c r="P685">
        <v>40.709903593339099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395</v>
      </c>
      <c r="E686">
        <v>6524.8689139890002</v>
      </c>
      <c r="F686">
        <v>210.03</v>
      </c>
      <c r="G686">
        <v>175.60388099808401</v>
      </c>
      <c r="H686">
        <v>5.2578230155247896</v>
      </c>
      <c r="I686">
        <v>10.791950623524</v>
      </c>
      <c r="J686">
        <v>1.67262398937874</v>
      </c>
      <c r="K686">
        <v>199.383314946962</v>
      </c>
      <c r="L686">
        <v>163.85992849106299</v>
      </c>
      <c r="M686">
        <v>52.225426786562302</v>
      </c>
      <c r="N686">
        <v>0.82088338131769401</v>
      </c>
      <c r="O686">
        <v>3.7804123220492198</v>
      </c>
      <c r="P686">
        <v>208.867647058823</v>
      </c>
      <c r="Q686">
        <v>8.9532670190705002E-2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271</v>
      </c>
      <c r="E687">
        <v>6518.7974800000002</v>
      </c>
      <c r="F687">
        <v>1450</v>
      </c>
      <c r="G687">
        <v>-22.661964945667702</v>
      </c>
      <c r="H687">
        <v>4.6708468771516802</v>
      </c>
      <c r="I687">
        <v>-19.9146868175891</v>
      </c>
      <c r="J687">
        <v>0.923813029118291</v>
      </c>
      <c r="K687">
        <v>1376.90836788247</v>
      </c>
      <c r="L687">
        <v>1429.1008854787301</v>
      </c>
      <c r="M687">
        <v>67.109694655676805</v>
      </c>
      <c r="N687">
        <v>1.08336570930473</v>
      </c>
      <c r="O687">
        <v>30.893103448275799</v>
      </c>
      <c r="P687">
        <v>26.848044790482</v>
      </c>
      <c r="Q687">
        <v>-6.1070099171235001E-2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1318</v>
      </c>
      <c r="E688">
        <v>6496.9056107910001</v>
      </c>
      <c r="F688">
        <v>1160</v>
      </c>
      <c r="G688">
        <v>-16.901074987494798</v>
      </c>
      <c r="H688">
        <v>-2.5544354770404398</v>
      </c>
      <c r="I688">
        <v>-9.9659925527910094</v>
      </c>
      <c r="J688">
        <v>1.5270102077208201</v>
      </c>
      <c r="K688">
        <v>1152.3200087514199</v>
      </c>
      <c r="L688">
        <v>1125.9025912121599</v>
      </c>
      <c r="M688">
        <v>63.340787818078198</v>
      </c>
      <c r="N688">
        <v>1.6188224946401999</v>
      </c>
      <c r="O688">
        <v>14.2568965517241</v>
      </c>
      <c r="P688">
        <v>33.9785865259121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60</v>
      </c>
      <c r="E689">
        <v>6477.6697459199904</v>
      </c>
      <c r="F689">
        <v>662.4</v>
      </c>
      <c r="G689">
        <v>80.717835035531294</v>
      </c>
      <c r="H689">
        <v>9.7314924327641705</v>
      </c>
      <c r="I689">
        <v>85.971742611790404</v>
      </c>
      <c r="J689">
        <v>5.47142272883465</v>
      </c>
      <c r="K689">
        <v>582.52273502407195</v>
      </c>
      <c r="L689">
        <v>468.618022291584</v>
      </c>
      <c r="M689">
        <v>62.483895314271201</v>
      </c>
      <c r="N689">
        <v>0.54028195622337605</v>
      </c>
      <c r="O689">
        <v>3.4118357487922601</v>
      </c>
      <c r="P689">
        <v>123.180592991913</v>
      </c>
      <c r="Q689">
        <v>-2.3031107410280999E-2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46</v>
      </c>
      <c r="E690">
        <v>6456.9159545100001</v>
      </c>
      <c r="F690">
        <v>853.35</v>
      </c>
      <c r="G690">
        <v>127.455083063289</v>
      </c>
      <c r="H690">
        <v>-5.6862257868490502</v>
      </c>
      <c r="I690">
        <v>27.416813872878102</v>
      </c>
      <c r="J690">
        <v>-2.684579675363</v>
      </c>
      <c r="K690">
        <v>799.48413966418605</v>
      </c>
      <c r="L690">
        <v>637.04230182243805</v>
      </c>
      <c r="M690">
        <v>54.669129122093302</v>
      </c>
      <c r="N690">
        <v>0.55295360118784598</v>
      </c>
      <c r="O690">
        <v>9.7791058768383401</v>
      </c>
      <c r="P690">
        <v>154.011013543682</v>
      </c>
      <c r="Q690">
        <v>0.138833399517271</v>
      </c>
    </row>
    <row r="691" spans="1:17" hidden="1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271</v>
      </c>
      <c r="E691">
        <v>6434.438739575</v>
      </c>
      <c r="F691">
        <v>2802.25</v>
      </c>
      <c r="G691">
        <v>38.443029222893799</v>
      </c>
      <c r="H691">
        <v>-10.1825686278743</v>
      </c>
      <c r="I691">
        <v>3.1993192896585501</v>
      </c>
      <c r="J691">
        <v>-1.6524079869294901</v>
      </c>
      <c r="K691">
        <v>2697.1808900992</v>
      </c>
      <c r="L691">
        <v>2306.5249079435198</v>
      </c>
      <c r="M691">
        <v>47.561207032882898</v>
      </c>
      <c r="N691">
        <v>0.68861253676879897</v>
      </c>
      <c r="O691">
        <v>13.837095191364</v>
      </c>
      <c r="P691">
        <v>82.854812398042398</v>
      </c>
      <c r="Q691">
        <v>0.13608917272280899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541</v>
      </c>
      <c r="E692">
        <v>6407.4904929000004</v>
      </c>
      <c r="F692">
        <v>311.39999999999998</v>
      </c>
      <c r="G692">
        <v>6.3801345729300296</v>
      </c>
      <c r="H692">
        <v>-0.87323540218326001</v>
      </c>
      <c r="I692">
        <v>-31.932488117161899</v>
      </c>
      <c r="J692">
        <v>-0.72401066365364797</v>
      </c>
      <c r="K692">
        <v>310.34403965322599</v>
      </c>
      <c r="L692">
        <v>318.42725168481599</v>
      </c>
      <c r="M692">
        <v>58.611201872708897</v>
      </c>
      <c r="N692">
        <v>0.82220930709106999</v>
      </c>
      <c r="O692">
        <v>30.147719974309499</v>
      </c>
      <c r="P692">
        <v>33.076923076923002</v>
      </c>
      <c r="Q692">
        <v>0.101195877438794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138</v>
      </c>
      <c r="E693">
        <v>6397.0597684000004</v>
      </c>
      <c r="F693">
        <v>907.9</v>
      </c>
      <c r="G693">
        <v>19.496513633964899</v>
      </c>
      <c r="H693">
        <v>-6.7987465563817304</v>
      </c>
      <c r="I693">
        <v>-4.5511972985345004</v>
      </c>
      <c r="J693">
        <v>-1.38811595561583</v>
      </c>
      <c r="K693">
        <v>907.34436646933102</v>
      </c>
      <c r="L693">
        <v>835.55954797900301</v>
      </c>
      <c r="M693">
        <v>44.304360974538099</v>
      </c>
      <c r="N693">
        <v>0.70978762552352803</v>
      </c>
      <c r="O693">
        <v>10.474721885670199</v>
      </c>
      <c r="P693">
        <v>47.3744014284554</v>
      </c>
      <c r="Q693">
        <v>1.0422291958361E-2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915</v>
      </c>
      <c r="E694">
        <v>6386.0715991799998</v>
      </c>
      <c r="F694">
        <v>139.22999999999999</v>
      </c>
      <c r="G694">
        <v>-16.745931838079699</v>
      </c>
      <c r="H694">
        <v>-5.5381578647561298</v>
      </c>
      <c r="I694">
        <v>-38.611320295351199</v>
      </c>
      <c r="J694">
        <v>0.51401569218231302</v>
      </c>
      <c r="K694">
        <v>143.73096979647801</v>
      </c>
      <c r="L694">
        <v>156.736823801962</v>
      </c>
      <c r="M694">
        <v>60.9993394707137</v>
      </c>
      <c r="N694">
        <v>1.05034398056873</v>
      </c>
      <c r="O694">
        <v>51.260504201680597</v>
      </c>
      <c r="P694">
        <v>17.4936708860759</v>
      </c>
      <c r="Q694">
        <v>2.1404243157216001E-2</v>
      </c>
    </row>
    <row r="695" spans="1:17" hidden="1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46</v>
      </c>
      <c r="E695">
        <v>6347.84</v>
      </c>
      <c r="F695">
        <v>90</v>
      </c>
      <c r="G695">
        <v>-34.902044059471301</v>
      </c>
      <c r="H695">
        <v>-5.05013557701976</v>
      </c>
      <c r="I695">
        <v>-22.929807856112401</v>
      </c>
      <c r="J695">
        <v>1.5916793174427399</v>
      </c>
      <c r="K695">
        <v>91.557120221589301</v>
      </c>
      <c r="L695">
        <v>92.835103830081394</v>
      </c>
      <c r="M695">
        <v>53.081674366169402</v>
      </c>
      <c r="N695">
        <v>3.28235294117647</v>
      </c>
      <c r="O695">
        <v>12.2222222222222</v>
      </c>
      <c r="P695">
        <v>5.8823529411764701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1529</v>
      </c>
      <c r="E696">
        <v>6345.9698650399996</v>
      </c>
      <c r="F696">
        <v>356.2</v>
      </c>
      <c r="G696">
        <v>41.164097217304104</v>
      </c>
      <c r="H696">
        <v>11.013760123689901</v>
      </c>
      <c r="I696">
        <v>-10.693618122381</v>
      </c>
      <c r="J696">
        <v>-3.3676702760531798</v>
      </c>
      <c r="K696">
        <v>329.57146241218601</v>
      </c>
      <c r="L696">
        <v>283.95992100506697</v>
      </c>
      <c r="M696">
        <v>50.226680178175002</v>
      </c>
      <c r="N696">
        <v>1.8204581457481701</v>
      </c>
      <c r="O696">
        <v>13.391353172375</v>
      </c>
      <c r="P696">
        <v>75.036855036855002</v>
      </c>
      <c r="Q696">
        <v>0.127123150053853</v>
      </c>
    </row>
    <row r="697" spans="1:17" x14ac:dyDescent="0.3">
      <c r="A697" t="s">
        <v>1530</v>
      </c>
      <c r="B697" t="s">
        <v>1531</v>
      </c>
      <c r="C697" t="str">
        <f>IFERROR(VLOOKUP(Table1[[#This Row],[Ticker]],[1]!Table1[[Symbol]:[Industry]],2,FALSE),"-")</f>
        <v>-</v>
      </c>
      <c r="D697" t="s">
        <v>622</v>
      </c>
      <c r="E697">
        <v>6333.0663159449996</v>
      </c>
      <c r="F697">
        <v>475.45</v>
      </c>
      <c r="G697">
        <v>18.1903311269032</v>
      </c>
      <c r="H697">
        <v>-8.8040742159000303</v>
      </c>
      <c r="I697">
        <v>-13.994459058751101</v>
      </c>
      <c r="J697">
        <v>-2.4515275005138499</v>
      </c>
      <c r="K697">
        <v>489.98033645856299</v>
      </c>
      <c r="L697">
        <v>444.45539453490102</v>
      </c>
      <c r="M697">
        <v>30.890248342559101</v>
      </c>
      <c r="N697">
        <v>0.81377870266849195</v>
      </c>
      <c r="O697">
        <v>17.741087390892801</v>
      </c>
      <c r="P697">
        <v>59.654130288784401</v>
      </c>
      <c r="Q697">
        <v>7.5343947272395004E-2</v>
      </c>
    </row>
    <row r="698" spans="1:17" hidden="1" x14ac:dyDescent="0.3">
      <c r="A698" t="s">
        <v>1532</v>
      </c>
      <c r="B698" t="s">
        <v>1533</v>
      </c>
      <c r="C698" t="str">
        <f>IFERROR(VLOOKUP(Table1[[#This Row],[Ticker]],[1]!Table1[[Symbol]:[Industry]],2,FALSE),"-")</f>
        <v>-</v>
      </c>
      <c r="E698">
        <v>6300.6725485300003</v>
      </c>
      <c r="F698">
        <v>2916.7</v>
      </c>
      <c r="G698">
        <v>1825.39420478744</v>
      </c>
      <c r="H698">
        <v>-5.4885960902135498</v>
      </c>
      <c r="I698">
        <v>342.25438057892802</v>
      </c>
      <c r="J698">
        <v>2.9747350741407801</v>
      </c>
      <c r="K698">
        <v>2353.1611616285099</v>
      </c>
      <c r="L698">
        <v>1224.7685316683201</v>
      </c>
      <c r="M698">
        <v>67.046138719177605</v>
      </c>
      <c r="N698">
        <v>0.58041762578099299</v>
      </c>
      <c r="O698">
        <v>4.5599478863098604</v>
      </c>
      <c r="P698">
        <v>1946.80701754385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1024</v>
      </c>
      <c r="E699">
        <v>6266.1528877000001</v>
      </c>
      <c r="F699">
        <v>101</v>
      </c>
      <c r="M699">
        <v>50</v>
      </c>
      <c r="N699">
        <v>1</v>
      </c>
    </row>
    <row r="700" spans="1:17" hidden="1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1538</v>
      </c>
      <c r="E700">
        <v>6263.8319262000005</v>
      </c>
      <c r="F700">
        <v>4868.3999999999996</v>
      </c>
      <c r="G700">
        <v>93.481873123360401</v>
      </c>
      <c r="H700">
        <v>9.0588652113343802</v>
      </c>
      <c r="I700">
        <v>14.1077205974827</v>
      </c>
      <c r="J700">
        <v>7.1751934172258203</v>
      </c>
      <c r="K700">
        <v>4172.7869799240198</v>
      </c>
      <c r="L700">
        <v>3446.7512635483799</v>
      </c>
      <c r="M700">
        <v>84.300355278050304</v>
      </c>
      <c r="N700">
        <v>0.89571627755743799</v>
      </c>
      <c r="O700">
        <v>0.95719332840358196</v>
      </c>
      <c r="P700">
        <v>126.426677828938</v>
      </c>
      <c r="Q700">
        <v>0.105601500156632</v>
      </c>
    </row>
    <row r="701" spans="1:17" x14ac:dyDescent="0.3">
      <c r="A701" t="s">
        <v>1539</v>
      </c>
      <c r="B701" t="s">
        <v>1540</v>
      </c>
      <c r="C701" t="str">
        <f>IFERROR(VLOOKUP(Table1[[#This Row],[Ticker]],[1]!Table1[[Symbol]:[Industry]],2,FALSE),"-")</f>
        <v>-</v>
      </c>
      <c r="D701" t="s">
        <v>170</v>
      </c>
      <c r="E701">
        <v>6238.0674975000002</v>
      </c>
      <c r="F701">
        <v>901.1</v>
      </c>
      <c r="G701">
        <v>70.380157119334896</v>
      </c>
      <c r="H701">
        <v>-3.21491125842129</v>
      </c>
      <c r="I701">
        <v>57.1254874731898</v>
      </c>
      <c r="J701">
        <v>-3.1542666285031902</v>
      </c>
      <c r="K701">
        <v>844.31553060708904</v>
      </c>
      <c r="L701">
        <v>674.77701099614103</v>
      </c>
      <c r="M701">
        <v>52.312800564557101</v>
      </c>
      <c r="N701">
        <v>0.65218539460892999</v>
      </c>
      <c r="O701">
        <v>6.9803573410276201</v>
      </c>
      <c r="P701">
        <v>106.154198123999</v>
      </c>
      <c r="Q701">
        <v>-1.2634562968533001E-2</v>
      </c>
    </row>
    <row r="702" spans="1:17" hidden="1" x14ac:dyDescent="0.3">
      <c r="A702" t="s">
        <v>1541</v>
      </c>
      <c r="B702" t="s">
        <v>1542</v>
      </c>
      <c r="C702" t="str">
        <f>IFERROR(VLOOKUP(Table1[[#This Row],[Ticker]],[1]!Table1[[Symbol]:[Industry]],2,FALSE),"-")</f>
        <v>-</v>
      </c>
      <c r="D702" t="s">
        <v>555</v>
      </c>
      <c r="E702">
        <v>6223.8222293500003</v>
      </c>
      <c r="F702">
        <v>1564.75</v>
      </c>
      <c r="G702">
        <v>19.274608897248701</v>
      </c>
      <c r="H702">
        <v>6.81384726557335</v>
      </c>
      <c r="I702">
        <v>11.417707122207901</v>
      </c>
      <c r="J702">
        <v>0.10551330953761</v>
      </c>
      <c r="K702">
        <v>1392.5968221293499</v>
      </c>
      <c r="L702">
        <v>1245.33097693323</v>
      </c>
      <c r="M702">
        <v>59.019279749198297</v>
      </c>
      <c r="N702">
        <v>0.46405422018770198</v>
      </c>
      <c r="O702">
        <v>7.0394631730308301</v>
      </c>
      <c r="P702">
        <v>60.487179487179397</v>
      </c>
      <c r="Q702">
        <v>-2.4249504781357002E-2</v>
      </c>
    </row>
    <row r="703" spans="1:17" x14ac:dyDescent="0.3">
      <c r="A703" t="s">
        <v>1543</v>
      </c>
      <c r="B703" t="s">
        <v>1544</v>
      </c>
      <c r="C703" t="str">
        <f>IFERROR(VLOOKUP(Table1[[#This Row],[Ticker]],[1]!Table1[[Symbol]:[Industry]],2,FALSE),"-")</f>
        <v>-</v>
      </c>
      <c r="D703" t="s">
        <v>165</v>
      </c>
      <c r="E703">
        <v>6214.7891692949997</v>
      </c>
      <c r="F703">
        <v>397.95</v>
      </c>
      <c r="G703">
        <v>31.8034538199955</v>
      </c>
      <c r="H703">
        <v>5.2980512659180397</v>
      </c>
      <c r="I703">
        <v>32.328226251672298</v>
      </c>
      <c r="J703">
        <v>3.2266263093957499</v>
      </c>
      <c r="K703">
        <v>364.75108657570001</v>
      </c>
      <c r="L703">
        <v>307.19234740669799</v>
      </c>
      <c r="M703">
        <v>60.586496742345297</v>
      </c>
      <c r="N703">
        <v>0.77089426655761095</v>
      </c>
      <c r="O703">
        <v>6.4204045734388799</v>
      </c>
      <c r="P703">
        <v>76.045122760451207</v>
      </c>
      <c r="Q703">
        <v>0.21946371614145399</v>
      </c>
    </row>
    <row r="704" spans="1:17" x14ac:dyDescent="0.3">
      <c r="A704" t="s">
        <v>1545</v>
      </c>
      <c r="B704" t="s">
        <v>1546</v>
      </c>
      <c r="C704" t="str">
        <f>IFERROR(VLOOKUP(Table1[[#This Row],[Ticker]],[1]!Table1[[Symbol]:[Industry]],2,FALSE),"-")</f>
        <v>-</v>
      </c>
      <c r="D704" t="s">
        <v>138</v>
      </c>
      <c r="E704">
        <v>6191.34</v>
      </c>
      <c r="F704">
        <v>217.24</v>
      </c>
      <c r="G704">
        <v>83.279121385317396</v>
      </c>
      <c r="H704">
        <v>10.431298987859201</v>
      </c>
      <c r="I704">
        <v>8.26098778799917</v>
      </c>
      <c r="J704">
        <v>-3.0995605102259902</v>
      </c>
      <c r="K704">
        <v>205.42529167051401</v>
      </c>
      <c r="L704">
        <v>182.88225429347401</v>
      </c>
      <c r="M704">
        <v>54.110813428414097</v>
      </c>
      <c r="N704">
        <v>2.0842219608543902</v>
      </c>
      <c r="O704">
        <v>21.961885472288699</v>
      </c>
      <c r="P704">
        <v>110.50387596899201</v>
      </c>
      <c r="Q704">
        <v>2.4854363547995001E-2</v>
      </c>
    </row>
    <row r="705" spans="1:17" x14ac:dyDescent="0.3">
      <c r="A705" t="s">
        <v>1547</v>
      </c>
      <c r="B705" t="s">
        <v>1548</v>
      </c>
      <c r="C705" t="str">
        <f>IFERROR(VLOOKUP(Table1[[#This Row],[Ticker]],[1]!Table1[[Symbol]:[Industry]],2,FALSE),"-")</f>
        <v>-</v>
      </c>
      <c r="D705" t="s">
        <v>388</v>
      </c>
      <c r="E705">
        <v>6168.9232165920002</v>
      </c>
      <c r="F705">
        <v>62.77</v>
      </c>
      <c r="G705">
        <v>-40.247819003938197</v>
      </c>
      <c r="H705">
        <v>1.11182660118882</v>
      </c>
      <c r="I705">
        <v>-35.690472681339898</v>
      </c>
      <c r="J705">
        <v>0.63571630224136999</v>
      </c>
      <c r="K705">
        <v>65.312460099113494</v>
      </c>
      <c r="L705">
        <v>69.991626175871005</v>
      </c>
      <c r="M705">
        <v>40.135430751334098</v>
      </c>
      <c r="N705">
        <v>1.0449121111970601</v>
      </c>
      <c r="O705">
        <v>56.125537677234298</v>
      </c>
      <c r="P705">
        <v>5.8516020236087698</v>
      </c>
      <c r="Q705">
        <v>3.9535395721758002E-2</v>
      </c>
    </row>
    <row r="706" spans="1:17" hidden="1" x14ac:dyDescent="0.3">
      <c r="A706" t="s">
        <v>1549</v>
      </c>
      <c r="B706" t="s">
        <v>1550</v>
      </c>
      <c r="C706" t="str">
        <f>IFERROR(VLOOKUP(Table1[[#This Row],[Ticker]],[1]!Table1[[Symbol]:[Industry]],2,FALSE),"-")</f>
        <v>-</v>
      </c>
      <c r="D706" t="s">
        <v>43</v>
      </c>
      <c r="E706">
        <v>6141.5722400000004</v>
      </c>
      <c r="F706">
        <v>3992</v>
      </c>
      <c r="G706">
        <v>-18.648722655020102</v>
      </c>
      <c r="H706">
        <v>-7.7355497982741399</v>
      </c>
      <c r="I706">
        <v>-0.14537624032573601</v>
      </c>
      <c r="J706">
        <v>-5.5458804911696902</v>
      </c>
      <c r="K706">
        <v>4099.3561099486897</v>
      </c>
      <c r="L706">
        <v>3788.4768328017399</v>
      </c>
      <c r="M706">
        <v>40.167076117020301</v>
      </c>
      <c r="N706">
        <v>4.0103221583313697</v>
      </c>
      <c r="O706">
        <v>21.486723446893699</v>
      </c>
      <c r="P706">
        <v>26.369104146881899</v>
      </c>
      <c r="Q706">
        <v>-4.3768445715622002E-2</v>
      </c>
    </row>
    <row r="707" spans="1:17" x14ac:dyDescent="0.3">
      <c r="A707" t="s">
        <v>1551</v>
      </c>
      <c r="B707" t="s">
        <v>1552</v>
      </c>
      <c r="C707" t="str">
        <f>IFERROR(VLOOKUP(Table1[[#This Row],[Ticker]],[1]!Table1[[Symbol]:[Industry]],2,FALSE),"-")</f>
        <v>-</v>
      </c>
      <c r="D707" t="s">
        <v>54</v>
      </c>
      <c r="E707">
        <v>6139.0286472799999</v>
      </c>
      <c r="F707">
        <v>68.36</v>
      </c>
      <c r="G707">
        <v>132.981526252447</v>
      </c>
      <c r="H707">
        <v>-12.6011426740644</v>
      </c>
      <c r="I707">
        <v>12.9994475485137</v>
      </c>
      <c r="J707">
        <v>-3.8747335191087999</v>
      </c>
      <c r="K707">
        <v>71.539538078981906</v>
      </c>
      <c r="L707">
        <v>61.611471036243302</v>
      </c>
      <c r="M707">
        <v>30.7405351810186</v>
      </c>
      <c r="N707">
        <v>1.2884216695350901</v>
      </c>
      <c r="O707">
        <v>45.743124634289003</v>
      </c>
      <c r="P707">
        <v>162.166826462128</v>
      </c>
      <c r="Q707">
        <v>6.3262289262504004E-2</v>
      </c>
    </row>
    <row r="708" spans="1:17" hidden="1" x14ac:dyDescent="0.3">
      <c r="A708" t="s">
        <v>1553</v>
      </c>
      <c r="B708" t="s">
        <v>1554</v>
      </c>
      <c r="C708" t="str">
        <f>IFERROR(VLOOKUP(Table1[[#This Row],[Ticker]],[1]!Table1[[Symbol]:[Industry]],2,FALSE),"-")</f>
        <v>-</v>
      </c>
      <c r="D708" t="s">
        <v>619</v>
      </c>
      <c r="E708">
        <v>6137.3571034750003</v>
      </c>
      <c r="F708">
        <v>425.75</v>
      </c>
      <c r="G708">
        <v>-25.389226898672501</v>
      </c>
      <c r="H708">
        <v>-3.4095248384289101</v>
      </c>
      <c r="I708">
        <v>-32.330785946802699</v>
      </c>
      <c r="J708">
        <v>0.272923681734899</v>
      </c>
      <c r="K708">
        <v>438.95573689985702</v>
      </c>
      <c r="L708">
        <v>441.42547328441202</v>
      </c>
      <c r="M708">
        <v>33.537745638080899</v>
      </c>
      <c r="N708">
        <v>1.2577289542705701</v>
      </c>
      <c r="O708">
        <v>32.601291837932997</v>
      </c>
      <c r="P708">
        <v>8.3333333333333197</v>
      </c>
      <c r="Q708">
        <v>-6.6368072994345995E-2</v>
      </c>
    </row>
    <row r="709" spans="1:17" x14ac:dyDescent="0.3">
      <c r="A709" t="s">
        <v>1555</v>
      </c>
      <c r="B709" t="s">
        <v>1556</v>
      </c>
      <c r="C709" t="str">
        <f>IFERROR(VLOOKUP(Table1[[#This Row],[Ticker]],[1]!Table1[[Symbol]:[Industry]],2,FALSE),"-")</f>
        <v>-</v>
      </c>
      <c r="D709" t="s">
        <v>271</v>
      </c>
      <c r="E709">
        <v>6117.2778747399998</v>
      </c>
      <c r="F709">
        <v>771.35</v>
      </c>
      <c r="G709">
        <v>37.123367171854397</v>
      </c>
      <c r="H709">
        <v>0.34517070531400301</v>
      </c>
      <c r="I709">
        <v>-0.77472048886668698</v>
      </c>
      <c r="J709">
        <v>0.60934851435541704</v>
      </c>
      <c r="K709">
        <v>732.57307904343497</v>
      </c>
      <c r="L709">
        <v>682.44949463130001</v>
      </c>
      <c r="M709">
        <v>53.302952377721198</v>
      </c>
      <c r="N709">
        <v>1.3699619666177101</v>
      </c>
      <c r="O709">
        <v>14.578336682439801</v>
      </c>
      <c r="P709">
        <v>65.507992704645403</v>
      </c>
    </row>
    <row r="710" spans="1:17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469</v>
      </c>
      <c r="E710">
        <v>6078.7111492000004</v>
      </c>
      <c r="F710">
        <v>1125.5</v>
      </c>
      <c r="G710">
        <v>-26.632515774232299</v>
      </c>
      <c r="H710">
        <v>0.24285646405231401</v>
      </c>
      <c r="I710">
        <v>-13.4536299744108</v>
      </c>
      <c r="J710">
        <v>4.16539831795843</v>
      </c>
      <c r="K710">
        <v>1055.13323278351</v>
      </c>
      <c r="L710">
        <v>1112.1575140815801</v>
      </c>
      <c r="M710">
        <v>74.7817212590639</v>
      </c>
      <c r="N710">
        <v>1.7607448881957499</v>
      </c>
      <c r="O710">
        <v>24.8067525544202</v>
      </c>
      <c r="P710">
        <v>20.593592628308102</v>
      </c>
      <c r="Q710">
        <v>-5.6911425408132002E-2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198</v>
      </c>
      <c r="E711">
        <v>6031.3059285299996</v>
      </c>
      <c r="F711">
        <v>494.85</v>
      </c>
      <c r="G711">
        <v>62.197887946899499</v>
      </c>
      <c r="H711">
        <v>-4.0611651390905097</v>
      </c>
      <c r="I711">
        <v>17.3787183877314</v>
      </c>
      <c r="J711">
        <v>-1.10287125565196</v>
      </c>
      <c r="K711">
        <v>471.15937036839603</v>
      </c>
      <c r="L711">
        <v>402.50786518661403</v>
      </c>
      <c r="M711">
        <v>58.657122094613896</v>
      </c>
      <c r="N711">
        <v>0.66069327078892204</v>
      </c>
      <c r="O711">
        <v>4.07194099221985</v>
      </c>
      <c r="P711">
        <v>87.549744172825399</v>
      </c>
      <c r="Q711">
        <v>0.17346644262091299</v>
      </c>
    </row>
    <row r="712" spans="1:17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24</v>
      </c>
      <c r="E712">
        <v>6024.4859013499999</v>
      </c>
      <c r="F712">
        <v>356.3</v>
      </c>
      <c r="G712">
        <v>-1.06409504717881</v>
      </c>
      <c r="H712">
        <v>0.74426695952960198</v>
      </c>
      <c r="I712">
        <v>-19.083904446605299</v>
      </c>
      <c r="J712">
        <v>0.887551193737114</v>
      </c>
      <c r="K712">
        <v>359.62980515093801</v>
      </c>
      <c r="L712">
        <v>353.55067222236102</v>
      </c>
      <c r="M712">
        <v>37.261186199917702</v>
      </c>
      <c r="N712">
        <v>0.81245592197148697</v>
      </c>
      <c r="O712">
        <v>18.5096828515296</v>
      </c>
      <c r="P712">
        <v>25.701181866290302</v>
      </c>
      <c r="Q712">
        <v>-4.7093651790031998E-2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370</v>
      </c>
      <c r="E713">
        <v>5955.0755048399997</v>
      </c>
      <c r="F713">
        <v>2190.1</v>
      </c>
      <c r="G713">
        <v>86.090733460797907</v>
      </c>
      <c r="H713">
        <v>16.4394956661883</v>
      </c>
      <c r="I713">
        <v>75.499443110483696</v>
      </c>
      <c r="J713">
        <v>7.8483742244443997</v>
      </c>
      <c r="K713">
        <v>1813.0977735123599</v>
      </c>
      <c r="L713">
        <v>1422.7889162669401</v>
      </c>
      <c r="M713">
        <v>74.469786419815094</v>
      </c>
      <c r="N713">
        <v>0.696260955845873</v>
      </c>
      <c r="O713">
        <v>3.34687913793891</v>
      </c>
      <c r="P713">
        <v>133.48614072494601</v>
      </c>
      <c r="Q713">
        <v>-3.1183217631361001E-2</v>
      </c>
    </row>
    <row r="714" spans="1:17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290</v>
      </c>
      <c r="E714">
        <v>5933.2761024900001</v>
      </c>
      <c r="F714">
        <v>1206.05</v>
      </c>
      <c r="G714">
        <v>123.714217073676</v>
      </c>
      <c r="H714">
        <v>8.5369525640307593</v>
      </c>
      <c r="I714">
        <v>41.620771454096598</v>
      </c>
      <c r="J714">
        <v>-2.8319788804168899</v>
      </c>
      <c r="K714">
        <v>1114.23908632391</v>
      </c>
      <c r="L714">
        <v>905.90921564202904</v>
      </c>
      <c r="M714">
        <v>52.554756279443502</v>
      </c>
      <c r="N714">
        <v>0.84018379798889498</v>
      </c>
      <c r="O714">
        <v>11.852742423614201</v>
      </c>
      <c r="P714">
        <v>150.29573518729799</v>
      </c>
      <c r="Q714">
        <v>4.7695136489748997E-2</v>
      </c>
    </row>
    <row r="715" spans="1:17" hidden="1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418</v>
      </c>
      <c r="E715">
        <v>5883.6444010799996</v>
      </c>
      <c r="F715">
        <v>266.60000000000002</v>
      </c>
      <c r="G715">
        <v>143.79416810318099</v>
      </c>
      <c r="H715">
        <v>-7.1705142671941804</v>
      </c>
      <c r="I715">
        <v>43.357824188122898</v>
      </c>
      <c r="J715">
        <v>0.80809722789050098</v>
      </c>
      <c r="K715">
        <v>262.53173433506902</v>
      </c>
      <c r="L715">
        <v>210.96976418966301</v>
      </c>
      <c r="M715">
        <v>47.688167878935701</v>
      </c>
      <c r="N715">
        <v>0.94134286363838604</v>
      </c>
      <c r="O715">
        <v>12.5281320330082</v>
      </c>
      <c r="P715">
        <v>170.11144883485301</v>
      </c>
      <c r="Q715">
        <v>0.124603752180516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271</v>
      </c>
      <c r="E716">
        <v>5856.7799243549998</v>
      </c>
      <c r="F716">
        <v>1904.05</v>
      </c>
      <c r="G716">
        <v>-33.822910236653598</v>
      </c>
      <c r="H716">
        <v>-4.11054117030507</v>
      </c>
      <c r="I716">
        <v>-24.067444401545298</v>
      </c>
      <c r="J716">
        <v>-4.0186410567462501</v>
      </c>
      <c r="K716">
        <v>1898.9776263690201</v>
      </c>
      <c r="L716">
        <v>1967.11197843837</v>
      </c>
      <c r="M716">
        <v>46.072645238278703</v>
      </c>
      <c r="N716">
        <v>0.67835710634346003</v>
      </c>
      <c r="O716">
        <v>53.375699167563802</v>
      </c>
      <c r="P716">
        <v>19.003124999999901</v>
      </c>
      <c r="Q716">
        <v>7.9466633891580006E-3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469</v>
      </c>
      <c r="E717">
        <v>5852.5505562199996</v>
      </c>
      <c r="F717">
        <v>1946.2</v>
      </c>
      <c r="G717">
        <v>6.4751328804821204</v>
      </c>
      <c r="H717">
        <v>25.781970953726798</v>
      </c>
      <c r="I717">
        <v>40.793868138894901</v>
      </c>
      <c r="J717">
        <v>0.205921120721439</v>
      </c>
      <c r="K717">
        <v>1607.18453501301</v>
      </c>
      <c r="L717">
        <v>1437.2813863359199</v>
      </c>
      <c r="M717">
        <v>71.476487912131802</v>
      </c>
      <c r="N717">
        <v>1.9811174454554299</v>
      </c>
      <c r="O717">
        <v>4.0386393998561099</v>
      </c>
      <c r="P717">
        <v>81.590856076510306</v>
      </c>
      <c r="Q717">
        <v>-0.121515350368486</v>
      </c>
    </row>
    <row r="718" spans="1:17" hidden="1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27</v>
      </c>
      <c r="E718">
        <v>5824.98</v>
      </c>
      <c r="F718">
        <v>92.46</v>
      </c>
      <c r="G718">
        <v>350.14289120328499</v>
      </c>
      <c r="H718">
        <v>105.885072864782</v>
      </c>
      <c r="I718">
        <v>97.278581136674006</v>
      </c>
      <c r="J718">
        <v>62.197187251055702</v>
      </c>
      <c r="K718">
        <v>49.271821874856997</v>
      </c>
      <c r="L718">
        <v>38.494031968647697</v>
      </c>
      <c r="M718">
        <v>97.899620423732998</v>
      </c>
      <c r="N718">
        <v>4.6848027520565996</v>
      </c>
      <c r="O718">
        <v>0</v>
      </c>
      <c r="P718">
        <v>377.82945736434101</v>
      </c>
      <c r="Q718">
        <v>0.117428019349125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370</v>
      </c>
      <c r="E719">
        <v>5801.4187938099903</v>
      </c>
      <c r="F719">
        <v>271.89999999999998</v>
      </c>
      <c r="G719">
        <v>-6.27984432055396</v>
      </c>
      <c r="H719">
        <v>4.0296703914128802</v>
      </c>
      <c r="I719">
        <v>15.2066592505107</v>
      </c>
      <c r="J719">
        <v>5.1308359439487603</v>
      </c>
      <c r="K719">
        <v>252.65977246574599</v>
      </c>
      <c r="L719">
        <v>233.18310074888001</v>
      </c>
      <c r="M719">
        <v>57.684730769988299</v>
      </c>
      <c r="N719">
        <v>0.64602047478694702</v>
      </c>
      <c r="O719">
        <v>5.5719014343508597</v>
      </c>
      <c r="P719">
        <v>43.862433862433797</v>
      </c>
      <c r="Q719">
        <v>-8.9431535222212005E-2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418</v>
      </c>
      <c r="E720">
        <v>5798.0295111570003</v>
      </c>
      <c r="F720">
        <v>64.489999999999995</v>
      </c>
      <c r="G720">
        <v>11.046636672476099</v>
      </c>
      <c r="H720">
        <v>-7.9815567101825096</v>
      </c>
      <c r="I720">
        <v>-25.532300161547301</v>
      </c>
      <c r="J720">
        <v>2.18302696761392</v>
      </c>
      <c r="K720">
        <v>68.084957685387195</v>
      </c>
      <c r="L720">
        <v>67.419946692901505</v>
      </c>
      <c r="M720">
        <v>52.493350601452299</v>
      </c>
      <c r="N720">
        <v>0.60237798457718295</v>
      </c>
      <c r="O720">
        <v>36.145138781206398</v>
      </c>
      <c r="P720">
        <v>47.574370709382102</v>
      </c>
      <c r="Q720">
        <v>1.1645003101216999E-2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290</v>
      </c>
      <c r="E721">
        <v>5796.0095424000001</v>
      </c>
      <c r="F721">
        <v>789.25</v>
      </c>
      <c r="G721">
        <v>-2.7557698222765299</v>
      </c>
      <c r="H721">
        <v>-3.14037451586952</v>
      </c>
      <c r="I721">
        <v>-11.740428605861601</v>
      </c>
      <c r="J721">
        <v>2.9767208686892799</v>
      </c>
      <c r="K721">
        <v>777.71210807596799</v>
      </c>
      <c r="L721">
        <v>761.32426702252997</v>
      </c>
      <c r="M721">
        <v>63.119058588446499</v>
      </c>
      <c r="N721">
        <v>1.0987206868457899</v>
      </c>
      <c r="O721">
        <v>10.079189103579299</v>
      </c>
      <c r="P721">
        <v>26.685393258426899</v>
      </c>
      <c r="Q721">
        <v>3.7847141263234997E-2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541</v>
      </c>
      <c r="E722">
        <v>5789.3846630400003</v>
      </c>
      <c r="F722">
        <v>5826.15</v>
      </c>
      <c r="G722">
        <v>57.735336753150101</v>
      </c>
      <c r="H722">
        <v>-11.331911904833699</v>
      </c>
      <c r="I722">
        <v>26.4976134441795</v>
      </c>
      <c r="J722">
        <v>0.221827887131826</v>
      </c>
      <c r="K722">
        <v>5837.6198628156098</v>
      </c>
      <c r="L722">
        <v>4704.9863615823297</v>
      </c>
      <c r="M722">
        <v>42.4772888351605</v>
      </c>
      <c r="N722">
        <v>0.35113167479889701</v>
      </c>
      <c r="O722">
        <v>14.9798752177681</v>
      </c>
      <c r="P722">
        <v>103.88262877939501</v>
      </c>
      <c r="Q722">
        <v>0.12746759850705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418</v>
      </c>
      <c r="E723">
        <v>5772.4975077239997</v>
      </c>
      <c r="F723">
        <v>187.08</v>
      </c>
      <c r="G723">
        <v>159.44359050398501</v>
      </c>
      <c r="H723">
        <v>-17.482402094596999</v>
      </c>
      <c r="I723">
        <v>-6.5353892732215897</v>
      </c>
      <c r="J723">
        <v>0.78518547088606205</v>
      </c>
      <c r="K723">
        <v>190.48265188660099</v>
      </c>
      <c r="L723">
        <v>152.191773446703</v>
      </c>
      <c r="M723">
        <v>38.008930673280297</v>
      </c>
      <c r="N723">
        <v>0.34263410290304802</v>
      </c>
      <c r="O723">
        <v>28.2339106264699</v>
      </c>
      <c r="P723">
        <v>196.71689135606599</v>
      </c>
      <c r="Q723">
        <v>3.8662598666154999E-2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138</v>
      </c>
      <c r="E724">
        <v>5754.0834361650004</v>
      </c>
      <c r="F724">
        <v>194.99</v>
      </c>
      <c r="G724">
        <v>145.871397990616</v>
      </c>
      <c r="H724">
        <v>-2.7031834903909902</v>
      </c>
      <c r="I724">
        <v>10.733298404354301</v>
      </c>
      <c r="J724">
        <v>-2.6229548288986999</v>
      </c>
      <c r="K724">
        <v>190.08946802471701</v>
      </c>
      <c r="L724">
        <v>151.42108055765101</v>
      </c>
      <c r="M724">
        <v>42.043570251005903</v>
      </c>
      <c r="N724">
        <v>0.84079335128355703</v>
      </c>
      <c r="O724">
        <v>22.5550028206574</v>
      </c>
      <c r="P724">
        <v>175.79915134370501</v>
      </c>
      <c r="Q724">
        <v>0.143238550021688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290</v>
      </c>
      <c r="E725">
        <v>5624.6787493699903</v>
      </c>
      <c r="F725">
        <v>2421.0500000000002</v>
      </c>
      <c r="G725">
        <v>148.01713493707999</v>
      </c>
      <c r="H725">
        <v>4.5762426712175497</v>
      </c>
      <c r="I725">
        <v>32.2345569010456</v>
      </c>
      <c r="J725">
        <v>-2.7227548366118999</v>
      </c>
      <c r="K725">
        <v>2148.4839287529398</v>
      </c>
      <c r="L725">
        <v>1739.1659233166999</v>
      </c>
      <c r="M725">
        <v>60.886480637509301</v>
      </c>
      <c r="N725">
        <v>1.0240330109112401</v>
      </c>
      <c r="O725">
        <v>9.0435967865182398</v>
      </c>
      <c r="P725">
        <v>196.06236624885301</v>
      </c>
      <c r="Q725">
        <v>0.112392637478058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254</v>
      </c>
      <c r="E726">
        <v>5612.4681637499998</v>
      </c>
      <c r="F726">
        <v>5068.95</v>
      </c>
      <c r="G726">
        <v>128.968532996737</v>
      </c>
      <c r="H726">
        <v>0.35576149074085101</v>
      </c>
      <c r="I726">
        <v>57.852327819773699</v>
      </c>
      <c r="J726">
        <v>-1.9228794819746999</v>
      </c>
      <c r="K726">
        <v>4527.77157109774</v>
      </c>
      <c r="L726">
        <v>3552.9327833719999</v>
      </c>
      <c r="M726">
        <v>56.296798302823802</v>
      </c>
      <c r="N726">
        <v>0.37633026012996201</v>
      </c>
      <c r="O726">
        <v>6.0771954744079197</v>
      </c>
      <c r="P726">
        <v>160.88265568708101</v>
      </c>
      <c r="Q726">
        <v>0.100649304254443</v>
      </c>
    </row>
    <row r="727" spans="1:17" hidden="1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133</v>
      </c>
      <c r="E727">
        <v>5588.2647066400004</v>
      </c>
      <c r="F727">
        <v>356.95</v>
      </c>
      <c r="G727">
        <v>-22.127124495301398</v>
      </c>
      <c r="H727">
        <v>-5.5413513418012297</v>
      </c>
      <c r="I727">
        <v>-12.416535776487899</v>
      </c>
      <c r="J727">
        <v>-1.28107853009088</v>
      </c>
      <c r="O727">
        <v>4.2162767894663196</v>
      </c>
      <c r="P727">
        <v>9.7969855429098605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1595</v>
      </c>
      <c r="E728">
        <v>5576.2555378199904</v>
      </c>
      <c r="F728">
        <v>1090.45</v>
      </c>
      <c r="G728">
        <v>69.416982965182299</v>
      </c>
      <c r="H728">
        <v>2.77286526244345</v>
      </c>
      <c r="I728">
        <v>49.0996487528937</v>
      </c>
      <c r="J728">
        <v>8.0328146362514499</v>
      </c>
      <c r="K728">
        <v>931.07211071263703</v>
      </c>
      <c r="L728">
        <v>766.33719104997897</v>
      </c>
      <c r="M728">
        <v>84.791478339054606</v>
      </c>
      <c r="N728">
        <v>2.0620942777650102</v>
      </c>
      <c r="O728">
        <v>2.333898849099</v>
      </c>
      <c r="P728">
        <v>103.822429906542</v>
      </c>
      <c r="Q728">
        <v>1.5800847284751E-2</v>
      </c>
    </row>
    <row r="729" spans="1:17" hidden="1" x14ac:dyDescent="0.3">
      <c r="A729" t="s">
        <v>1596</v>
      </c>
      <c r="B729" t="s">
        <v>1597</v>
      </c>
      <c r="C729" t="str">
        <f>IFERROR(VLOOKUP(Table1[[#This Row],[Ticker]],[1]!Table1[[Symbol]:[Industry]],2,FALSE),"-")</f>
        <v>-</v>
      </c>
      <c r="D729" t="s">
        <v>21</v>
      </c>
      <c r="E729">
        <v>5543.6994327000002</v>
      </c>
      <c r="F729">
        <v>468.6</v>
      </c>
      <c r="G729">
        <v>-22.1856615998433</v>
      </c>
      <c r="H729">
        <v>-6.8445608872712</v>
      </c>
      <c r="I729">
        <v>-22.445029566060299</v>
      </c>
      <c r="J729">
        <v>-1.5466509689679699</v>
      </c>
      <c r="K729">
        <v>483.718757101508</v>
      </c>
      <c r="L729">
        <v>465.84584681062</v>
      </c>
      <c r="M729">
        <v>35.015179914474601</v>
      </c>
      <c r="N729">
        <v>0.67690042900743097</v>
      </c>
      <c r="O729">
        <v>27.827571489543299</v>
      </c>
      <c r="P729">
        <v>20.123045372981199</v>
      </c>
      <c r="Q729">
        <v>7.0483841203920997E-2</v>
      </c>
    </row>
    <row r="730" spans="1:17" x14ac:dyDescent="0.3">
      <c r="A730" t="s">
        <v>1598</v>
      </c>
      <c r="B730" t="s">
        <v>1599</v>
      </c>
      <c r="C730" t="str">
        <f>IFERROR(VLOOKUP(Table1[[#This Row],[Ticker]],[1]!Table1[[Symbol]:[Industry]],2,FALSE),"-")</f>
        <v>-</v>
      </c>
      <c r="D730" t="s">
        <v>469</v>
      </c>
      <c r="E730">
        <v>5541.6204292749999</v>
      </c>
      <c r="F730">
        <v>334.25</v>
      </c>
      <c r="G730">
        <v>-30.139987208624898</v>
      </c>
      <c r="H730">
        <v>-3.9072651230440498</v>
      </c>
      <c r="I730">
        <v>-49.309115988698103</v>
      </c>
      <c r="J730">
        <v>0.97075413892675999</v>
      </c>
      <c r="K730">
        <v>336.710180055639</v>
      </c>
      <c r="L730">
        <v>374.50224888197801</v>
      </c>
      <c r="M730">
        <v>64.535138523587307</v>
      </c>
      <c r="N730">
        <v>1.0810046649754299</v>
      </c>
      <c r="O730">
        <v>62.273747195213097</v>
      </c>
      <c r="P730">
        <v>27.2606129830573</v>
      </c>
      <c r="Q730">
        <v>-0.12604340731404801</v>
      </c>
    </row>
    <row r="731" spans="1:17" x14ac:dyDescent="0.3">
      <c r="A731" t="s">
        <v>1600</v>
      </c>
      <c r="B731" t="s">
        <v>1601</v>
      </c>
      <c r="C731" t="str">
        <f>IFERROR(VLOOKUP(Table1[[#This Row],[Ticker]],[1]!Table1[[Symbol]:[Industry]],2,FALSE),"-")</f>
        <v>-</v>
      </c>
      <c r="D731" t="s">
        <v>1141</v>
      </c>
      <c r="E731">
        <v>5524.7839172499998</v>
      </c>
      <c r="F731">
        <v>3295.85</v>
      </c>
      <c r="G731">
        <v>12.564960845892401</v>
      </c>
      <c r="H731">
        <v>11.291287497434601</v>
      </c>
      <c r="I731">
        <v>-5.5748808869335802</v>
      </c>
      <c r="J731">
        <v>17.604506309896401</v>
      </c>
      <c r="K731">
        <v>3002.5295985910202</v>
      </c>
      <c r="L731">
        <v>2919.9287516522199</v>
      </c>
      <c r="M731">
        <v>76.080360672477099</v>
      </c>
      <c r="N731">
        <v>2.9376552090521599</v>
      </c>
      <c r="O731">
        <v>12.2623905820956</v>
      </c>
      <c r="P731">
        <v>51.1788450071097</v>
      </c>
      <c r="Q731">
        <v>-6.3922204511065006E-2</v>
      </c>
    </row>
    <row r="732" spans="1:17" x14ac:dyDescent="0.3">
      <c r="A732" t="s">
        <v>1602</v>
      </c>
      <c r="B732" t="s">
        <v>1603</v>
      </c>
      <c r="C732" t="str">
        <f>IFERROR(VLOOKUP(Table1[[#This Row],[Ticker]],[1]!Table1[[Symbol]:[Industry]],2,FALSE),"-")</f>
        <v>-</v>
      </c>
      <c r="D732" t="s">
        <v>388</v>
      </c>
      <c r="E732">
        <v>5495.0829083279996</v>
      </c>
      <c r="F732">
        <v>109.98</v>
      </c>
      <c r="G732">
        <v>17.170046333136501</v>
      </c>
      <c r="H732">
        <v>3.2038766309548299</v>
      </c>
      <c r="I732">
        <v>-13.8161268530352</v>
      </c>
      <c r="J732">
        <v>1.0397430163207799</v>
      </c>
      <c r="K732">
        <v>106.01598981176301</v>
      </c>
      <c r="L732">
        <v>100.66245023633</v>
      </c>
      <c r="M732">
        <v>56.480047085727897</v>
      </c>
      <c r="N732">
        <v>2.4471853345110999</v>
      </c>
      <c r="O732">
        <v>10.520094562647699</v>
      </c>
      <c r="P732">
        <v>46.152823920265703</v>
      </c>
      <c r="Q732">
        <v>4.0951060535136002E-2</v>
      </c>
    </row>
    <row r="733" spans="1:17" hidden="1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D733" t="s">
        <v>285</v>
      </c>
      <c r="E733">
        <v>5484.0597120000002</v>
      </c>
      <c r="F733">
        <v>251.4</v>
      </c>
      <c r="G733">
        <v>310.78669292214698</v>
      </c>
      <c r="H733">
        <v>31.864524255690799</v>
      </c>
      <c r="I733">
        <v>275.70894186629801</v>
      </c>
      <c r="J733">
        <v>6.9480508077235204</v>
      </c>
      <c r="K733">
        <v>174.984986807648</v>
      </c>
      <c r="L733">
        <v>104.169730069737</v>
      </c>
      <c r="M733">
        <v>71.655606741501202</v>
      </c>
      <c r="N733">
        <v>0.42136688785847598</v>
      </c>
      <c r="O733">
        <v>1.84964200477326</v>
      </c>
      <c r="P733">
        <v>445.572916666666</v>
      </c>
      <c r="Q733">
        <v>0.23050177630191901</v>
      </c>
    </row>
    <row r="734" spans="1:17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418</v>
      </c>
      <c r="E734">
        <v>5476.9979953709999</v>
      </c>
      <c r="F734">
        <v>49.77</v>
      </c>
      <c r="G734">
        <v>-26.1203299505604</v>
      </c>
      <c r="H734">
        <v>-6.8715312892806804</v>
      </c>
      <c r="I734">
        <v>-28.711372250663501</v>
      </c>
      <c r="J734">
        <v>-0.23006407139172599</v>
      </c>
      <c r="K734">
        <v>51.618174177986802</v>
      </c>
      <c r="L734">
        <v>52.303754121474803</v>
      </c>
      <c r="M734">
        <v>39.973758676122998</v>
      </c>
      <c r="N734">
        <v>0.87161247358539495</v>
      </c>
      <c r="O734">
        <v>37.231263813542199</v>
      </c>
      <c r="P734">
        <v>10.9698996655518</v>
      </c>
    </row>
    <row r="735" spans="1:17" hidden="1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568</v>
      </c>
      <c r="E735">
        <v>5458.0762322099999</v>
      </c>
      <c r="F735">
        <v>5674.1</v>
      </c>
      <c r="G735">
        <v>-21.246282627167101</v>
      </c>
      <c r="H735">
        <v>-7.5850643851018598</v>
      </c>
      <c r="I735">
        <v>-11.628669211055501</v>
      </c>
      <c r="J735">
        <v>-1.8699873492239101</v>
      </c>
      <c r="K735">
        <v>5711.4508975256504</v>
      </c>
      <c r="L735">
        <v>5520.1277044726103</v>
      </c>
      <c r="M735">
        <v>36.029380949385597</v>
      </c>
      <c r="N735">
        <v>1.1484295327621401</v>
      </c>
      <c r="O735">
        <v>13.674415325778501</v>
      </c>
      <c r="P735">
        <v>13.860015250632101</v>
      </c>
      <c r="Q735">
        <v>1.1660639972636E-2</v>
      </c>
    </row>
    <row r="736" spans="1:17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D736" t="s">
        <v>290</v>
      </c>
      <c r="E736">
        <v>5434.3371356030002</v>
      </c>
      <c r="F736">
        <v>161.57</v>
      </c>
      <c r="G736">
        <v>-27.117401727172101</v>
      </c>
      <c r="H736">
        <v>-6.4915430516982502</v>
      </c>
      <c r="I736">
        <v>-22.2901156622708</v>
      </c>
      <c r="J736">
        <v>-3.2027193059477499</v>
      </c>
      <c r="K736">
        <v>165.77800897880999</v>
      </c>
      <c r="L736">
        <v>165.904252357659</v>
      </c>
      <c r="M736">
        <v>43.939680603018203</v>
      </c>
      <c r="N736">
        <v>1.1501417148466</v>
      </c>
      <c r="O736">
        <v>35.916321099213903</v>
      </c>
      <c r="P736">
        <v>24.236831987696998</v>
      </c>
      <c r="Q736">
        <v>-8.9288671708246004E-2</v>
      </c>
    </row>
    <row r="737" spans="1:17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124</v>
      </c>
      <c r="E737">
        <v>5428.5659999999998</v>
      </c>
      <c r="F737">
        <v>585</v>
      </c>
      <c r="G737">
        <v>96.203613090094507</v>
      </c>
      <c r="H737">
        <v>5.3613966673034597</v>
      </c>
      <c r="I737">
        <v>64.380146902034298</v>
      </c>
      <c r="J737">
        <v>12.2683572773365</v>
      </c>
      <c r="K737">
        <v>513.19783862976396</v>
      </c>
      <c r="L737">
        <v>378.59076955798798</v>
      </c>
      <c r="M737">
        <v>62.327311506377697</v>
      </c>
      <c r="N737">
        <v>0.51168617932083305</v>
      </c>
      <c r="O737">
        <v>24.3333333333333</v>
      </c>
      <c r="P737">
        <v>179.50310559006201</v>
      </c>
      <c r="Q737">
        <v>6.9411330904264004E-2</v>
      </c>
    </row>
    <row r="738" spans="1:17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989</v>
      </c>
      <c r="E738">
        <v>5418.6635936160001</v>
      </c>
      <c r="F738">
        <v>42.48</v>
      </c>
      <c r="G738">
        <v>102.549045049439</v>
      </c>
      <c r="H738">
        <v>-3.0067610365173798</v>
      </c>
      <c r="I738">
        <v>37.685322498127803</v>
      </c>
      <c r="J738">
        <v>0.80559070381721698</v>
      </c>
      <c r="K738">
        <v>38.609857349376803</v>
      </c>
      <c r="L738">
        <v>32.376775826805201</v>
      </c>
      <c r="M738">
        <v>59.474482784827003</v>
      </c>
      <c r="N738">
        <v>1.07987369280343</v>
      </c>
      <c r="O738">
        <v>5.8145009416195901</v>
      </c>
      <c r="P738">
        <v>167.16981132075401</v>
      </c>
      <c r="Q738">
        <v>6.8347152284512006E-2</v>
      </c>
    </row>
    <row r="739" spans="1:17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198</v>
      </c>
      <c r="E739">
        <v>5389.3802239650004</v>
      </c>
      <c r="F739">
        <v>135.09</v>
      </c>
      <c r="G739">
        <v>2.2413814980376801</v>
      </c>
      <c r="H739">
        <v>-2.5652883323277802</v>
      </c>
      <c r="I739">
        <v>7.4571822134986396</v>
      </c>
      <c r="J739">
        <v>1.76397158778498</v>
      </c>
      <c r="K739">
        <v>127.199307444255</v>
      </c>
      <c r="L739">
        <v>122.29041823847</v>
      </c>
      <c r="M739">
        <v>75.569131535212094</v>
      </c>
      <c r="N739">
        <v>0.95868452922573999</v>
      </c>
      <c r="O739">
        <v>6.59560293137908</v>
      </c>
      <c r="P739">
        <v>31.988275525158699</v>
      </c>
      <c r="Q739">
        <v>1.6827695363622001E-2</v>
      </c>
    </row>
    <row r="740" spans="1:17" hidden="1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165</v>
      </c>
      <c r="E740">
        <v>5376.4985747999999</v>
      </c>
      <c r="F740">
        <v>4756.6499999999996</v>
      </c>
      <c r="G740">
        <v>130.19902287056499</v>
      </c>
      <c r="H740">
        <v>-7.9025769346267998</v>
      </c>
      <c r="I740">
        <v>88.233084903515902</v>
      </c>
      <c r="J740">
        <v>-13.241998562654899</v>
      </c>
      <c r="K740">
        <v>4549.72537811647</v>
      </c>
      <c r="L740">
        <v>3327.76655900682</v>
      </c>
      <c r="M740">
        <v>48.1622676174945</v>
      </c>
      <c r="N740">
        <v>1.24316285853393</v>
      </c>
      <c r="O740">
        <v>19.614644760493199</v>
      </c>
      <c r="P740">
        <v>177.76058394160501</v>
      </c>
      <c r="Q740">
        <v>0.19627272040239199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530</v>
      </c>
      <c r="E741">
        <v>5320.6714189980003</v>
      </c>
      <c r="F741">
        <v>106.83</v>
      </c>
      <c r="G741">
        <v>-29.554721528809701</v>
      </c>
      <c r="H741">
        <v>-1.6004719832529299</v>
      </c>
      <c r="I741">
        <v>-23.4198898387227</v>
      </c>
      <c r="J741">
        <v>-1.14051184576735</v>
      </c>
      <c r="K741">
        <v>107.45349984398599</v>
      </c>
      <c r="L741">
        <v>108.771308125865</v>
      </c>
      <c r="M741">
        <v>38.938961572470603</v>
      </c>
      <c r="N741">
        <v>0.86861581677070598</v>
      </c>
      <c r="O741">
        <v>28.896377422072401</v>
      </c>
      <c r="P741">
        <v>16.7540983606557</v>
      </c>
      <c r="Q741">
        <v>-0.120865129848254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80</v>
      </c>
      <c r="E742">
        <v>5314.3041833159996</v>
      </c>
      <c r="F742">
        <v>234.51</v>
      </c>
      <c r="G742">
        <v>9.4988657155368799</v>
      </c>
      <c r="H742">
        <v>3.65703555952846</v>
      </c>
      <c r="I742">
        <v>-10.212483408844101</v>
      </c>
      <c r="J742">
        <v>0.37568067326005</v>
      </c>
      <c r="K742">
        <v>219.55658972093801</v>
      </c>
      <c r="L742">
        <v>207.53381500052001</v>
      </c>
      <c r="M742">
        <v>61.567637362832599</v>
      </c>
      <c r="N742">
        <v>1.70543800471443</v>
      </c>
      <c r="O742">
        <v>5.3259988913052698</v>
      </c>
      <c r="P742">
        <v>35.3202538949797</v>
      </c>
      <c r="Q742">
        <v>-9.8021494772610004E-2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60</v>
      </c>
      <c r="E743">
        <v>5313.8369017049999</v>
      </c>
      <c r="F743">
        <v>1299.05</v>
      </c>
      <c r="G743">
        <v>-11.941766320961101</v>
      </c>
      <c r="H743">
        <v>-5.5625668800291903</v>
      </c>
      <c r="I743">
        <v>5.2569482038519597</v>
      </c>
      <c r="J743">
        <v>-1.6859770656541699</v>
      </c>
      <c r="K743">
        <v>1296.34106418537</v>
      </c>
      <c r="L743">
        <v>1206.1256279941199</v>
      </c>
      <c r="M743">
        <v>37.484459078118299</v>
      </c>
      <c r="N743">
        <v>0.51318582707935301</v>
      </c>
      <c r="O743">
        <v>13.082637311881699</v>
      </c>
      <c r="P743">
        <v>29.3294837971028</v>
      </c>
      <c r="Q743">
        <v>-9.6261837434889995E-3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211</v>
      </c>
      <c r="E744">
        <v>5313.4028490399996</v>
      </c>
      <c r="F744">
        <v>586.29999999999995</v>
      </c>
      <c r="G744">
        <v>47.221521684953501</v>
      </c>
      <c r="H744">
        <v>-10.378062588176499</v>
      </c>
      <c r="I744">
        <v>-4.4549329764776404</v>
      </c>
      <c r="J744">
        <v>-4.3351499508499396</v>
      </c>
      <c r="K744">
        <v>590.37049392813299</v>
      </c>
      <c r="L744">
        <v>511.88900273352499</v>
      </c>
      <c r="M744">
        <v>41.408544391594802</v>
      </c>
      <c r="N744">
        <v>0.42123528807411897</v>
      </c>
      <c r="O744">
        <v>13.047927682074</v>
      </c>
      <c r="P744">
        <v>77.639751552795005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418</v>
      </c>
      <c r="E745">
        <v>5268.4988011949999</v>
      </c>
      <c r="F745">
        <v>290.35000000000002</v>
      </c>
      <c r="G745">
        <v>-9.3840303552189397</v>
      </c>
      <c r="H745">
        <v>-12.153929939931899</v>
      </c>
      <c r="I745">
        <v>-25.7925168185477</v>
      </c>
      <c r="J745">
        <v>0.72092637224895995</v>
      </c>
      <c r="K745">
        <v>295.33721433602801</v>
      </c>
      <c r="L745">
        <v>294.59458634193697</v>
      </c>
      <c r="M745">
        <v>47.424646009825999</v>
      </c>
      <c r="N745">
        <v>0.75641675424149601</v>
      </c>
      <c r="O745">
        <v>33.614603065266003</v>
      </c>
      <c r="P745">
        <v>17.709459459459399</v>
      </c>
      <c r="Q745">
        <v>-1.9851993159455E-2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127</v>
      </c>
      <c r="E746">
        <v>5251.0328134599904</v>
      </c>
      <c r="F746">
        <v>434.6</v>
      </c>
      <c r="G746">
        <v>69.187533602451296</v>
      </c>
      <c r="H746">
        <v>-2.9319223045286402</v>
      </c>
      <c r="I746">
        <v>78.898122321264793</v>
      </c>
      <c r="J746">
        <v>-1.9840189762209799</v>
      </c>
      <c r="K746">
        <v>388.80715665654202</v>
      </c>
      <c r="M746">
        <v>42.562898537179798</v>
      </c>
      <c r="N746">
        <v>0.26395834684366998</v>
      </c>
      <c r="O746">
        <v>21.951219512195099</v>
      </c>
      <c r="P746">
        <v>156.55253837071999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198</v>
      </c>
      <c r="E747">
        <v>5249.8748520179997</v>
      </c>
      <c r="F747">
        <v>206.46</v>
      </c>
      <c r="G747">
        <v>8.8034548275032396</v>
      </c>
      <c r="H747">
        <v>-4.25949846921272</v>
      </c>
      <c r="I747">
        <v>11.092892195219299</v>
      </c>
      <c r="J747">
        <v>1.1488643474398801</v>
      </c>
      <c r="K747">
        <v>195.90706618974599</v>
      </c>
      <c r="L747">
        <v>168.56842596424201</v>
      </c>
      <c r="M747">
        <v>46.246680174632203</v>
      </c>
      <c r="N747">
        <v>0.41184658084716003</v>
      </c>
      <c r="O747">
        <v>9.3189964157706093</v>
      </c>
      <c r="P747">
        <v>63.792145973819899</v>
      </c>
      <c r="Q747">
        <v>4.1484854382859003E-2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60</v>
      </c>
      <c r="E748">
        <v>5245.5657690349999</v>
      </c>
      <c r="F748">
        <v>1206.05</v>
      </c>
      <c r="G748">
        <v>-19.095988224450199</v>
      </c>
      <c r="H748">
        <v>6.1055744498711801</v>
      </c>
      <c r="I748">
        <v>-9.3853995056367303</v>
      </c>
      <c r="J748">
        <v>3.05365474568704</v>
      </c>
      <c r="K748">
        <v>1087.9855157019499</v>
      </c>
      <c r="M748">
        <v>75.470857229265505</v>
      </c>
      <c r="N748">
        <v>0.81171991449067504</v>
      </c>
      <c r="O748">
        <v>4.3074499398864097</v>
      </c>
      <c r="P748">
        <v>24.3350515463917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46</v>
      </c>
      <c r="E749">
        <v>5241.0406903399999</v>
      </c>
      <c r="F749">
        <v>757.4</v>
      </c>
      <c r="G749">
        <v>60.856020885417003</v>
      </c>
      <c r="H749">
        <v>24.8928332295499</v>
      </c>
      <c r="I749">
        <v>-30.863296553972202</v>
      </c>
      <c r="J749">
        <v>14.8400966769119</v>
      </c>
      <c r="K749">
        <v>600.69427909906699</v>
      </c>
      <c r="L749">
        <v>581.427042115414</v>
      </c>
      <c r="M749">
        <v>79.041366308785697</v>
      </c>
      <c r="N749">
        <v>2.2181996379814399</v>
      </c>
      <c r="O749">
        <v>33.225508317929702</v>
      </c>
      <c r="P749">
        <v>92.551163086309799</v>
      </c>
      <c r="Q749">
        <v>0.125806262600792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285</v>
      </c>
      <c r="E750">
        <v>5178.0009440599997</v>
      </c>
      <c r="F750">
        <v>273.95</v>
      </c>
      <c r="G750">
        <v>163.08818569081399</v>
      </c>
      <c r="H750">
        <v>-14.083224012706999</v>
      </c>
      <c r="I750">
        <v>159.97876873020701</v>
      </c>
      <c r="J750">
        <v>2.8595364602998901</v>
      </c>
      <c r="K750">
        <v>235.43729245748801</v>
      </c>
      <c r="L750">
        <v>151.77528704163601</v>
      </c>
      <c r="M750">
        <v>44.855641681071099</v>
      </c>
      <c r="N750">
        <v>0.28374892653864497</v>
      </c>
      <c r="O750">
        <v>19.2918415769301</v>
      </c>
      <c r="P750">
        <v>255.77922077922</v>
      </c>
      <c r="Q750">
        <v>0.133304878027285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1642</v>
      </c>
      <c r="E751">
        <v>5168.879891351</v>
      </c>
      <c r="F751">
        <v>59.37</v>
      </c>
      <c r="G751">
        <v>-6.6325445116517896</v>
      </c>
      <c r="H751">
        <v>-5.4746268625313501</v>
      </c>
      <c r="I751">
        <v>-1.68655743053299</v>
      </c>
      <c r="J751">
        <v>-4.4944481257480904</v>
      </c>
      <c r="K751">
        <v>60.826952467065702</v>
      </c>
      <c r="L751">
        <v>56.958680735493701</v>
      </c>
      <c r="M751">
        <v>56.425916595309197</v>
      </c>
      <c r="N751">
        <v>1.55787569037353</v>
      </c>
      <c r="O751">
        <v>9.1460333501768503</v>
      </c>
      <c r="P751">
        <v>24.205020920502001</v>
      </c>
      <c r="Q751">
        <v>-3.0196124243903E-2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1461</v>
      </c>
      <c r="E752">
        <v>5138.5545647700001</v>
      </c>
      <c r="F752">
        <v>908.3</v>
      </c>
      <c r="G752">
        <v>35.005151492016502</v>
      </c>
      <c r="H752">
        <v>-4.0753212240757604</v>
      </c>
      <c r="I752">
        <v>-7.64231080666476</v>
      </c>
      <c r="J752">
        <v>1.2672182527705</v>
      </c>
      <c r="K752">
        <v>907.02609635891395</v>
      </c>
      <c r="L752">
        <v>856.37497984197205</v>
      </c>
      <c r="M752">
        <v>56.141984940123699</v>
      </c>
      <c r="N752">
        <v>0.56403937841868201</v>
      </c>
      <c r="O752">
        <v>21.7549267863041</v>
      </c>
      <c r="P752">
        <v>60.761061946902601</v>
      </c>
      <c r="Q752">
        <v>0.13769278060451501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290</v>
      </c>
      <c r="E753">
        <v>5115.6994420499996</v>
      </c>
      <c r="F753">
        <v>534.25</v>
      </c>
      <c r="G753">
        <v>-21.615171529381701</v>
      </c>
      <c r="H753">
        <v>-5.1046894101693496</v>
      </c>
      <c r="I753">
        <v>-22.701566403200001</v>
      </c>
      <c r="J753">
        <v>-0.36204356002191601</v>
      </c>
      <c r="K753">
        <v>534.736748413594</v>
      </c>
      <c r="L753">
        <v>530.46511585998996</v>
      </c>
      <c r="M753">
        <v>42.095700186296298</v>
      </c>
      <c r="N753">
        <v>0.94146930414373498</v>
      </c>
      <c r="O753">
        <v>23.518951801591001</v>
      </c>
      <c r="P753">
        <v>22.830210369007901</v>
      </c>
      <c r="Q753">
        <v>2.3629380846805999E-2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290</v>
      </c>
      <c r="E754">
        <v>5076.1085957750001</v>
      </c>
      <c r="F754">
        <v>304.55</v>
      </c>
      <c r="G754">
        <v>21.5326531736928</v>
      </c>
      <c r="H754">
        <v>0.46275923003281</v>
      </c>
      <c r="I754">
        <v>-1.60841433535472</v>
      </c>
      <c r="J754">
        <v>-4.3765746508112198</v>
      </c>
      <c r="K754">
        <v>283.07651839384499</v>
      </c>
      <c r="L754">
        <v>262.75893132469099</v>
      </c>
      <c r="M754">
        <v>57.1788537235931</v>
      </c>
      <c r="N754">
        <v>1.6284690607689101</v>
      </c>
      <c r="O754">
        <v>4.9909702840255896</v>
      </c>
      <c r="P754">
        <v>46.453474392882903</v>
      </c>
      <c r="Q754">
        <v>-1.9226901399994001E-2</v>
      </c>
    </row>
    <row r="755" spans="1:17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1428</v>
      </c>
      <c r="E755">
        <v>5035.0736763249997</v>
      </c>
      <c r="F755">
        <v>778.25</v>
      </c>
      <c r="G755">
        <v>-11.660731188470001</v>
      </c>
      <c r="H755">
        <v>9.7369054164588604</v>
      </c>
      <c r="I755">
        <v>-14.767177844485101</v>
      </c>
      <c r="J755">
        <v>-4.8913789948480497</v>
      </c>
      <c r="K755">
        <v>772.53754199401897</v>
      </c>
      <c r="L755">
        <v>758.73040661769403</v>
      </c>
      <c r="M755">
        <v>41.529555886827701</v>
      </c>
      <c r="N755">
        <v>0.62634414716435605</v>
      </c>
      <c r="O755">
        <v>39.929328621908098</v>
      </c>
      <c r="P755">
        <v>35.347826086956502</v>
      </c>
      <c r="Q755">
        <v>9.5243201498557001E-2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388</v>
      </c>
      <c r="E756">
        <v>4988.7656123249999</v>
      </c>
      <c r="F756">
        <v>570.35</v>
      </c>
      <c r="G756">
        <v>-47.582096698652997</v>
      </c>
      <c r="H756">
        <v>-2.7114183632875299</v>
      </c>
      <c r="I756">
        <v>-34.985945427964403</v>
      </c>
      <c r="J756">
        <v>-0.88483648102010304</v>
      </c>
      <c r="K756">
        <v>573.92856605907502</v>
      </c>
      <c r="L756">
        <v>608.422893275913</v>
      </c>
      <c r="M756">
        <v>45.272946136410397</v>
      </c>
      <c r="N756">
        <v>0.73848827250834503</v>
      </c>
      <c r="O756">
        <v>40.089418777943301</v>
      </c>
      <c r="P756">
        <v>11.559902200488899</v>
      </c>
      <c r="Q756">
        <v>5.1623244630029E-2</v>
      </c>
    </row>
    <row r="757" spans="1:17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1655</v>
      </c>
      <c r="E757">
        <v>4985.1279318919997</v>
      </c>
      <c r="F757">
        <v>73.709999999999994</v>
      </c>
      <c r="G757">
        <v>37.811218485224302</v>
      </c>
      <c r="H757">
        <v>-10.9018851376121</v>
      </c>
      <c r="I757">
        <v>0.33415942921727099</v>
      </c>
      <c r="J757">
        <v>4.2902251787402896</v>
      </c>
      <c r="K757">
        <v>70.887651243311794</v>
      </c>
      <c r="L757">
        <v>62.752529122858803</v>
      </c>
      <c r="M757">
        <v>53.197325890440702</v>
      </c>
      <c r="N757">
        <v>0.83536477766634498</v>
      </c>
      <c r="O757">
        <v>14.217880884547499</v>
      </c>
      <c r="P757">
        <v>71.020881670533598</v>
      </c>
      <c r="Q757">
        <v>7.2280523617531997E-2</v>
      </c>
    </row>
    <row r="758" spans="1:17" hidden="1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295</v>
      </c>
      <c r="E758">
        <v>4975.4182691099904</v>
      </c>
      <c r="F758">
        <v>357.05</v>
      </c>
      <c r="G758">
        <v>-12.606898788313901</v>
      </c>
      <c r="H758">
        <v>-10.7881237744581</v>
      </c>
      <c r="I758">
        <v>-13.821964655835799</v>
      </c>
      <c r="J758">
        <v>-0.72166048031316299</v>
      </c>
      <c r="K758">
        <v>365.266924770743</v>
      </c>
      <c r="L758">
        <v>356.63671560210901</v>
      </c>
      <c r="M758">
        <v>44.441313002989801</v>
      </c>
      <c r="N758">
        <v>0.54643783516379396</v>
      </c>
      <c r="O758">
        <v>12.3092003921019</v>
      </c>
      <c r="P758">
        <v>14.073482428115</v>
      </c>
      <c r="Q758">
        <v>2.0121850664050001E-3</v>
      </c>
    </row>
    <row r="759" spans="1:17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54</v>
      </c>
      <c r="E759">
        <v>4971.7511654</v>
      </c>
      <c r="F759">
        <v>697.25</v>
      </c>
      <c r="G759">
        <v>-33.347148956151699</v>
      </c>
      <c r="H759">
        <v>-7.7471323976715301</v>
      </c>
      <c r="I759">
        <v>-47.616165772680297</v>
      </c>
      <c r="J759">
        <v>-0.69478044635841596</v>
      </c>
      <c r="K759">
        <v>756.34509846425999</v>
      </c>
      <c r="L759">
        <v>827.24346020228597</v>
      </c>
      <c r="M759">
        <v>32.1135090134647</v>
      </c>
      <c r="N759">
        <v>0.58233567064306402</v>
      </c>
      <c r="O759">
        <v>78.300466116887705</v>
      </c>
      <c r="P759">
        <v>2.8316495833640598</v>
      </c>
      <c r="Q759">
        <v>-8.4879546293659992E-3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373</v>
      </c>
      <c r="E760">
        <v>4971.6003769749996</v>
      </c>
      <c r="F760">
        <v>551.04999999999995</v>
      </c>
      <c r="G760">
        <v>-0.95378657181995696</v>
      </c>
      <c r="H760">
        <v>16.608757075308901</v>
      </c>
      <c r="I760">
        <v>23.980687720574199</v>
      </c>
      <c r="J760">
        <v>10.040281168373101</v>
      </c>
      <c r="K760">
        <v>459.30600361945</v>
      </c>
      <c r="L760">
        <v>424.33720488509999</v>
      </c>
      <c r="M760">
        <v>79.371668800612099</v>
      </c>
      <c r="N760">
        <v>1.45271609208157</v>
      </c>
      <c r="O760">
        <v>2.1685872425369901</v>
      </c>
      <c r="P760">
        <v>73.258921553214805</v>
      </c>
      <c r="Q760">
        <v>3.5235191488183999E-2</v>
      </c>
    </row>
    <row r="761" spans="1:17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198</v>
      </c>
      <c r="E761">
        <v>4968.5022195450001</v>
      </c>
      <c r="F761">
        <v>647.65</v>
      </c>
      <c r="G761">
        <v>15.9004730036413</v>
      </c>
      <c r="H761">
        <v>13.890283849966799</v>
      </c>
      <c r="I761">
        <v>2.57232166864102</v>
      </c>
      <c r="J761">
        <v>-2.79409259308163</v>
      </c>
      <c r="K761">
        <v>599.88270276913499</v>
      </c>
      <c r="L761">
        <v>539.26180821519199</v>
      </c>
      <c r="M761">
        <v>53.007502907489503</v>
      </c>
      <c r="N761">
        <v>1.3395400504649599</v>
      </c>
      <c r="O761">
        <v>8.5462827144290898</v>
      </c>
      <c r="P761">
        <v>61.408099688473499</v>
      </c>
      <c r="Q761">
        <v>0.12768726615170101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251</v>
      </c>
      <c r="E762">
        <v>4961.8380646899996</v>
      </c>
      <c r="F762">
        <v>257.35000000000002</v>
      </c>
      <c r="G762">
        <v>29.3561487443144</v>
      </c>
      <c r="H762">
        <v>-9.9415986714209996</v>
      </c>
      <c r="I762">
        <v>-6.5097903155165699</v>
      </c>
      <c r="J762">
        <v>5.3129096895657799</v>
      </c>
      <c r="K762">
        <v>242.75784056784801</v>
      </c>
      <c r="L762">
        <v>225.55533050803399</v>
      </c>
      <c r="M762">
        <v>68.425195332841199</v>
      </c>
      <c r="N762">
        <v>1.2010195510433099</v>
      </c>
      <c r="O762">
        <v>13.2310083543811</v>
      </c>
      <c r="P762">
        <v>56.777337800791898</v>
      </c>
      <c r="Q762">
        <v>0.174918239295866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165</v>
      </c>
      <c r="E763">
        <v>4944.6186459999999</v>
      </c>
      <c r="F763">
        <v>168.41</v>
      </c>
      <c r="G763">
        <v>126.22678650560501</v>
      </c>
      <c r="H763">
        <v>-3.7824328150537001</v>
      </c>
      <c r="I763">
        <v>16.7579995270079</v>
      </c>
      <c r="J763">
        <v>0.69610346216780705</v>
      </c>
      <c r="K763">
        <v>155.73092345448799</v>
      </c>
      <c r="L763">
        <v>124.324821006542</v>
      </c>
      <c r="M763">
        <v>58.158393576045</v>
      </c>
      <c r="N763">
        <v>1.0089530126498301</v>
      </c>
      <c r="O763">
        <v>11.6323258713853</v>
      </c>
      <c r="P763">
        <v>178.82450331125801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83</v>
      </c>
      <c r="E764">
        <v>4932.9227155849903</v>
      </c>
      <c r="F764">
        <v>1264.8499999999999</v>
      </c>
      <c r="G764">
        <v>61.818766639096403</v>
      </c>
      <c r="H764">
        <v>-10.2004697852026</v>
      </c>
      <c r="I764">
        <v>47.445158064928201</v>
      </c>
      <c r="J764">
        <v>-4.6780480857136402</v>
      </c>
      <c r="K764">
        <v>1206.63792987545</v>
      </c>
      <c r="L764">
        <v>895.09532868121903</v>
      </c>
      <c r="M764">
        <v>31.470830544877298</v>
      </c>
      <c r="N764">
        <v>0.143729064291335</v>
      </c>
      <c r="O764">
        <v>25.920069573467199</v>
      </c>
      <c r="P764">
        <v>109.256348746794</v>
      </c>
      <c r="Q764">
        <v>8.1459527294709996E-2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198</v>
      </c>
      <c r="E765">
        <v>4913.6888482499999</v>
      </c>
      <c r="F765">
        <v>687.05</v>
      </c>
      <c r="G765">
        <v>81.078597288245504</v>
      </c>
      <c r="H765">
        <v>7.6727459543193897</v>
      </c>
      <c r="I765">
        <v>-15.0658750062107</v>
      </c>
      <c r="J765">
        <v>-3.61801249393758</v>
      </c>
      <c r="K765">
        <v>655.98752212752902</v>
      </c>
      <c r="L765">
        <v>589.10696905208704</v>
      </c>
      <c r="M765">
        <v>52.338046106382201</v>
      </c>
      <c r="N765">
        <v>1.23760726165478</v>
      </c>
      <c r="O765">
        <v>8.3108944036096304</v>
      </c>
      <c r="P765">
        <v>109.946524064171</v>
      </c>
      <c r="Q765">
        <v>0.136723877115312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271</v>
      </c>
      <c r="E766">
        <v>4884.9714537749996</v>
      </c>
      <c r="F766">
        <v>536.54999999999995</v>
      </c>
      <c r="G766">
        <v>-2.8114970784122799</v>
      </c>
      <c r="H766">
        <v>-11.509897177910901</v>
      </c>
      <c r="I766">
        <v>16.9817477883166</v>
      </c>
      <c r="J766">
        <v>1.5450766517702701</v>
      </c>
      <c r="K766">
        <v>521.29330130869801</v>
      </c>
      <c r="L766">
        <v>455.70441197934298</v>
      </c>
      <c r="M766">
        <v>49.4262987787097</v>
      </c>
      <c r="N766">
        <v>0.39118374432840902</v>
      </c>
      <c r="O766">
        <v>14.4068586338645</v>
      </c>
      <c r="P766">
        <v>49.000277700638598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118</v>
      </c>
      <c r="E767">
        <v>4883.0148225299999</v>
      </c>
      <c r="F767">
        <v>285.55</v>
      </c>
      <c r="G767">
        <v>70.571668558809193</v>
      </c>
      <c r="H767">
        <v>-3.06353540500844</v>
      </c>
      <c r="I767">
        <v>-3.6435167839655098</v>
      </c>
      <c r="J767">
        <v>-2.2217357319273501</v>
      </c>
      <c r="K767">
        <v>276.537939784424</v>
      </c>
      <c r="L767">
        <v>238.16305982644499</v>
      </c>
      <c r="M767">
        <v>53.474430457464102</v>
      </c>
      <c r="N767">
        <v>0.692598244203248</v>
      </c>
      <c r="O767">
        <v>12.222027665907801</v>
      </c>
      <c r="P767">
        <v>120.672333848531</v>
      </c>
      <c r="Q767">
        <v>6.7334144274643001E-2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95</v>
      </c>
      <c r="E768">
        <v>4880.3297090400001</v>
      </c>
      <c r="F768">
        <v>1778.6</v>
      </c>
      <c r="G768">
        <v>47.041170458171997</v>
      </c>
      <c r="H768">
        <v>12.7411192306974</v>
      </c>
      <c r="I768">
        <v>18.154206303254501</v>
      </c>
      <c r="J768">
        <v>11.526597257454</v>
      </c>
      <c r="K768">
        <v>1592.87215245327</v>
      </c>
      <c r="L768">
        <v>1352.7037693350001</v>
      </c>
      <c r="M768">
        <v>49.686672511452798</v>
      </c>
      <c r="N768">
        <v>1.44422555795755</v>
      </c>
      <c r="O768">
        <v>10.606656921173901</v>
      </c>
      <c r="P768">
        <v>77.504990019960005</v>
      </c>
      <c r="Q768">
        <v>0.12020428384149499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46</v>
      </c>
      <c r="E769">
        <v>4862.2587451709996</v>
      </c>
      <c r="F769">
        <v>60.23</v>
      </c>
      <c r="G769">
        <v>12.410336102667101</v>
      </c>
      <c r="H769">
        <v>-14.789890781813799</v>
      </c>
      <c r="I769">
        <v>-13.9170328984136</v>
      </c>
      <c r="J769">
        <v>0.29065476060423101</v>
      </c>
      <c r="K769">
        <v>62.575442876303597</v>
      </c>
      <c r="L769">
        <v>57.988825511036801</v>
      </c>
      <c r="M769">
        <v>43.088173936686402</v>
      </c>
      <c r="N769">
        <v>0.63993910587470904</v>
      </c>
      <c r="O769">
        <v>31.1638718246721</v>
      </c>
      <c r="P769">
        <v>43.234244946492197</v>
      </c>
      <c r="Q769">
        <v>0.12847270559995999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111</v>
      </c>
      <c r="E770">
        <v>4857.3900000000003</v>
      </c>
      <c r="F770">
        <v>8095.65</v>
      </c>
      <c r="G770">
        <v>90.466075728186894</v>
      </c>
      <c r="H770">
        <v>9.5480114612738607</v>
      </c>
      <c r="I770">
        <v>11.7353163613126</v>
      </c>
      <c r="J770">
        <v>17.001384750918699</v>
      </c>
      <c r="K770">
        <v>7041.0032905558401</v>
      </c>
      <c r="L770">
        <v>6346.1700812378704</v>
      </c>
      <c r="M770">
        <v>64.393961598605998</v>
      </c>
      <c r="N770">
        <v>1.74376555131372</v>
      </c>
      <c r="O770">
        <v>6.9895561196445097</v>
      </c>
      <c r="P770">
        <v>121.79863013698601</v>
      </c>
      <c r="Q770">
        <v>9.0385960826064995E-2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622</v>
      </c>
      <c r="E771">
        <v>4845.3087539999997</v>
      </c>
      <c r="F771">
        <v>234.6</v>
      </c>
      <c r="G771">
        <v>83.141362930234195</v>
      </c>
      <c r="H771">
        <v>13.5547553398217</v>
      </c>
      <c r="I771">
        <v>14.636154790511901</v>
      </c>
      <c r="J771">
        <v>5.3033910291544597</v>
      </c>
      <c r="K771">
        <v>198.291446748357</v>
      </c>
      <c r="L771">
        <v>168.99841789948701</v>
      </c>
      <c r="M771">
        <v>70.708369477046503</v>
      </c>
      <c r="N771">
        <v>1.0375455226228101</v>
      </c>
      <c r="O771">
        <v>3.6658141517476399</v>
      </c>
      <c r="P771">
        <v>116.620498614958</v>
      </c>
      <c r="Q771">
        <v>7.3337345888568994E-2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60</v>
      </c>
      <c r="E772">
        <v>4832.1036000000004</v>
      </c>
      <c r="F772">
        <v>525.6</v>
      </c>
      <c r="G772">
        <v>-37.634619699944103</v>
      </c>
      <c r="H772">
        <v>-0.39386246755729498</v>
      </c>
      <c r="I772">
        <v>-10.128331745571099</v>
      </c>
      <c r="J772">
        <v>1.2815289415029001</v>
      </c>
      <c r="K772">
        <v>516.43753864138796</v>
      </c>
      <c r="L772">
        <v>502.25289121585502</v>
      </c>
      <c r="M772">
        <v>47.127928049119397</v>
      </c>
      <c r="N772">
        <v>0.66930978576813605</v>
      </c>
      <c r="O772">
        <v>22.859589041095798</v>
      </c>
      <c r="P772">
        <v>21.934810346827501</v>
      </c>
      <c r="Q772">
        <v>-6.8287492720408002E-2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285</v>
      </c>
      <c r="E773">
        <v>4804.1415900000002</v>
      </c>
      <c r="F773">
        <v>2478.15</v>
      </c>
      <c r="G773">
        <v>713.90958604690297</v>
      </c>
      <c r="H773">
        <v>41.547076515961201</v>
      </c>
      <c r="I773">
        <v>172.19096324802101</v>
      </c>
      <c r="J773">
        <v>13.974146788237601</v>
      </c>
      <c r="K773">
        <v>1744.0611085886101</v>
      </c>
      <c r="L773">
        <v>1216.3428323518699</v>
      </c>
      <c r="M773">
        <v>85.511204187360306</v>
      </c>
      <c r="N773">
        <v>1.4139067787359401</v>
      </c>
      <c r="O773">
        <v>0.27036297237859003</v>
      </c>
      <c r="P773">
        <v>785.05357142857099</v>
      </c>
      <c r="Q773">
        <v>0.308832253014098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932</v>
      </c>
      <c r="E774">
        <v>4799.7068404000001</v>
      </c>
      <c r="F774">
        <v>197.3</v>
      </c>
      <c r="G774">
        <v>268.67795900153902</v>
      </c>
      <c r="H774">
        <v>8.3353652624434496</v>
      </c>
      <c r="I774">
        <v>43.982826708485703</v>
      </c>
      <c r="J774">
        <v>-1.97286788872295</v>
      </c>
      <c r="K774">
        <v>168.293337503674</v>
      </c>
      <c r="L774">
        <v>124.1528352852</v>
      </c>
      <c r="M774">
        <v>50.887430188290701</v>
      </c>
      <c r="N774">
        <v>1.10692361728575</v>
      </c>
      <c r="O774">
        <v>13.431322858590899</v>
      </c>
      <c r="P774">
        <v>299.93243243243199</v>
      </c>
      <c r="Q774">
        <v>0.21747050495024201</v>
      </c>
    </row>
    <row r="775" spans="1:17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619</v>
      </c>
      <c r="E775">
        <v>4788.0856800000001</v>
      </c>
      <c r="F775">
        <v>1106.0999999999999</v>
      </c>
      <c r="G775">
        <v>63.829751511186899</v>
      </c>
      <c r="H775">
        <v>-5.6050703239570803</v>
      </c>
      <c r="I775">
        <v>30.061419202865299</v>
      </c>
      <c r="J775">
        <v>3.9652748230607102</v>
      </c>
      <c r="K775">
        <v>1118.8694933244001</v>
      </c>
      <c r="L775">
        <v>1000.291267655</v>
      </c>
      <c r="M775">
        <v>58.148422590103003</v>
      </c>
      <c r="N775">
        <v>0.52148816002353204</v>
      </c>
      <c r="O775">
        <v>35.155049272217703</v>
      </c>
      <c r="P775">
        <v>93.628008752735198</v>
      </c>
      <c r="Q775">
        <v>0.16801307117520001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290</v>
      </c>
      <c r="E776">
        <v>4724.8177968749997</v>
      </c>
      <c r="F776">
        <v>2686.75</v>
      </c>
      <c r="G776">
        <v>103.371407947205</v>
      </c>
      <c r="H776">
        <v>23.673634398598601</v>
      </c>
      <c r="I776">
        <v>59.195048981994397</v>
      </c>
      <c r="J776">
        <v>3.8282177789812102</v>
      </c>
      <c r="K776">
        <v>2152.0973061469899</v>
      </c>
      <c r="L776">
        <v>1676.22764687988</v>
      </c>
      <c r="M776">
        <v>77.419620856503499</v>
      </c>
      <c r="N776">
        <v>1.39041262585226</v>
      </c>
      <c r="O776">
        <v>1.6544151856331799</v>
      </c>
      <c r="P776">
        <v>171.04665825977301</v>
      </c>
      <c r="Q776">
        <v>6.7393956477569003E-2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E777">
        <v>4711.7927285099904</v>
      </c>
      <c r="F777">
        <v>4306.05</v>
      </c>
      <c r="G777">
        <v>28.8213431860855</v>
      </c>
      <c r="H777">
        <v>-0.21048105547732399</v>
      </c>
      <c r="I777">
        <v>19.2661215625394</v>
      </c>
      <c r="J777">
        <v>2.21684666903825</v>
      </c>
      <c r="K777">
        <v>4228.6169740775304</v>
      </c>
      <c r="L777">
        <v>3679.5802879417301</v>
      </c>
      <c r="M777">
        <v>53.9873639985056</v>
      </c>
      <c r="N777">
        <v>1.03737320690234</v>
      </c>
      <c r="O777">
        <v>10.9369375645893</v>
      </c>
      <c r="P777">
        <v>83.236170212765899</v>
      </c>
      <c r="Q777">
        <v>0.12542008764573301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1450</v>
      </c>
      <c r="E778">
        <v>4699.2811904999999</v>
      </c>
      <c r="F778">
        <v>8887</v>
      </c>
      <c r="G778">
        <v>9.4174663391325097</v>
      </c>
      <c r="H778">
        <v>7.1574468376895899</v>
      </c>
      <c r="I778">
        <v>7.3635281902229099</v>
      </c>
      <c r="J778">
        <v>2.6788886197683301</v>
      </c>
      <c r="K778">
        <v>7745.5880574864595</v>
      </c>
      <c r="L778">
        <v>7121.5762440975104</v>
      </c>
      <c r="M778">
        <v>78.741772169078004</v>
      </c>
      <c r="N778">
        <v>3.4700133034931602</v>
      </c>
      <c r="O778">
        <v>2.3855069202205401</v>
      </c>
      <c r="P778">
        <v>52.959096737549501</v>
      </c>
      <c r="Q778">
        <v>-1.3001767748945001E-2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198</v>
      </c>
      <c r="E779">
        <v>4686.2314988600001</v>
      </c>
      <c r="F779">
        <v>6900.2</v>
      </c>
      <c r="G779">
        <v>51.640399943988101</v>
      </c>
      <c r="H779">
        <v>-11.763327548014001</v>
      </c>
      <c r="I779">
        <v>-8.5793390821483797</v>
      </c>
      <c r="J779">
        <v>2.3002997829218801</v>
      </c>
      <c r="K779">
        <v>7346.8513931769803</v>
      </c>
      <c r="L779">
        <v>6502.7562734854901</v>
      </c>
      <c r="M779">
        <v>41.546243295070703</v>
      </c>
      <c r="N779">
        <v>0.90870742925447601</v>
      </c>
      <c r="O779">
        <v>31.632416451697001</v>
      </c>
      <c r="P779">
        <v>91.672222222222203</v>
      </c>
      <c r="Q779">
        <v>0.12973117675373699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138</v>
      </c>
      <c r="E780">
        <v>4670.5666732700001</v>
      </c>
      <c r="F780">
        <v>100.27</v>
      </c>
      <c r="G780">
        <v>101.822378382772</v>
      </c>
      <c r="H780">
        <v>16.277583166526799</v>
      </c>
      <c r="I780">
        <v>111.532967101586</v>
      </c>
      <c r="J780">
        <v>-2.02325192027826</v>
      </c>
      <c r="K780">
        <v>81.461340681481701</v>
      </c>
      <c r="M780">
        <v>62.991863211469799</v>
      </c>
      <c r="N780">
        <v>1.97169277603832</v>
      </c>
      <c r="O780">
        <v>8.2577041986635997</v>
      </c>
      <c r="P780">
        <v>178.527777777777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373</v>
      </c>
      <c r="E781">
        <v>4648.5175478599904</v>
      </c>
      <c r="F781">
        <v>373.57</v>
      </c>
      <c r="G781">
        <v>146.525308944866</v>
      </c>
      <c r="H781">
        <v>34.753208906320197</v>
      </c>
      <c r="I781">
        <v>137.287336229781</v>
      </c>
      <c r="J781">
        <v>29.454232016767399</v>
      </c>
      <c r="K781">
        <v>248.518291514916</v>
      </c>
      <c r="L781">
        <v>192.26458777748201</v>
      </c>
      <c r="M781">
        <v>93.229829785929496</v>
      </c>
      <c r="N781">
        <v>2.7257494726512399</v>
      </c>
      <c r="O781">
        <v>6.8072918060872096</v>
      </c>
      <c r="P781">
        <v>232.07698119916401</v>
      </c>
      <c r="Q781">
        <v>0.18142545220947401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271</v>
      </c>
      <c r="E782">
        <v>4640.8280619999996</v>
      </c>
      <c r="F782">
        <v>475.15</v>
      </c>
      <c r="G782">
        <v>45.0514894543496</v>
      </c>
      <c r="H782">
        <v>2.7319927856492101</v>
      </c>
      <c r="I782">
        <v>-3.66786451457408</v>
      </c>
      <c r="J782">
        <v>1.5052862288898301</v>
      </c>
      <c r="K782">
        <v>428.69686022918597</v>
      </c>
      <c r="L782">
        <v>369.13245654366898</v>
      </c>
      <c r="M782">
        <v>63.705040651462397</v>
      </c>
      <c r="N782">
        <v>1.12896148927991</v>
      </c>
      <c r="O782">
        <v>4.0513522045669799</v>
      </c>
      <c r="P782">
        <v>72.280638143582294</v>
      </c>
      <c r="Q782">
        <v>0.13166138577488901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388</v>
      </c>
      <c r="E783">
        <v>4619.8916244000002</v>
      </c>
      <c r="F783">
        <v>1204.2</v>
      </c>
      <c r="G783">
        <v>-41.947441252863797</v>
      </c>
      <c r="H783">
        <v>1.2116463468693299</v>
      </c>
      <c r="I783">
        <v>-23.605581822031201</v>
      </c>
      <c r="J783">
        <v>0.869687616197932</v>
      </c>
      <c r="K783">
        <v>1164.92915909932</v>
      </c>
      <c r="L783">
        <v>1228.7924944853901</v>
      </c>
      <c r="M783">
        <v>50.724124128467302</v>
      </c>
      <c r="N783">
        <v>0.31278553837454398</v>
      </c>
      <c r="O783">
        <v>37.435641919946796</v>
      </c>
      <c r="P783">
        <v>20.6794608408077</v>
      </c>
      <c r="Q783">
        <v>-7.4504842761671006E-2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127</v>
      </c>
      <c r="E784">
        <v>4594.269918</v>
      </c>
      <c r="F784">
        <v>6023.85</v>
      </c>
      <c r="G784">
        <v>340.67575555799198</v>
      </c>
      <c r="H784">
        <v>12.139279217889399</v>
      </c>
      <c r="I784">
        <v>66.479310553511795</v>
      </c>
      <c r="J784">
        <v>-5.05832068255725</v>
      </c>
      <c r="K784">
        <v>5651.6857139482399</v>
      </c>
      <c r="L784">
        <v>4192.4666882941601</v>
      </c>
      <c r="M784">
        <v>50.929410657844301</v>
      </c>
      <c r="N784">
        <v>0.70200660003496695</v>
      </c>
      <c r="O784">
        <v>12.378296272317501</v>
      </c>
      <c r="P784">
        <v>416.33737624823198</v>
      </c>
      <c r="Q784">
        <v>0.30340671842900102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133</v>
      </c>
      <c r="E785">
        <v>4575.5550383999998</v>
      </c>
      <c r="F785">
        <v>2254.4</v>
      </c>
      <c r="G785">
        <v>54.6298217484687</v>
      </c>
      <c r="H785">
        <v>-4.6472000926533701</v>
      </c>
      <c r="I785">
        <v>43.753407386229</v>
      </c>
      <c r="J785">
        <v>2.1335298398598299</v>
      </c>
      <c r="K785">
        <v>2094.1092572666798</v>
      </c>
      <c r="L785">
        <v>1762.5460197526299</v>
      </c>
      <c r="M785">
        <v>69.722121655049904</v>
      </c>
      <c r="N785">
        <v>0.92454424266593405</v>
      </c>
      <c r="O785">
        <v>1.8452803406671301</v>
      </c>
      <c r="P785">
        <v>87.3981712385702</v>
      </c>
      <c r="Q785">
        <v>0.31848856549101101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418</v>
      </c>
      <c r="E786">
        <v>4568.0419676219999</v>
      </c>
      <c r="F786">
        <v>123.18</v>
      </c>
      <c r="G786">
        <v>-36.182077945212797</v>
      </c>
      <c r="H786">
        <v>-2.6914172203650701</v>
      </c>
      <c r="I786">
        <v>-20.269831880601899</v>
      </c>
      <c r="J786">
        <v>-3.02847572131693</v>
      </c>
      <c r="K786">
        <v>124.305290922439</v>
      </c>
      <c r="M786">
        <v>33.958402740269499</v>
      </c>
      <c r="N786">
        <v>1.0104301144148999</v>
      </c>
      <c r="O786">
        <v>24.695567462250299</v>
      </c>
      <c r="P786">
        <v>13.2689655172413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4545.3084168329997</v>
      </c>
      <c r="F787">
        <v>35.729999999999997</v>
      </c>
      <c r="G787">
        <v>13.7831059827214</v>
      </c>
      <c r="H787">
        <v>3.4242541513323501</v>
      </c>
      <c r="I787">
        <v>-22.3549210438931</v>
      </c>
      <c r="J787">
        <v>1.0649257826492899</v>
      </c>
      <c r="K787">
        <v>34.813822436871199</v>
      </c>
      <c r="L787">
        <v>32.999448370512702</v>
      </c>
      <c r="M787">
        <v>44.482270929334703</v>
      </c>
      <c r="N787">
        <v>1.2099342402547399</v>
      </c>
      <c r="O787">
        <v>33.641197872935898</v>
      </c>
      <c r="P787">
        <v>45.008116883116799</v>
      </c>
      <c r="Q787">
        <v>0.11249078086865399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E788">
        <v>4535.8947670890002</v>
      </c>
      <c r="F788">
        <v>57.17</v>
      </c>
      <c r="G788">
        <v>67.385094597481</v>
      </c>
      <c r="H788">
        <v>3.8878116705599699</v>
      </c>
      <c r="I788">
        <v>-21.461782275917098</v>
      </c>
      <c r="J788">
        <v>2.1987911994895799</v>
      </c>
      <c r="K788">
        <v>55.869779011183503</v>
      </c>
      <c r="L788">
        <v>54.599054374292898</v>
      </c>
      <c r="M788">
        <v>59.0363297915438</v>
      </c>
      <c r="N788">
        <v>1.7995726360457001</v>
      </c>
      <c r="O788">
        <v>35.560608710862297</v>
      </c>
      <c r="P788">
        <v>97.137931034482705</v>
      </c>
      <c r="Q788">
        <v>-4.1857875301502999E-2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133</v>
      </c>
      <c r="E789">
        <v>4534.5617994800004</v>
      </c>
      <c r="F789">
        <v>46.7</v>
      </c>
      <c r="G789">
        <v>40.136672465959698</v>
      </c>
      <c r="H789">
        <v>-9.1543779850090203</v>
      </c>
      <c r="I789">
        <v>-16.805585438427499</v>
      </c>
      <c r="J789">
        <v>0.49301039709625399</v>
      </c>
      <c r="K789">
        <v>47.800955183959402</v>
      </c>
      <c r="L789">
        <v>45.841447181191903</v>
      </c>
      <c r="M789">
        <v>49.253564115897099</v>
      </c>
      <c r="N789">
        <v>0.67078313406178003</v>
      </c>
      <c r="O789">
        <v>40.0428265524625</v>
      </c>
      <c r="P789">
        <v>78.585086042065001</v>
      </c>
      <c r="Q789">
        <v>5.3584796367841997E-2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133</v>
      </c>
      <c r="E790">
        <v>4516.8400252239999</v>
      </c>
      <c r="F790">
        <v>250.63</v>
      </c>
      <c r="G790">
        <v>-11.114558554164001</v>
      </c>
      <c r="H790">
        <v>11.822310094665101</v>
      </c>
      <c r="I790">
        <v>-6.8951808878429404</v>
      </c>
      <c r="J790">
        <v>0.22329617016150299</v>
      </c>
      <c r="K790">
        <v>231.022016532062</v>
      </c>
      <c r="L790">
        <v>209.37309316489299</v>
      </c>
      <c r="M790">
        <v>55.6259924790483</v>
      </c>
      <c r="N790">
        <v>0.80799961460255598</v>
      </c>
      <c r="O790">
        <v>9.6397079360012796</v>
      </c>
      <c r="P790">
        <v>57.579377554228202</v>
      </c>
      <c r="Q790">
        <v>8.3256174146021003E-2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133</v>
      </c>
      <c r="E791">
        <v>4505.9418158999997</v>
      </c>
      <c r="F791">
        <v>430.5</v>
      </c>
      <c r="G791">
        <v>-4.8084075325900697</v>
      </c>
      <c r="K791">
        <v>425.76520424318301</v>
      </c>
      <c r="L791">
        <v>384.46648021701702</v>
      </c>
      <c r="M791">
        <v>38.331602171758398</v>
      </c>
      <c r="N791">
        <v>1</v>
      </c>
      <c r="O791">
        <v>7.2938443670151001</v>
      </c>
      <c r="P791">
        <v>24.602026049203999</v>
      </c>
      <c r="Q791">
        <v>9.3594908740256E-2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555</v>
      </c>
      <c r="E792">
        <v>4503.3107157000004</v>
      </c>
      <c r="F792">
        <v>814.5</v>
      </c>
      <c r="G792">
        <v>-31.375185829150102</v>
      </c>
      <c r="H792">
        <v>-1.75245498690575</v>
      </c>
      <c r="I792">
        <v>-9.5751974757199498</v>
      </c>
      <c r="J792">
        <v>1.08825237500325</v>
      </c>
      <c r="K792">
        <v>780.82615632699401</v>
      </c>
      <c r="L792">
        <v>764.05417570031295</v>
      </c>
      <c r="M792">
        <v>51.263642482677703</v>
      </c>
      <c r="N792">
        <v>0.752315006129611</v>
      </c>
      <c r="O792">
        <v>10.061387354204999</v>
      </c>
      <c r="P792">
        <v>23.982038206864999</v>
      </c>
      <c r="Q792">
        <v>-0.134702269564629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198</v>
      </c>
      <c r="E793">
        <v>4479.7389524999999</v>
      </c>
      <c r="F793">
        <v>686.7</v>
      </c>
      <c r="G793">
        <v>41.220036387264301</v>
      </c>
      <c r="H793">
        <v>-1.94905931892595</v>
      </c>
      <c r="I793">
        <v>-14.972963324391699</v>
      </c>
      <c r="J793">
        <v>2.8931499056780399</v>
      </c>
      <c r="K793">
        <v>658.79121323859101</v>
      </c>
      <c r="L793">
        <v>571.683635582281</v>
      </c>
      <c r="M793">
        <v>50.767381937378602</v>
      </c>
      <c r="N793">
        <v>0.58901291078940299</v>
      </c>
      <c r="O793">
        <v>13.1207222950342</v>
      </c>
      <c r="P793">
        <v>95.836304006844401</v>
      </c>
      <c r="Q793">
        <v>6.1904800879226E-2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373</v>
      </c>
      <c r="E794">
        <v>4469.5895051999996</v>
      </c>
      <c r="F794">
        <v>10519.8</v>
      </c>
      <c r="G794">
        <v>-8.2350933559707808</v>
      </c>
      <c r="H794">
        <v>-13.1915149539038</v>
      </c>
      <c r="I794">
        <v>0.87025813190133905</v>
      </c>
      <c r="J794">
        <v>-2.1185648486983299</v>
      </c>
      <c r="K794">
        <v>10748.996172114401</v>
      </c>
      <c r="L794">
        <v>9858.5157788418492</v>
      </c>
      <c r="M794">
        <v>22.734127406293599</v>
      </c>
      <c r="N794">
        <v>0.77595443150002397</v>
      </c>
      <c r="O794">
        <v>26.208673168691401</v>
      </c>
      <c r="P794">
        <v>26.246437250607499</v>
      </c>
      <c r="Q794">
        <v>-8.6278714705830997E-2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619</v>
      </c>
      <c r="E795">
        <v>4453.2749096999996</v>
      </c>
      <c r="F795">
        <v>641.5</v>
      </c>
      <c r="G795">
        <v>28.093372257501098</v>
      </c>
      <c r="H795">
        <v>23.524729301107801</v>
      </c>
      <c r="I795">
        <v>37.803960976314599</v>
      </c>
      <c r="J795">
        <v>3.3242356255227601</v>
      </c>
      <c r="M795">
        <v>59.392876511197301</v>
      </c>
      <c r="O795">
        <v>18.137178487918899</v>
      </c>
      <c r="P795">
        <v>72.724824986537399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715</v>
      </c>
      <c r="E796">
        <v>4449.3999170859997</v>
      </c>
      <c r="F796">
        <v>271.92</v>
      </c>
      <c r="G796">
        <v>1.5060317554956899</v>
      </c>
      <c r="H796">
        <v>0.32761963791537302</v>
      </c>
      <c r="I796">
        <v>0.84678600200278298</v>
      </c>
      <c r="J796">
        <v>0.53403979319755701</v>
      </c>
      <c r="K796">
        <v>263.58082326346698</v>
      </c>
      <c r="L796">
        <v>244.36685566207899</v>
      </c>
      <c r="M796">
        <v>58.987597709054498</v>
      </c>
      <c r="N796">
        <v>0.62077446390008395</v>
      </c>
      <c r="O796">
        <v>1.6769638128861299</v>
      </c>
      <c r="P796">
        <v>31.2671976828385</v>
      </c>
      <c r="Q796">
        <v>3.7892634135868998E-2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271</v>
      </c>
      <c r="E797">
        <v>4425.5458455999997</v>
      </c>
      <c r="F797">
        <v>1409.75</v>
      </c>
      <c r="G797">
        <v>-4.92914559971363</v>
      </c>
      <c r="H797">
        <v>8.2842786869089409</v>
      </c>
      <c r="I797">
        <v>-5.0724578135080902</v>
      </c>
      <c r="J797">
        <v>-2.91651740386872</v>
      </c>
      <c r="K797">
        <v>1354.3123610286</v>
      </c>
      <c r="L797">
        <v>1226.8546363026801</v>
      </c>
      <c r="M797">
        <v>44.258834419607197</v>
      </c>
      <c r="N797">
        <v>0.82521396678627001</v>
      </c>
      <c r="O797">
        <v>8.2887036708636295</v>
      </c>
      <c r="P797">
        <v>46.254798215582497</v>
      </c>
      <c r="Q797">
        <v>0.102705010159715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1450</v>
      </c>
      <c r="E798">
        <v>4420.0307658000002</v>
      </c>
      <c r="F798">
        <v>370.5</v>
      </c>
      <c r="G798">
        <v>-17.215652937137602</v>
      </c>
      <c r="H798">
        <v>1.31809987675701</v>
      </c>
      <c r="I798">
        <v>-9.4022914865600793</v>
      </c>
      <c r="J798">
        <v>2.7131493890546801</v>
      </c>
      <c r="K798">
        <v>353.79582492494598</v>
      </c>
      <c r="L798">
        <v>349.71586253301399</v>
      </c>
      <c r="M798">
        <v>58.249933125057197</v>
      </c>
      <c r="N798">
        <v>1.05449648029016</v>
      </c>
      <c r="O798">
        <v>13.3603238866396</v>
      </c>
      <c r="P798">
        <v>29.88606485539</v>
      </c>
      <c r="Q798">
        <v>6.0184216557431003E-2</v>
      </c>
    </row>
    <row r="799" spans="1:17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54</v>
      </c>
      <c r="E799">
        <v>4412.5433472000004</v>
      </c>
      <c r="F799">
        <v>438.4</v>
      </c>
      <c r="G799">
        <v>-54.401555141097099</v>
      </c>
      <c r="H799">
        <v>-8.3279211839636798</v>
      </c>
      <c r="I799">
        <v>-44.357800820132397</v>
      </c>
      <c r="J799">
        <v>0.13713386289729901</v>
      </c>
      <c r="K799">
        <v>458.22299611717</v>
      </c>
      <c r="L799">
        <v>499.93807965120902</v>
      </c>
      <c r="M799">
        <v>46.5951376585761</v>
      </c>
      <c r="N799">
        <v>0.89048401018715395</v>
      </c>
      <c r="O799">
        <v>57.618613138686101</v>
      </c>
      <c r="P799">
        <v>5.3339740509370497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555</v>
      </c>
      <c r="E800">
        <v>4405.309434625</v>
      </c>
      <c r="F800">
        <v>393.95</v>
      </c>
      <c r="G800">
        <v>3.5635269147245099</v>
      </c>
      <c r="H800">
        <v>-3.69414862644543</v>
      </c>
      <c r="I800">
        <v>-8.4709505165018193</v>
      </c>
      <c r="J800">
        <v>2.6663774732076302</v>
      </c>
      <c r="K800">
        <v>378.18289451935999</v>
      </c>
      <c r="L800">
        <v>361.80432660635103</v>
      </c>
      <c r="M800">
        <v>65.225218700525701</v>
      </c>
      <c r="N800">
        <v>1.0302232591754601</v>
      </c>
      <c r="O800">
        <v>7.9197867749714401</v>
      </c>
      <c r="P800">
        <v>35.3315012023359</v>
      </c>
      <c r="Q800">
        <v>-5.5150445132856003E-2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E801">
        <v>4378.09765384</v>
      </c>
      <c r="F801">
        <v>423.1</v>
      </c>
      <c r="G801">
        <v>97.044426449648498</v>
      </c>
      <c r="H801">
        <v>0.378965825031359</v>
      </c>
      <c r="I801">
        <v>73.911377540494996</v>
      </c>
      <c r="J801">
        <v>-5.1846890975955402</v>
      </c>
      <c r="K801">
        <v>362.13188336909298</v>
      </c>
      <c r="L801">
        <v>260.56592865558798</v>
      </c>
      <c r="M801">
        <v>60.204583916342798</v>
      </c>
      <c r="N801">
        <v>0.57636343283154401</v>
      </c>
      <c r="O801">
        <v>6.4760103994327496</v>
      </c>
      <c r="P801">
        <v>164.4375</v>
      </c>
      <c r="Q801">
        <v>0.25742608774993903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290</v>
      </c>
      <c r="E802">
        <v>4374.3919896999996</v>
      </c>
      <c r="F802">
        <v>2573.9499999999998</v>
      </c>
      <c r="G802">
        <v>113.18666749794799</v>
      </c>
      <c r="H802">
        <v>6.0057526862842199</v>
      </c>
      <c r="I802">
        <v>70.516895202876398</v>
      </c>
      <c r="J802">
        <v>-2.4435701958270402</v>
      </c>
      <c r="K802">
        <v>2120.2494028466099</v>
      </c>
      <c r="L802">
        <v>1690.3121642416199</v>
      </c>
      <c r="M802">
        <v>76.102806929946397</v>
      </c>
      <c r="N802">
        <v>0.64389017138557203</v>
      </c>
      <c r="O802">
        <v>1.4005711066648701</v>
      </c>
      <c r="P802">
        <v>141.69679327667899</v>
      </c>
      <c r="Q802">
        <v>-5.0839198040500001E-2</v>
      </c>
    </row>
    <row r="803" spans="1:17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60</v>
      </c>
      <c r="E803">
        <v>4356.2154975000003</v>
      </c>
      <c r="F803">
        <v>353.3</v>
      </c>
      <c r="G803">
        <v>3.8804477643716702</v>
      </c>
      <c r="H803">
        <v>0.71456652776571605</v>
      </c>
      <c r="I803">
        <v>11.0722384524262</v>
      </c>
      <c r="J803">
        <v>4.1854205071805497</v>
      </c>
      <c r="K803">
        <v>327.341186934353</v>
      </c>
      <c r="L803">
        <v>305.250264202935</v>
      </c>
      <c r="M803">
        <v>53.797128356910903</v>
      </c>
      <c r="N803">
        <v>0.95568203129987706</v>
      </c>
      <c r="O803">
        <v>6.9770733088026997</v>
      </c>
      <c r="P803">
        <v>41.263494602159099</v>
      </c>
      <c r="Q803">
        <v>-6.1763883767034997E-2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95</v>
      </c>
      <c r="E804">
        <v>4313.4577894349904</v>
      </c>
      <c r="F804">
        <v>3440.55</v>
      </c>
      <c r="G804">
        <v>91.798987028426495</v>
      </c>
      <c r="H804">
        <v>18.022866874057399</v>
      </c>
      <c r="I804">
        <v>5.58569053080162</v>
      </c>
      <c r="J804">
        <v>2.83233701549955</v>
      </c>
      <c r="K804">
        <v>2981.2271305435602</v>
      </c>
      <c r="L804">
        <v>2559.0852477307799</v>
      </c>
      <c r="M804">
        <v>72.123140637838304</v>
      </c>
      <c r="N804">
        <v>0.89536645151440597</v>
      </c>
      <c r="O804">
        <v>3.70434959526819</v>
      </c>
      <c r="P804">
        <v>129.21718854097199</v>
      </c>
      <c r="Q804">
        <v>0.206744112932949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46</v>
      </c>
      <c r="E805">
        <v>4302.0931904999998</v>
      </c>
      <c r="F805">
        <v>409.95</v>
      </c>
      <c r="G805">
        <v>107.86121699514</v>
      </c>
      <c r="H805">
        <v>17.850265597947701</v>
      </c>
      <c r="I805">
        <v>39.2389596109496</v>
      </c>
      <c r="J805">
        <v>1.6284710760888199</v>
      </c>
      <c r="K805">
        <v>342.69480025878403</v>
      </c>
      <c r="L805">
        <v>267.29516804831798</v>
      </c>
      <c r="M805">
        <v>65.066235017590301</v>
      </c>
      <c r="N805">
        <v>1.28540859894051</v>
      </c>
      <c r="O805">
        <v>4.7200878155872799</v>
      </c>
      <c r="P805">
        <v>165.25396311873101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133</v>
      </c>
      <c r="E806">
        <v>4273.4574018359999</v>
      </c>
      <c r="F806">
        <v>223.24</v>
      </c>
      <c r="G806">
        <v>-2.4701900124904901</v>
      </c>
      <c r="H806">
        <v>-0.61833844126023996</v>
      </c>
      <c r="I806">
        <v>-28.090673240821999</v>
      </c>
      <c r="J806">
        <v>-1.5648309850561499</v>
      </c>
      <c r="K806">
        <v>220.41123158571901</v>
      </c>
      <c r="L806">
        <v>217.60698628599201</v>
      </c>
      <c r="M806">
        <v>54.483884763879701</v>
      </c>
      <c r="N806">
        <v>1.2980263800574801</v>
      </c>
      <c r="O806">
        <v>24.529654183838002</v>
      </c>
      <c r="P806">
        <v>33.756740563211402</v>
      </c>
      <c r="Q806">
        <v>7.1186416548765993E-2</v>
      </c>
    </row>
    <row r="807" spans="1:17" hidden="1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D807" t="s">
        <v>133</v>
      </c>
      <c r="E807">
        <v>4272.5286634940003</v>
      </c>
      <c r="F807">
        <v>142.18</v>
      </c>
      <c r="G807">
        <v>47.704020894850103</v>
      </c>
      <c r="H807">
        <v>5.9042677533046399</v>
      </c>
      <c r="I807">
        <v>33.342416738138802</v>
      </c>
      <c r="J807">
        <v>-0.34625171704001101</v>
      </c>
      <c r="K807">
        <v>128.67605189507799</v>
      </c>
      <c r="L807">
        <v>105.28158418679701</v>
      </c>
      <c r="M807">
        <v>53.6476533014579</v>
      </c>
      <c r="N807">
        <v>1.5112512050462099</v>
      </c>
      <c r="O807">
        <v>11.056407370938199</v>
      </c>
      <c r="P807">
        <v>108.475073313783</v>
      </c>
      <c r="Q807">
        <v>0.139202564152582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1758</v>
      </c>
      <c r="E808">
        <v>4268.9727239839904</v>
      </c>
      <c r="F808">
        <v>142.36000000000001</v>
      </c>
      <c r="G808">
        <v>-1.6559914782785199</v>
      </c>
      <c r="H808">
        <v>25.2032331303113</v>
      </c>
      <c r="I808">
        <v>7.6353939395592603</v>
      </c>
      <c r="J808">
        <v>10.1260304624809</v>
      </c>
      <c r="K808">
        <v>121.62701867484201</v>
      </c>
      <c r="L808">
        <v>109.523392393739</v>
      </c>
      <c r="M808">
        <v>63.7499597973611</v>
      </c>
      <c r="N808">
        <v>0.40039386322243697</v>
      </c>
      <c r="O808">
        <v>10.986232087665</v>
      </c>
      <c r="P808">
        <v>79.747474747474698</v>
      </c>
      <c r="Q808">
        <v>7.2437478929594998E-2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46</v>
      </c>
      <c r="E809">
        <v>4266.1542477749999</v>
      </c>
      <c r="F809">
        <v>768.25</v>
      </c>
      <c r="G809">
        <v>150.46207113018201</v>
      </c>
      <c r="H809">
        <v>30.118110624627999</v>
      </c>
      <c r="I809">
        <v>54.212465529604202</v>
      </c>
      <c r="J809">
        <v>18.667199957774699</v>
      </c>
      <c r="K809">
        <v>600.977290652536</v>
      </c>
      <c r="L809">
        <v>468.87169766559902</v>
      </c>
      <c r="M809">
        <v>72.079922351958501</v>
      </c>
      <c r="N809">
        <v>2.0225702289668899</v>
      </c>
      <c r="O809">
        <v>6.4106736088512797</v>
      </c>
      <c r="P809">
        <v>211.663286004056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527</v>
      </c>
      <c r="E810">
        <v>4264.9862898299998</v>
      </c>
      <c r="F810">
        <v>382.9</v>
      </c>
      <c r="G810">
        <v>15.8356484095564</v>
      </c>
      <c r="H810">
        <v>-1.17925154798314</v>
      </c>
      <c r="I810">
        <v>-4.8378162031591998</v>
      </c>
      <c r="J810">
        <v>-2.6738993175720802</v>
      </c>
      <c r="K810">
        <v>369.04811103855502</v>
      </c>
      <c r="L810">
        <v>327.05142061355298</v>
      </c>
      <c r="M810">
        <v>40.697194749896497</v>
      </c>
      <c r="N810">
        <v>0.42790486712405501</v>
      </c>
      <c r="O810">
        <v>18.020370854008799</v>
      </c>
      <c r="P810">
        <v>62.728431789205203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555</v>
      </c>
      <c r="E811">
        <v>4238.0840197300004</v>
      </c>
      <c r="F811">
        <v>1606.45</v>
      </c>
      <c r="G811">
        <v>-22.791750111545799</v>
      </c>
      <c r="H811">
        <v>-8.1577856472141601</v>
      </c>
      <c r="I811">
        <v>4.5850580837567899E-2</v>
      </c>
      <c r="J811">
        <v>0.235632455415138</v>
      </c>
      <c r="K811">
        <v>1565.20193520219</v>
      </c>
      <c r="L811">
        <v>1496.58925950091</v>
      </c>
      <c r="M811">
        <v>51.219548549156698</v>
      </c>
      <c r="N811">
        <v>0.28433294360419198</v>
      </c>
      <c r="O811">
        <v>15.7396744374241</v>
      </c>
      <c r="P811">
        <v>36.602891156462498</v>
      </c>
      <c r="Q811">
        <v>3.8864852007037001E-2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555</v>
      </c>
      <c r="E812">
        <v>4234.9149048600002</v>
      </c>
      <c r="F812">
        <v>369.7</v>
      </c>
      <c r="G812">
        <v>-1.4923136912398201</v>
      </c>
      <c r="H812">
        <v>-10.737113626862699</v>
      </c>
      <c r="I812">
        <v>0.60250867112794604</v>
      </c>
      <c r="J812">
        <v>0.14550899071538501</v>
      </c>
      <c r="K812">
        <v>371.42418557770799</v>
      </c>
      <c r="L812">
        <v>355.64314152916302</v>
      </c>
      <c r="M812">
        <v>49.362718681684598</v>
      </c>
      <c r="N812">
        <v>0.57275076408124204</v>
      </c>
      <c r="O812">
        <v>24.1141466053557</v>
      </c>
      <c r="P812">
        <v>34.436363636363602</v>
      </c>
      <c r="Q812">
        <v>0.11937469200446101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46</v>
      </c>
      <c r="E813">
        <v>4227.1736490000003</v>
      </c>
      <c r="F813">
        <v>2203.65</v>
      </c>
      <c r="G813">
        <v>570.92755025284498</v>
      </c>
      <c r="H813">
        <v>-24.426316018689398</v>
      </c>
      <c r="I813">
        <v>214.38186212234299</v>
      </c>
      <c r="J813">
        <v>-7.9877399823010498</v>
      </c>
      <c r="K813">
        <v>2235.1455159269799</v>
      </c>
      <c r="L813">
        <v>1267.6818782046901</v>
      </c>
      <c r="M813">
        <v>42.580205013910103</v>
      </c>
      <c r="N813">
        <v>0.85197912135711096</v>
      </c>
      <c r="O813">
        <v>35.411703310416797</v>
      </c>
      <c r="P813">
        <v>710.46340566384697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1771</v>
      </c>
      <c r="E814">
        <v>4218.1590235000003</v>
      </c>
      <c r="F814">
        <v>23.83</v>
      </c>
      <c r="G814">
        <v>31.233344723706601</v>
      </c>
      <c r="H814">
        <v>-2.9306781692441399</v>
      </c>
      <c r="I814">
        <v>-11.5848489903676</v>
      </c>
      <c r="J814">
        <v>-4.5013630868388503</v>
      </c>
      <c r="K814">
        <v>22.4641821772762</v>
      </c>
      <c r="L814">
        <v>21.209108593071999</v>
      </c>
      <c r="M814">
        <v>58.801752608111897</v>
      </c>
      <c r="N814">
        <v>1.89107378790687</v>
      </c>
      <c r="O814">
        <v>17.289131347041501</v>
      </c>
      <c r="P814">
        <v>57.814569536423797</v>
      </c>
      <c r="Q814">
        <v>-5.4266363948983001E-2</v>
      </c>
    </row>
    <row r="815" spans="1:17" hidden="1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271</v>
      </c>
      <c r="E815">
        <v>4213.5747889599998</v>
      </c>
      <c r="F815">
        <v>1188.0999999999999</v>
      </c>
      <c r="G815">
        <v>128.02553210926101</v>
      </c>
      <c r="H815">
        <v>13.859953638847299</v>
      </c>
      <c r="I815">
        <v>69.331782145378199</v>
      </c>
      <c r="J815">
        <v>5.2332701176344196</v>
      </c>
      <c r="K815">
        <v>1030.5432519621399</v>
      </c>
      <c r="L815">
        <v>812.02747424976906</v>
      </c>
      <c r="M815">
        <v>69.801810801667799</v>
      </c>
      <c r="N815">
        <v>0.97440538688025802</v>
      </c>
      <c r="O815">
        <v>1.7422775860617801</v>
      </c>
      <c r="P815">
        <v>171.62780064014601</v>
      </c>
      <c r="Q815">
        <v>0.17724551556302301</v>
      </c>
    </row>
    <row r="816" spans="1:17" hidden="1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46</v>
      </c>
      <c r="E816">
        <v>4205.2192785750003</v>
      </c>
      <c r="F816">
        <v>756.05</v>
      </c>
      <c r="G816">
        <v>-15.156300857982499</v>
      </c>
      <c r="H816">
        <v>-16.692529587640699</v>
      </c>
      <c r="I816">
        <v>-5.4457121391690197</v>
      </c>
      <c r="J816">
        <v>-4.9308654632860902</v>
      </c>
      <c r="K816">
        <v>723.49208619748401</v>
      </c>
      <c r="M816">
        <v>40.982005451788197</v>
      </c>
      <c r="O816">
        <v>18.676013491171201</v>
      </c>
      <c r="P816">
        <v>37.463636363636297</v>
      </c>
    </row>
    <row r="817" spans="1:17" hidden="1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271</v>
      </c>
      <c r="E817">
        <v>4180.618858715</v>
      </c>
      <c r="F817">
        <v>4121.6499999999996</v>
      </c>
      <c r="G817">
        <v>68.046546039630698</v>
      </c>
      <c r="H817">
        <v>7.8699972388382902</v>
      </c>
      <c r="I817">
        <v>53.9611511898202</v>
      </c>
      <c r="J817">
        <v>1.5079404371165299</v>
      </c>
      <c r="K817">
        <v>3501.22525731932</v>
      </c>
      <c r="L817">
        <v>2806.8243498308502</v>
      </c>
      <c r="M817">
        <v>65.130095278299805</v>
      </c>
      <c r="N817">
        <v>0.43369881158794699</v>
      </c>
      <c r="O817">
        <v>2.9927334926546498</v>
      </c>
      <c r="P817">
        <v>95.140023199109805</v>
      </c>
      <c r="Q817">
        <v>0.111370558569305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251</v>
      </c>
      <c r="E818">
        <v>4163.0117004249996</v>
      </c>
      <c r="F818">
        <v>493.25</v>
      </c>
      <c r="G818">
        <v>-21.4854924687479</v>
      </c>
      <c r="H818">
        <v>-4.3238392968708599</v>
      </c>
      <c r="I818">
        <v>-39.212833882835398</v>
      </c>
      <c r="J818">
        <v>0.59929760132406595</v>
      </c>
      <c r="K818">
        <v>505.45628122518798</v>
      </c>
      <c r="L818">
        <v>509.674637629816</v>
      </c>
      <c r="M818">
        <v>45.916406916398202</v>
      </c>
      <c r="N818">
        <v>0.79469162173666996</v>
      </c>
      <c r="O818">
        <v>41.7131272174353</v>
      </c>
      <c r="P818">
        <v>10.346756152125201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E819">
        <v>4149.3966499999997</v>
      </c>
      <c r="F819">
        <v>370.3</v>
      </c>
      <c r="G819">
        <v>189.35778010772501</v>
      </c>
      <c r="H819">
        <v>-20.850343158431201</v>
      </c>
      <c r="I819">
        <v>-50.169714967058603</v>
      </c>
      <c r="J819">
        <v>-1.94780445459916</v>
      </c>
      <c r="K819">
        <v>431.761418196938</v>
      </c>
      <c r="L819">
        <v>411.00225229024301</v>
      </c>
      <c r="M819">
        <v>17.371910903468901</v>
      </c>
      <c r="N819">
        <v>1.32280321946879</v>
      </c>
      <c r="O819">
        <v>72.427761274642094</v>
      </c>
      <c r="P819">
        <v>213.42178209441499</v>
      </c>
      <c r="Q819">
        <v>0.26887464403148598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402</v>
      </c>
      <c r="E820">
        <v>4122.4662884999998</v>
      </c>
      <c r="F820">
        <v>691.7</v>
      </c>
      <c r="G820">
        <v>86.417690359895502</v>
      </c>
      <c r="H820">
        <v>-4.3037709063662897</v>
      </c>
      <c r="I820">
        <v>62.700068784502101</v>
      </c>
      <c r="J820">
        <v>4.7511266082360999</v>
      </c>
      <c r="K820">
        <v>628.60842135269297</v>
      </c>
      <c r="L820">
        <v>501.567614994731</v>
      </c>
      <c r="M820">
        <v>68.197261711527005</v>
      </c>
      <c r="N820">
        <v>0.87950530690520101</v>
      </c>
      <c r="O820">
        <v>5.4647968772589097</v>
      </c>
      <c r="P820">
        <v>129.38152876803099</v>
      </c>
      <c r="Q820">
        <v>0.14526118413636899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285</v>
      </c>
      <c r="E821">
        <v>4122.2886962800003</v>
      </c>
      <c r="F821">
        <v>1539.7</v>
      </c>
      <c r="G821">
        <v>20.8270112786855</v>
      </c>
      <c r="H821">
        <v>1.1030079050860999</v>
      </c>
      <c r="I821">
        <v>-17.518670336341799</v>
      </c>
      <c r="J821">
        <v>7.0566282655685599</v>
      </c>
      <c r="K821">
        <v>1391.5284458328299</v>
      </c>
      <c r="L821">
        <v>1307.12470065614</v>
      </c>
      <c r="M821">
        <v>76.163086590517096</v>
      </c>
      <c r="N821">
        <v>1.69861083296451</v>
      </c>
      <c r="O821">
        <v>18.3964408651035</v>
      </c>
      <c r="P821">
        <v>62.931216931216902</v>
      </c>
      <c r="Q821">
        <v>6.8030840814653007E-2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290</v>
      </c>
      <c r="E822">
        <v>4122.1852568249997</v>
      </c>
      <c r="F822">
        <v>596.54999999999995</v>
      </c>
      <c r="G822">
        <v>63.465474967729897</v>
      </c>
      <c r="H822">
        <v>8.1745955541877091</v>
      </c>
      <c r="I822">
        <v>49.586996405615601</v>
      </c>
      <c r="J822">
        <v>-0.42902053470117502</v>
      </c>
      <c r="K822">
        <v>560.60933881757205</v>
      </c>
      <c r="L822">
        <v>461.969662897408</v>
      </c>
      <c r="M822">
        <v>52.173297823318997</v>
      </c>
      <c r="N822">
        <v>0.498848533053809</v>
      </c>
      <c r="O822">
        <v>9.7980051965468107</v>
      </c>
      <c r="P822">
        <v>105.813351733655</v>
      </c>
      <c r="Q822">
        <v>5.8574204757530002E-2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469</v>
      </c>
      <c r="E823">
        <v>4117.4867357749999</v>
      </c>
      <c r="F823">
        <v>668.15</v>
      </c>
      <c r="G823">
        <v>-25.825796978481101</v>
      </c>
      <c r="H823">
        <v>-11.236743938338901</v>
      </c>
      <c r="I823">
        <v>-25.6745537897785</v>
      </c>
      <c r="J823">
        <v>-1.5991172964057301</v>
      </c>
      <c r="K823">
        <v>694.27525640916497</v>
      </c>
      <c r="L823">
        <v>693.047460665269</v>
      </c>
      <c r="M823">
        <v>34.644214252303598</v>
      </c>
      <c r="N823">
        <v>0.49144935432988002</v>
      </c>
      <c r="O823">
        <v>23.8419516575619</v>
      </c>
      <c r="P823">
        <v>7.7400628880109599</v>
      </c>
      <c r="Q823">
        <v>0.12483939379272201</v>
      </c>
    </row>
    <row r="824" spans="1:17" hidden="1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1461</v>
      </c>
      <c r="E824">
        <v>4112.950261344</v>
      </c>
      <c r="F824">
        <v>75.84</v>
      </c>
      <c r="G824">
        <v>17.218095328769099</v>
      </c>
      <c r="H824">
        <v>-8.4760570607123995</v>
      </c>
      <c r="I824">
        <v>-7.7086585718734497</v>
      </c>
      <c r="J824">
        <v>0.70426209889970004</v>
      </c>
      <c r="K824">
        <v>77.2882737272285</v>
      </c>
      <c r="L824">
        <v>70.8515463174855</v>
      </c>
      <c r="M824">
        <v>51.499799031395099</v>
      </c>
      <c r="N824">
        <v>0.56850647568809498</v>
      </c>
      <c r="O824">
        <v>19.593881856540001</v>
      </c>
      <c r="P824">
        <v>76.783216783216801</v>
      </c>
      <c r="Q824">
        <v>0.16075686724176799</v>
      </c>
    </row>
    <row r="825" spans="1:17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677</v>
      </c>
      <c r="E825">
        <v>4103.2884094999999</v>
      </c>
      <c r="F825">
        <v>621.25</v>
      </c>
      <c r="G825">
        <v>7.3315397640272799</v>
      </c>
      <c r="H825">
        <v>-10.296923736543301</v>
      </c>
      <c r="I825">
        <v>-28.828810890204601</v>
      </c>
      <c r="J825">
        <v>-4.5650778326918697</v>
      </c>
      <c r="K825">
        <v>659.30141783332203</v>
      </c>
      <c r="L825">
        <v>645.15099392146499</v>
      </c>
      <c r="M825">
        <v>22.140317308662301</v>
      </c>
      <c r="N825">
        <v>0.77388598658413199</v>
      </c>
      <c r="O825">
        <v>31.187122736418502</v>
      </c>
      <c r="P825">
        <v>33.516011175585597</v>
      </c>
      <c r="Q825">
        <v>8.2909994616947993E-2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295</v>
      </c>
      <c r="E826">
        <v>4095.8613332</v>
      </c>
      <c r="F826">
        <v>773.5</v>
      </c>
      <c r="G826">
        <v>7.7495424517051203</v>
      </c>
      <c r="H826">
        <v>18.579693314008999</v>
      </c>
      <c r="I826">
        <v>9.3903669576669699</v>
      </c>
      <c r="J826">
        <v>20.132571510751202</v>
      </c>
      <c r="K826">
        <v>646.60867185025097</v>
      </c>
      <c r="L826">
        <v>619.41064884421496</v>
      </c>
      <c r="M826">
        <v>91.192562856152307</v>
      </c>
      <c r="N826">
        <v>3.1722850108109601</v>
      </c>
      <c r="O826">
        <v>4.9773755656108598</v>
      </c>
      <c r="P826">
        <v>52.624309392265097</v>
      </c>
      <c r="Q826">
        <v>-0.113752426670717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124</v>
      </c>
      <c r="E827">
        <v>4088.2693797000002</v>
      </c>
      <c r="F827">
        <v>328.1</v>
      </c>
      <c r="G827">
        <v>-33.550519328834497</v>
      </c>
      <c r="H827">
        <v>-6.4541084217670601</v>
      </c>
      <c r="I827">
        <v>-23.839930610021</v>
      </c>
      <c r="J827">
        <v>-2.8141177840065201</v>
      </c>
      <c r="K827">
        <v>330.59545603556899</v>
      </c>
      <c r="M827">
        <v>49.012080197119197</v>
      </c>
      <c r="N827">
        <v>1.0681015378635099</v>
      </c>
      <c r="O827">
        <v>19.734836939957301</v>
      </c>
      <c r="P827">
        <v>8.9852184022587593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138</v>
      </c>
      <c r="E828">
        <v>4080.3039456299998</v>
      </c>
      <c r="F828">
        <v>405.9</v>
      </c>
      <c r="G828">
        <v>68.861461300330404</v>
      </c>
      <c r="H828">
        <v>-7.01497906893694</v>
      </c>
      <c r="I828">
        <v>15.442321957480999</v>
      </c>
      <c r="J828">
        <v>0.106413157746931</v>
      </c>
      <c r="K828">
        <v>398.03087473111799</v>
      </c>
      <c r="L828">
        <v>325.43191109017198</v>
      </c>
      <c r="M828">
        <v>43.812807899091197</v>
      </c>
      <c r="N828">
        <v>0.82392666227139899</v>
      </c>
      <c r="O828">
        <v>15.5457009115545</v>
      </c>
      <c r="P828">
        <v>109.334708612686</v>
      </c>
      <c r="Q828">
        <v>7.9757243329175997E-2</v>
      </c>
    </row>
    <row r="829" spans="1:17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143</v>
      </c>
      <c r="E829">
        <v>4076.3242500749998</v>
      </c>
      <c r="F829">
        <v>862.95</v>
      </c>
      <c r="G829">
        <v>48.028518733650003</v>
      </c>
      <c r="H829">
        <v>3.1806394499866601</v>
      </c>
      <c r="I829">
        <v>1.9375109234254599</v>
      </c>
      <c r="J829">
        <v>7.1098649237288196</v>
      </c>
      <c r="K829">
        <v>822.48965527180496</v>
      </c>
      <c r="L829">
        <v>744.23359838164004</v>
      </c>
      <c r="M829">
        <v>63.135610538181602</v>
      </c>
      <c r="N829">
        <v>0.27797209195643902</v>
      </c>
      <c r="O829">
        <v>12.8222956138826</v>
      </c>
      <c r="P829">
        <v>78.258624251187697</v>
      </c>
      <c r="Q829">
        <v>-6.0773406770359001E-2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1804</v>
      </c>
      <c r="E830">
        <v>4065.434521575</v>
      </c>
      <c r="F830">
        <v>243.05</v>
      </c>
      <c r="G830">
        <v>-32.690271125649602</v>
      </c>
      <c r="H830">
        <v>-5.0616537077462302</v>
      </c>
      <c r="I830">
        <v>-9.1521940491815101</v>
      </c>
      <c r="J830">
        <v>-0.49953676132367197</v>
      </c>
      <c r="K830">
        <v>237.06009641579001</v>
      </c>
      <c r="M830">
        <v>53.941789444884101</v>
      </c>
      <c r="N830">
        <v>0.56463176329362996</v>
      </c>
      <c r="O830">
        <v>15.6140711787698</v>
      </c>
      <c r="P830">
        <v>23.626653102746602</v>
      </c>
    </row>
    <row r="831" spans="1:17" hidden="1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469</v>
      </c>
      <c r="E831">
        <v>4063.3117221749999</v>
      </c>
      <c r="F831">
        <v>890.25</v>
      </c>
      <c r="G831">
        <v>164.02592930083401</v>
      </c>
      <c r="H831">
        <v>31.368170462524699</v>
      </c>
      <c r="I831">
        <v>48.242996923264798</v>
      </c>
      <c r="J831">
        <v>6.9728452367252602</v>
      </c>
      <c r="K831">
        <v>719.16000895171601</v>
      </c>
      <c r="L831">
        <v>607.75068481553501</v>
      </c>
      <c r="M831">
        <v>82.7009033268411</v>
      </c>
      <c r="N831">
        <v>2.2011929949920002</v>
      </c>
      <c r="O831">
        <v>1.5445099691097901</v>
      </c>
      <c r="P831">
        <v>192.941757156959</v>
      </c>
      <c r="Q831">
        <v>0.13576564595194801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1428</v>
      </c>
      <c r="E832">
        <v>4061.1739726400001</v>
      </c>
      <c r="F832">
        <v>562.4</v>
      </c>
      <c r="G832">
        <v>5.4949438930325796</v>
      </c>
      <c r="H832">
        <v>3.01628565174095</v>
      </c>
      <c r="I832">
        <v>6.2053119340983303</v>
      </c>
      <c r="J832">
        <v>0.76870767418306096</v>
      </c>
      <c r="K832">
        <v>507.555406233393</v>
      </c>
      <c r="L832">
        <v>467.60395406567898</v>
      </c>
      <c r="M832">
        <v>63.812975694766997</v>
      </c>
      <c r="N832">
        <v>0.55533546923984201</v>
      </c>
      <c r="O832">
        <v>3.59174964438122</v>
      </c>
      <c r="P832">
        <v>51.6107292087882</v>
      </c>
      <c r="Q832">
        <v>-2.3537323565274E-2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1024</v>
      </c>
      <c r="E833">
        <v>4060.8879999999999</v>
      </c>
      <c r="F833">
        <v>118</v>
      </c>
      <c r="G833">
        <v>-22.286817019525898</v>
      </c>
      <c r="I833">
        <v>-12.576228300712399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302</v>
      </c>
      <c r="E834">
        <v>4012.2893217839901</v>
      </c>
      <c r="F834">
        <v>188.04</v>
      </c>
      <c r="G834">
        <v>-31.630704397870701</v>
      </c>
      <c r="H834">
        <v>-4.96052965294815</v>
      </c>
      <c r="I834">
        <v>-21.920115679057201</v>
      </c>
      <c r="J834">
        <v>2.0030480534188002</v>
      </c>
      <c r="K834">
        <v>186.133856724004</v>
      </c>
      <c r="M834">
        <v>51.9092223131438</v>
      </c>
      <c r="N834">
        <v>0.66859054615784297</v>
      </c>
      <c r="O834">
        <v>24.973409912784501</v>
      </c>
      <c r="P834">
        <v>28.354948805460701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1815</v>
      </c>
      <c r="E835">
        <v>4010.1581249999999</v>
      </c>
      <c r="F835">
        <v>1577.25</v>
      </c>
      <c r="G835">
        <v>86.823158135925297</v>
      </c>
      <c r="H835">
        <v>22.774367530017098</v>
      </c>
      <c r="I835">
        <v>19.2799852397753</v>
      </c>
      <c r="J835">
        <v>4.0067686358286903</v>
      </c>
      <c r="K835">
        <v>1296.8641768448299</v>
      </c>
      <c r="L835">
        <v>1084.5642289791199</v>
      </c>
      <c r="M835">
        <v>74.409332537668107</v>
      </c>
      <c r="N835">
        <v>2.0322426435018901</v>
      </c>
      <c r="O835">
        <v>2.07639879537169</v>
      </c>
      <c r="P835">
        <v>159.84349258648999</v>
      </c>
      <c r="Q835">
        <v>8.2533249590349994E-2</v>
      </c>
    </row>
    <row r="836" spans="1:17" hidden="1" x14ac:dyDescent="0.3">
      <c r="A836" t="s">
        <v>1816</v>
      </c>
      <c r="B836" t="s">
        <v>1817</v>
      </c>
      <c r="C836" t="str">
        <f>IFERROR(VLOOKUP(Table1[[#This Row],[Ticker]],[1]!Table1[[Symbol]:[Industry]],2,FALSE),"-")</f>
        <v>-</v>
      </c>
      <c r="D836" t="s">
        <v>622</v>
      </c>
      <c r="E836">
        <v>4009.5131697000002</v>
      </c>
      <c r="F836">
        <v>1584.3</v>
      </c>
      <c r="G836">
        <v>27.451760154601999</v>
      </c>
      <c r="H836">
        <v>11.624091945330701</v>
      </c>
      <c r="I836">
        <v>38.942367240226702</v>
      </c>
      <c r="J836">
        <v>3.7470482045951798</v>
      </c>
      <c r="K836">
        <v>1341.53894217993</v>
      </c>
      <c r="L836">
        <v>1127.83711561921</v>
      </c>
      <c r="M836">
        <v>72.358340586257896</v>
      </c>
      <c r="N836">
        <v>0.77422369192081297</v>
      </c>
      <c r="O836">
        <v>0.64066149087926805</v>
      </c>
      <c r="P836">
        <v>95.315293102385496</v>
      </c>
      <c r="Q836">
        <v>0.116250251697489</v>
      </c>
    </row>
    <row r="837" spans="1:17" hidden="1" x14ac:dyDescent="0.3">
      <c r="A837" t="s">
        <v>1818</v>
      </c>
      <c r="B837" t="s">
        <v>1819</v>
      </c>
      <c r="C837" t="str">
        <f>IFERROR(VLOOKUP(Table1[[#This Row],[Ticker]],[1]!Table1[[Symbol]:[Industry]],2,FALSE),"-")</f>
        <v>-</v>
      </c>
      <c r="D837" t="s">
        <v>231</v>
      </c>
      <c r="E837">
        <v>3995.7905354639902</v>
      </c>
      <c r="F837">
        <v>3.12</v>
      </c>
      <c r="G837">
        <v>291.98904504943903</v>
      </c>
      <c r="H837">
        <v>3.1629651042781699</v>
      </c>
      <c r="I837">
        <v>63.9853480539673</v>
      </c>
      <c r="J837">
        <v>9.5626938101963805</v>
      </c>
      <c r="K837">
        <v>2.6409424659146801</v>
      </c>
      <c r="L837">
        <v>1.90721118007618</v>
      </c>
      <c r="M837">
        <v>54.873905544424701</v>
      </c>
      <c r="N837">
        <v>2.5056506416403099</v>
      </c>
      <c r="O837">
        <v>38.782051282051199</v>
      </c>
      <c r="P837">
        <v>345.71428571428498</v>
      </c>
      <c r="Q837">
        <v>1.7298391259585998E-2</v>
      </c>
    </row>
    <row r="838" spans="1:17" x14ac:dyDescent="0.3">
      <c r="A838" t="s">
        <v>1820</v>
      </c>
      <c r="B838" t="s">
        <v>1821</v>
      </c>
      <c r="C838" t="str">
        <f>IFERROR(VLOOKUP(Table1[[#This Row],[Ticker]],[1]!Table1[[Symbol]:[Industry]],2,FALSE),"-")</f>
        <v>-</v>
      </c>
      <c r="D838" t="s">
        <v>24</v>
      </c>
      <c r="E838">
        <v>3982.8472993250002</v>
      </c>
      <c r="F838">
        <v>127.15</v>
      </c>
      <c r="G838">
        <v>-22.290954950560401</v>
      </c>
      <c r="H838">
        <v>-8.1623635363873692</v>
      </c>
      <c r="I838">
        <v>-20.289275658733999</v>
      </c>
      <c r="J838">
        <v>8.3584396174159997E-2</v>
      </c>
      <c r="K838">
        <v>133.78445031641701</v>
      </c>
      <c r="L838">
        <v>129.20425243181</v>
      </c>
      <c r="M838">
        <v>33.8751093133165</v>
      </c>
      <c r="N838">
        <v>0.75759610760461904</v>
      </c>
      <c r="O838">
        <v>28.548957923712099</v>
      </c>
      <c r="P838">
        <v>15.696087352138299</v>
      </c>
      <c r="Q838">
        <v>-3.9431411664630003E-3</v>
      </c>
    </row>
    <row r="839" spans="1:17" hidden="1" x14ac:dyDescent="0.3">
      <c r="A839" t="s">
        <v>1822</v>
      </c>
      <c r="B839" t="s">
        <v>1823</v>
      </c>
      <c r="C839" t="str">
        <f>IFERROR(VLOOKUP(Table1[[#This Row],[Ticker]],[1]!Table1[[Symbol]:[Industry]],2,FALSE),"-")</f>
        <v>-</v>
      </c>
      <c r="D839" t="s">
        <v>37</v>
      </c>
      <c r="E839">
        <v>3971.0477574000001</v>
      </c>
      <c r="F839">
        <v>564.75</v>
      </c>
      <c r="G839">
        <v>-2.3238185575417099</v>
      </c>
      <c r="H839">
        <v>-5.9843518819182204</v>
      </c>
      <c r="I839">
        <v>7.3343526999782203</v>
      </c>
      <c r="J839">
        <v>5.3900656831394302</v>
      </c>
      <c r="K839">
        <v>538.71900503473296</v>
      </c>
      <c r="M839">
        <v>57.516048248770801</v>
      </c>
      <c r="N839">
        <v>0.67202535842475497</v>
      </c>
      <c r="O839">
        <v>7.1270473660911904</v>
      </c>
      <c r="P839">
        <v>31.169434444315399</v>
      </c>
    </row>
    <row r="840" spans="1:17" hidden="1" x14ac:dyDescent="0.3">
      <c r="A840" t="s">
        <v>1824</v>
      </c>
      <c r="B840" t="s">
        <v>1825</v>
      </c>
      <c r="C840" t="str">
        <f>IFERROR(VLOOKUP(Table1[[#This Row],[Ticker]],[1]!Table1[[Symbol]:[Industry]],2,FALSE),"-")</f>
        <v>-</v>
      </c>
      <c r="D840" t="s">
        <v>271</v>
      </c>
      <c r="E840">
        <v>3960.4301509500001</v>
      </c>
      <c r="F840">
        <v>863.45</v>
      </c>
      <c r="G840">
        <v>183.990043836626</v>
      </c>
      <c r="H840">
        <v>3.1563346196780202</v>
      </c>
      <c r="I840">
        <v>153.81017560958199</v>
      </c>
      <c r="J840">
        <v>3.1618745778865698</v>
      </c>
      <c r="K840">
        <v>768.68785520342396</v>
      </c>
      <c r="L840">
        <v>564.54949438881897</v>
      </c>
      <c r="M840">
        <v>53.676464194707997</v>
      </c>
      <c r="N840">
        <v>0.85303333914847901</v>
      </c>
      <c r="O840">
        <v>7.09942671839711</v>
      </c>
      <c r="P840">
        <v>231.81538698024701</v>
      </c>
      <c r="Q840">
        <v>8.4226840192082E-2</v>
      </c>
    </row>
    <row r="841" spans="1:17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133</v>
      </c>
      <c r="E841">
        <v>3951.8684939699901</v>
      </c>
      <c r="F841">
        <v>732.45</v>
      </c>
      <c r="G841">
        <v>82.545728636579895</v>
      </c>
      <c r="H841">
        <v>-11.180907157256099</v>
      </c>
      <c r="I841">
        <v>26.949272183063499</v>
      </c>
      <c r="J841">
        <v>0.88128549717926996</v>
      </c>
      <c r="K841">
        <v>727.69131123985301</v>
      </c>
      <c r="L841">
        <v>617.62330730462202</v>
      </c>
      <c r="M841">
        <v>54.090243813445397</v>
      </c>
      <c r="N841">
        <v>0.36360137598115</v>
      </c>
      <c r="O841">
        <v>20.144719776093901</v>
      </c>
      <c r="P841">
        <v>122.764598540145</v>
      </c>
      <c r="Q841">
        <v>3.2053018374481997E-2</v>
      </c>
    </row>
    <row r="842" spans="1:17" hidden="1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133</v>
      </c>
      <c r="E842">
        <v>3943.6174403999999</v>
      </c>
      <c r="F842">
        <v>903.4</v>
      </c>
      <c r="G842">
        <v>105.861818586335</v>
      </c>
      <c r="H842">
        <v>-3.6973507211096699</v>
      </c>
      <c r="I842">
        <v>39.443677335305402</v>
      </c>
      <c r="J842">
        <v>-4.7945116140654704</v>
      </c>
      <c r="K842">
        <v>913.65653165231197</v>
      </c>
      <c r="L842">
        <v>754.09116165988905</v>
      </c>
      <c r="M842">
        <v>30.667155765450101</v>
      </c>
      <c r="N842">
        <v>0.89106505320303397</v>
      </c>
      <c r="O842">
        <v>19.880451627186101</v>
      </c>
      <c r="P842">
        <v>132.92509990975799</v>
      </c>
      <c r="Q842">
        <v>5.9998075846527998E-2</v>
      </c>
    </row>
    <row r="843" spans="1:17" hidden="1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60</v>
      </c>
      <c r="E843">
        <v>3931.0730048519899</v>
      </c>
      <c r="F843">
        <v>153.09</v>
      </c>
      <c r="G843">
        <v>76.237573499406807</v>
      </c>
      <c r="H843">
        <v>23.054166457393801</v>
      </c>
      <c r="I843">
        <v>49.959290420613499</v>
      </c>
      <c r="J843">
        <v>-3.03855843377226</v>
      </c>
      <c r="K843">
        <v>119.638060006652</v>
      </c>
      <c r="L843">
        <v>99.058430613774405</v>
      </c>
      <c r="M843">
        <v>74.153881144635903</v>
      </c>
      <c r="N843">
        <v>1.25802943323443</v>
      </c>
      <c r="O843">
        <v>1.77020053563263</v>
      </c>
      <c r="P843">
        <v>106.459878624409</v>
      </c>
      <c r="Q843">
        <v>-2.0786838583989999E-3</v>
      </c>
    </row>
    <row r="844" spans="1:17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D844" t="s">
        <v>946</v>
      </c>
      <c r="E844">
        <v>3912.0130691750001</v>
      </c>
      <c r="F844">
        <v>316.14999999999998</v>
      </c>
      <c r="G844">
        <v>61.632028020666702</v>
      </c>
      <c r="H844">
        <v>-6.6529921154355502</v>
      </c>
      <c r="I844">
        <v>19.434828353701398</v>
      </c>
      <c r="J844">
        <v>-0.312345450359101</v>
      </c>
      <c r="K844">
        <v>299.26108472710803</v>
      </c>
      <c r="L844">
        <v>250.454253264047</v>
      </c>
      <c r="M844">
        <v>49.766392605891802</v>
      </c>
      <c r="N844">
        <v>0.74118998693510996</v>
      </c>
      <c r="O844">
        <v>9.7580262533607502</v>
      </c>
      <c r="P844">
        <v>112.395028552233</v>
      </c>
      <c r="Q844">
        <v>3.3195059900548003E-2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198</v>
      </c>
      <c r="E845">
        <v>3910.2075358500001</v>
      </c>
      <c r="F845">
        <v>573.70000000000005</v>
      </c>
      <c r="G845">
        <v>31.526526410426399</v>
      </c>
      <c r="H845">
        <v>0.19034296823993699</v>
      </c>
      <c r="I845">
        <v>41.850967464496897</v>
      </c>
      <c r="J845">
        <v>3.5224560769408999</v>
      </c>
      <c r="K845">
        <v>535.66438201650203</v>
      </c>
      <c r="L845">
        <v>457.29349696107698</v>
      </c>
      <c r="M845">
        <v>59.295791549697903</v>
      </c>
      <c r="N845">
        <v>0.57203070196166705</v>
      </c>
      <c r="O845">
        <v>6.3186334321073598</v>
      </c>
      <c r="P845">
        <v>72.619226718820499</v>
      </c>
      <c r="Q845">
        <v>0.121023583527486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989</v>
      </c>
      <c r="E846">
        <v>3904.3609919999999</v>
      </c>
      <c r="F846">
        <v>3113.6</v>
      </c>
      <c r="G846">
        <v>-10.4981311659489</v>
      </c>
      <c r="H846">
        <v>-9.5305622076714407</v>
      </c>
      <c r="I846">
        <v>14.2731270476286</v>
      </c>
      <c r="J846">
        <v>-4.6312915024234096</v>
      </c>
      <c r="K846">
        <v>2951.5249492785501</v>
      </c>
      <c r="L846">
        <v>2702.8817675677101</v>
      </c>
      <c r="M846">
        <v>44.451573136314501</v>
      </c>
      <c r="N846">
        <v>1.2711210901207799</v>
      </c>
      <c r="O846">
        <v>12.0856885919835</v>
      </c>
      <c r="P846">
        <v>42.2254704915037</v>
      </c>
      <c r="Q846">
        <v>3.9520478215821997E-2</v>
      </c>
    </row>
    <row r="847" spans="1:17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946</v>
      </c>
      <c r="E847">
        <v>3900.77743495</v>
      </c>
      <c r="F847">
        <v>318.10000000000002</v>
      </c>
      <c r="G847">
        <v>-35.366674610585498</v>
      </c>
      <c r="H847">
        <v>0.442145963248195</v>
      </c>
      <c r="I847">
        <v>-34.032892095991201</v>
      </c>
      <c r="J847">
        <v>-0.96574794136276998</v>
      </c>
      <c r="K847">
        <v>317.73391014721602</v>
      </c>
      <c r="L847">
        <v>334.63692074042098</v>
      </c>
      <c r="M847">
        <v>45.794596664841997</v>
      </c>
      <c r="N847">
        <v>0.55907210967170495</v>
      </c>
      <c r="O847">
        <v>41.433511474379102</v>
      </c>
      <c r="P847">
        <v>18.716178391490899</v>
      </c>
      <c r="Q847">
        <v>-2.0132457433980002E-3</v>
      </c>
    </row>
    <row r="848" spans="1:17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302</v>
      </c>
      <c r="E848">
        <v>3896.9121309239999</v>
      </c>
      <c r="F848">
        <v>177.09</v>
      </c>
      <c r="G848">
        <v>-0.51723110118807003</v>
      </c>
      <c r="H848">
        <v>-9.2565163055975308</v>
      </c>
      <c r="I848">
        <v>-17.344439596105001</v>
      </c>
      <c r="J848">
        <v>0.97152427868305602</v>
      </c>
      <c r="K848">
        <v>187.33141108413099</v>
      </c>
      <c r="L848">
        <v>183.170490318221</v>
      </c>
      <c r="M848">
        <v>37.089673760661398</v>
      </c>
      <c r="N848">
        <v>0.79827371488842203</v>
      </c>
      <c r="O848">
        <v>34.310237732226497</v>
      </c>
      <c r="P848">
        <v>39.1669941060903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216</v>
      </c>
      <c r="E849">
        <v>3885.9648499699902</v>
      </c>
      <c r="F849">
        <v>358.4</v>
      </c>
      <c r="G849">
        <v>98.795870302866305</v>
      </c>
      <c r="H849">
        <v>-2.67898556288297</v>
      </c>
      <c r="I849">
        <v>34.444186580039698</v>
      </c>
      <c r="J849">
        <v>2.30198572412798</v>
      </c>
      <c r="K849">
        <v>347.04154497808099</v>
      </c>
      <c r="L849">
        <v>291.38088794191799</v>
      </c>
      <c r="M849">
        <v>50.744064439565598</v>
      </c>
      <c r="N849">
        <v>0.48344262889841799</v>
      </c>
      <c r="O849">
        <v>13.18359375</v>
      </c>
      <c r="P849">
        <v>123.621723730428</v>
      </c>
      <c r="Q849">
        <v>0.12596014787533</v>
      </c>
    </row>
    <row r="850" spans="1:17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E850">
        <v>3884.8297320000001</v>
      </c>
      <c r="F850">
        <v>85.68</v>
      </c>
      <c r="G850">
        <v>35.171581045723798</v>
      </c>
      <c r="H850">
        <v>-11.3393649640477</v>
      </c>
      <c r="I850">
        <v>-11.6895877886331</v>
      </c>
      <c r="J850">
        <v>-3.0972095714461298</v>
      </c>
      <c r="K850">
        <v>87.420691886734602</v>
      </c>
      <c r="L850">
        <v>80.526162670907098</v>
      </c>
      <c r="M850">
        <v>43.9197498278266</v>
      </c>
      <c r="N850">
        <v>0.971955634976994</v>
      </c>
      <c r="O850">
        <v>23.4243697478991</v>
      </c>
      <c r="P850">
        <v>61.431935939707898</v>
      </c>
      <c r="Q850">
        <v>8.5266921164466006E-2</v>
      </c>
    </row>
    <row r="851" spans="1:17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174</v>
      </c>
      <c r="E851">
        <v>3859.0025260749999</v>
      </c>
      <c r="F851">
        <v>270.25</v>
      </c>
      <c r="G851">
        <v>5.2025281955069502</v>
      </c>
      <c r="H851">
        <v>-0.259201350386285</v>
      </c>
      <c r="I851">
        <v>10.3824480704445</v>
      </c>
      <c r="J851">
        <v>2.2680961364555499</v>
      </c>
      <c r="K851">
        <v>259.13720880622702</v>
      </c>
      <c r="L851">
        <v>235.679064418108</v>
      </c>
      <c r="M851">
        <v>50.032026510121</v>
      </c>
      <c r="N851">
        <v>0.94715955664859197</v>
      </c>
      <c r="O851">
        <v>6.1609620721553897</v>
      </c>
      <c r="P851">
        <v>35.294117647058798</v>
      </c>
      <c r="Q851">
        <v>-6.2583038386691006E-2</v>
      </c>
    </row>
    <row r="852" spans="1:17" hidden="1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285</v>
      </c>
      <c r="E852">
        <v>3854.5240547099902</v>
      </c>
      <c r="F852">
        <v>314.7</v>
      </c>
      <c r="G852">
        <v>74.726020104696801</v>
      </c>
      <c r="H852">
        <v>5.34579751036277</v>
      </c>
      <c r="I852">
        <v>31.057601435689499</v>
      </c>
      <c r="J852">
        <v>-1.73805707842591</v>
      </c>
      <c r="K852">
        <v>295.76071047163498</v>
      </c>
      <c r="L852">
        <v>263.92053686772601</v>
      </c>
      <c r="M852">
        <v>61.453148302009602</v>
      </c>
      <c r="N852">
        <v>1.4458939494449601</v>
      </c>
      <c r="O852">
        <v>23.7527804258023</v>
      </c>
      <c r="P852">
        <v>102.64005151320001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E853">
        <v>3851.5338597189998</v>
      </c>
      <c r="F853">
        <v>71.89</v>
      </c>
      <c r="G853">
        <v>10838.004548925401</v>
      </c>
      <c r="H853">
        <v>45.419475882636497</v>
      </c>
      <c r="I853">
        <v>547.63952152718605</v>
      </c>
      <c r="J853">
        <v>9.8047588384743598</v>
      </c>
      <c r="K853">
        <v>49.644125906103199</v>
      </c>
      <c r="L853">
        <v>27.403524688309101</v>
      </c>
      <c r="M853">
        <v>99.8028966798623</v>
      </c>
      <c r="N853">
        <v>1.1614604997164399</v>
      </c>
      <c r="O853">
        <v>0</v>
      </c>
      <c r="P853">
        <v>11410.1162790697</v>
      </c>
      <c r="Q853">
        <v>0.33894802147053099</v>
      </c>
    </row>
    <row r="854" spans="1:17" hidden="1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198</v>
      </c>
      <c r="E854">
        <v>3848.1461807999999</v>
      </c>
      <c r="F854">
        <v>1902</v>
      </c>
      <c r="G854">
        <v>1.8034984974302799</v>
      </c>
      <c r="H854">
        <v>19.5254336512014</v>
      </c>
      <c r="I854">
        <v>10.249434043284101</v>
      </c>
      <c r="J854">
        <v>9.9545364602998792</v>
      </c>
      <c r="K854">
        <v>1650.1421237203499</v>
      </c>
      <c r="M854">
        <v>79.528080812721996</v>
      </c>
      <c r="N854">
        <v>2.2002382094872401</v>
      </c>
      <c r="O854">
        <v>2.5236593059936898</v>
      </c>
      <c r="P854">
        <v>57.9865437328681</v>
      </c>
    </row>
    <row r="855" spans="1:17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295</v>
      </c>
      <c r="E855">
        <v>3843.5149314099999</v>
      </c>
      <c r="F855">
        <v>447.7</v>
      </c>
      <c r="G855">
        <v>7.8746224045391298</v>
      </c>
      <c r="H855">
        <v>-6.10746150800167E-2</v>
      </c>
      <c r="I855">
        <v>3.51542324193725</v>
      </c>
      <c r="J855">
        <v>2.13974965313583</v>
      </c>
      <c r="K855">
        <v>430.051875561288</v>
      </c>
      <c r="L855">
        <v>408.75724556834098</v>
      </c>
      <c r="M855">
        <v>70.545303166892793</v>
      </c>
      <c r="N855">
        <v>1.07473813778059</v>
      </c>
      <c r="O855">
        <v>12.7764127764127</v>
      </c>
      <c r="P855">
        <v>46.259392355439303</v>
      </c>
    </row>
    <row r="856" spans="1:17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906</v>
      </c>
      <c r="E856">
        <v>3818.92785568</v>
      </c>
      <c r="F856">
        <v>444.8</v>
      </c>
      <c r="G856">
        <v>83.500125058770095</v>
      </c>
      <c r="H856">
        <v>32.964536229075698</v>
      </c>
      <c r="I856">
        <v>31.487899910501401</v>
      </c>
      <c r="J856">
        <v>11.497753205983701</v>
      </c>
      <c r="K856">
        <v>338.21567096149698</v>
      </c>
      <c r="L856">
        <v>300.258090871462</v>
      </c>
      <c r="M856">
        <v>80.803012314659895</v>
      </c>
      <c r="N856">
        <v>2.0410002140284398</v>
      </c>
      <c r="O856">
        <v>5.4406474820143798</v>
      </c>
      <c r="P856">
        <v>120.25253775687</v>
      </c>
      <c r="Q856">
        <v>8.9618759411229001E-2</v>
      </c>
    </row>
    <row r="857" spans="1:17" hidden="1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890</v>
      </c>
      <c r="E857">
        <v>3810.47654435</v>
      </c>
      <c r="F857">
        <v>819.1</v>
      </c>
      <c r="G857">
        <v>-46.060821718737003</v>
      </c>
      <c r="H857">
        <v>-6.5338129749258496</v>
      </c>
      <c r="I857">
        <v>-29.021865450903601</v>
      </c>
      <c r="J857">
        <v>-6.8302475928562396</v>
      </c>
      <c r="K857">
        <v>858.04997600331706</v>
      </c>
      <c r="L857">
        <v>907.56825330055005</v>
      </c>
      <c r="M857">
        <v>20.4858311065517</v>
      </c>
      <c r="N857">
        <v>1.46806748495608</v>
      </c>
      <c r="O857">
        <v>30.753265779513999</v>
      </c>
      <c r="P857">
        <v>13.9538119087367</v>
      </c>
      <c r="Q857">
        <v>-0.111576309097493</v>
      </c>
    </row>
    <row r="858" spans="1:17" hidden="1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95</v>
      </c>
      <c r="E858">
        <v>3803.7460420080001</v>
      </c>
      <c r="F858">
        <v>81.73</v>
      </c>
      <c r="G858">
        <v>133.406367884085</v>
      </c>
      <c r="H858">
        <v>41.6091519505609</v>
      </c>
      <c r="I858">
        <v>36.7717224928371</v>
      </c>
      <c r="J858">
        <v>7.7130153774291204</v>
      </c>
      <c r="K858">
        <v>59.538059268144004</v>
      </c>
      <c r="L858">
        <v>50.749624590474902</v>
      </c>
      <c r="M858">
        <v>84.923943626235896</v>
      </c>
      <c r="N858">
        <v>2.23729336199467</v>
      </c>
      <c r="O858">
        <v>0</v>
      </c>
      <c r="P858">
        <v>221.13948919449899</v>
      </c>
      <c r="Q858">
        <v>9.5773415341227006E-2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138</v>
      </c>
      <c r="E859">
        <v>3794.8706643999999</v>
      </c>
      <c r="F859">
        <v>421.1</v>
      </c>
      <c r="G859">
        <v>-18.696462015709798</v>
      </c>
      <c r="H859">
        <v>-3.5324726423706099</v>
      </c>
      <c r="I859">
        <v>-12.964786879081799</v>
      </c>
      <c r="J859">
        <v>1.02776954300665</v>
      </c>
      <c r="K859">
        <v>425.828467686301</v>
      </c>
      <c r="L859">
        <v>421.71737197972101</v>
      </c>
      <c r="M859">
        <v>39.782849272524302</v>
      </c>
      <c r="N859">
        <v>0.15181617304643</v>
      </c>
      <c r="O859">
        <v>12.811683685585299</v>
      </c>
      <c r="P859">
        <v>10.524934383202099</v>
      </c>
      <c r="Q859">
        <v>2.683880913818E-3</v>
      </c>
    </row>
    <row r="860" spans="1:17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133</v>
      </c>
      <c r="E860">
        <v>3794.6766750000002</v>
      </c>
      <c r="F860">
        <v>658.75</v>
      </c>
      <c r="G860">
        <v>-27.448363335198302</v>
      </c>
      <c r="H860">
        <v>20.739004787938701</v>
      </c>
      <c r="I860">
        <v>1.6869565959667401</v>
      </c>
      <c r="J860">
        <v>0.415033502727232</v>
      </c>
      <c r="K860">
        <v>592.07492048952497</v>
      </c>
      <c r="L860">
        <v>558.14459714115799</v>
      </c>
      <c r="M860">
        <v>57.588808560743402</v>
      </c>
      <c r="N860">
        <v>2.1102958731848598</v>
      </c>
      <c r="O860">
        <v>10.0569259962049</v>
      </c>
      <c r="P860">
        <v>43.206521739130402</v>
      </c>
      <c r="Q860">
        <v>0.187295599057685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127</v>
      </c>
      <c r="E861">
        <v>3775.6448896400002</v>
      </c>
      <c r="F861">
        <v>123.19</v>
      </c>
      <c r="G861">
        <v>88.385596773577404</v>
      </c>
      <c r="H861">
        <v>2.8158457429239299</v>
      </c>
      <c r="I861">
        <v>-10.6922922199723</v>
      </c>
      <c r="J861">
        <v>5.4327271977861402</v>
      </c>
      <c r="K861">
        <v>109.63972361753299</v>
      </c>
      <c r="L861">
        <v>101.69312520472501</v>
      </c>
      <c r="M861">
        <v>71.634333036783403</v>
      </c>
      <c r="N861">
        <v>2.2223958289379602</v>
      </c>
      <c r="O861">
        <v>31.260654273885802</v>
      </c>
      <c r="P861">
        <v>134.20152091254701</v>
      </c>
      <c r="Q861">
        <v>0.19367124199958899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60</v>
      </c>
      <c r="E862">
        <v>3767.7637112500001</v>
      </c>
      <c r="F862">
        <v>535.15</v>
      </c>
      <c r="G862">
        <v>16.0623338859792</v>
      </c>
      <c r="H862">
        <v>-0.52814387363855897</v>
      </c>
      <c r="I862">
        <v>3.8473321897123598</v>
      </c>
      <c r="J862">
        <v>3.70952570298491</v>
      </c>
      <c r="K862">
        <v>536.06758951747599</v>
      </c>
      <c r="L862">
        <v>496.44600270249902</v>
      </c>
      <c r="M862">
        <v>54.7187585943459</v>
      </c>
      <c r="N862">
        <v>0.564607789661277</v>
      </c>
      <c r="O862">
        <v>15.042511445389099</v>
      </c>
      <c r="P862">
        <v>42.232558139534802</v>
      </c>
      <c r="Q862">
        <v>3.0927697120433001E-2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228</v>
      </c>
      <c r="E863">
        <v>3764.7934553</v>
      </c>
      <c r="F863">
        <v>585.5</v>
      </c>
      <c r="G863">
        <v>169.84098984241299</v>
      </c>
      <c r="H863">
        <v>23.761139593431</v>
      </c>
      <c r="I863">
        <v>87.457042451919406</v>
      </c>
      <c r="J863">
        <v>0.166461342928999</v>
      </c>
      <c r="K863">
        <v>478.20970757150297</v>
      </c>
      <c r="L863">
        <v>350.30355332525698</v>
      </c>
      <c r="M863">
        <v>62.637957334125197</v>
      </c>
      <c r="N863">
        <v>2.0317559148462698</v>
      </c>
      <c r="O863">
        <v>14.0563620836891</v>
      </c>
      <c r="P863">
        <v>227.09497206703901</v>
      </c>
      <c r="Q863">
        <v>0.164232954598688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271</v>
      </c>
      <c r="E864">
        <v>3754.1126507280001</v>
      </c>
      <c r="F864">
        <v>161.47999999999999</v>
      </c>
      <c r="G864">
        <v>-4.9693036420459</v>
      </c>
      <c r="H864">
        <v>16.393024257741601</v>
      </c>
      <c r="I864">
        <v>-16.314929338542999</v>
      </c>
      <c r="J864">
        <v>-0.42685952875800798</v>
      </c>
      <c r="K864">
        <v>146.67177010679501</v>
      </c>
      <c r="L864">
        <v>141.92588227311001</v>
      </c>
      <c r="M864">
        <v>55.995524195728699</v>
      </c>
      <c r="N864">
        <v>1.1446592030371101</v>
      </c>
      <c r="O864">
        <v>9.6110973495169691</v>
      </c>
      <c r="P864">
        <v>44.114234716644297</v>
      </c>
      <c r="Q864">
        <v>-1.8609898557773001E-2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1024</v>
      </c>
      <c r="E865">
        <v>3730.8735000000001</v>
      </c>
      <c r="F865">
        <v>66.89</v>
      </c>
      <c r="G865">
        <v>-30.169765276037399</v>
      </c>
      <c r="H865">
        <v>-0.65341654368576096</v>
      </c>
      <c r="I865">
        <v>-17.161243373774202</v>
      </c>
      <c r="J865">
        <v>1.3975335587808599</v>
      </c>
      <c r="K865">
        <v>66.386656937860906</v>
      </c>
      <c r="L865">
        <v>67.494232371443402</v>
      </c>
      <c r="M865">
        <v>80.428401478298795</v>
      </c>
      <c r="N865">
        <v>1.53262484850139</v>
      </c>
      <c r="O865">
        <v>11.6609358648527</v>
      </c>
      <c r="P865">
        <v>5.3385826771653599</v>
      </c>
      <c r="Q865">
        <v>-6.679688381315E-3</v>
      </c>
    </row>
    <row r="866" spans="1:17" hidden="1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715</v>
      </c>
      <c r="E866">
        <v>3724.7253936799998</v>
      </c>
      <c r="F866">
        <v>156.68</v>
      </c>
      <c r="G866">
        <v>3.1230924366515</v>
      </c>
      <c r="H866">
        <v>-2.46876023590981</v>
      </c>
      <c r="I866">
        <v>-3.8767986794176599</v>
      </c>
      <c r="J866">
        <v>-0.98142717889435804</v>
      </c>
      <c r="K866">
        <v>159.15580367228199</v>
      </c>
      <c r="L866">
        <v>144.08108684423499</v>
      </c>
      <c r="M866">
        <v>58.331342908403499</v>
      </c>
      <c r="N866">
        <v>2.0585120283351799</v>
      </c>
      <c r="O866">
        <v>11.692621904518701</v>
      </c>
      <c r="P866">
        <v>38.839167035888302</v>
      </c>
      <c r="Q866">
        <v>8.2626113561340003E-3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21</v>
      </c>
      <c r="E867">
        <v>3713.6744959500002</v>
      </c>
      <c r="F867">
        <v>629.1</v>
      </c>
      <c r="G867">
        <v>-10.9244908125054</v>
      </c>
      <c r="H867">
        <v>0.13977742278782401</v>
      </c>
      <c r="I867">
        <v>-22.319958307191001</v>
      </c>
      <c r="J867">
        <v>-0.381903849505495</v>
      </c>
      <c r="K867">
        <v>616.88288413236205</v>
      </c>
      <c r="L867">
        <v>595.47414719874905</v>
      </c>
      <c r="M867">
        <v>43.397464192460198</v>
      </c>
      <c r="N867">
        <v>1.06491759303378</v>
      </c>
      <c r="O867">
        <v>25.814655857574198</v>
      </c>
      <c r="P867">
        <v>39.799999999999997</v>
      </c>
      <c r="Q867">
        <v>6.9300315816323996E-2</v>
      </c>
    </row>
    <row r="868" spans="1:17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388</v>
      </c>
      <c r="E868">
        <v>3712.7540717299999</v>
      </c>
      <c r="F868">
        <v>515.29999999999995</v>
      </c>
      <c r="G868">
        <v>12.873093395833401</v>
      </c>
      <c r="H868">
        <v>2.6051806065748502</v>
      </c>
      <c r="I868">
        <v>4.6516189944764896</v>
      </c>
      <c r="J868">
        <v>-2.0270485318390898</v>
      </c>
      <c r="K868">
        <v>491.64151559781999</v>
      </c>
      <c r="L868">
        <v>442.545099633912</v>
      </c>
      <c r="M868">
        <v>45.8219579063583</v>
      </c>
      <c r="N868">
        <v>1.17164431924243</v>
      </c>
      <c r="O868">
        <v>7.6460314379972898</v>
      </c>
      <c r="P868">
        <v>48.0534405976152</v>
      </c>
      <c r="Q868">
        <v>-9.1883571399583003E-2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285</v>
      </c>
      <c r="E869">
        <v>3704.4848983799998</v>
      </c>
      <c r="F869">
        <v>1356.95</v>
      </c>
      <c r="G869">
        <v>50.269805388509603</v>
      </c>
      <c r="H869">
        <v>-2.7134188255302698</v>
      </c>
      <c r="I869">
        <v>23.3771905864348</v>
      </c>
      <c r="J869">
        <v>1.76142101485971</v>
      </c>
      <c r="K869">
        <v>1335.4872747408101</v>
      </c>
      <c r="L869">
        <v>1173.09545792579</v>
      </c>
      <c r="M869">
        <v>52.756889759880202</v>
      </c>
      <c r="N869">
        <v>0.46736934195327701</v>
      </c>
      <c r="O869">
        <v>4.2779763440067704</v>
      </c>
      <c r="P869">
        <v>79.0053426554976</v>
      </c>
      <c r="Q869">
        <v>8.1922738404135997E-2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290</v>
      </c>
      <c r="E870">
        <v>3671.0832005749999</v>
      </c>
      <c r="F870">
        <v>682.85</v>
      </c>
      <c r="G870">
        <v>233.22158493957801</v>
      </c>
      <c r="H870">
        <v>-22.047826506080799</v>
      </c>
      <c r="I870">
        <v>124.566951080317</v>
      </c>
      <c r="J870">
        <v>-7.8303262535878897</v>
      </c>
      <c r="K870">
        <v>641.653112306509</v>
      </c>
      <c r="L870">
        <v>434.37131287321199</v>
      </c>
      <c r="M870">
        <v>49.451035438876097</v>
      </c>
      <c r="N870">
        <v>0.38667608852322399</v>
      </c>
      <c r="O870">
        <v>33.089258255839397</v>
      </c>
      <c r="P870">
        <v>266.72932330827001</v>
      </c>
      <c r="Q870">
        <v>0.19801310539977701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121</v>
      </c>
      <c r="E871">
        <v>3660.3727261650001</v>
      </c>
      <c r="F871">
        <v>56.99</v>
      </c>
      <c r="G871">
        <v>139.83163764203201</v>
      </c>
      <c r="H871">
        <v>20.500751414084601</v>
      </c>
      <c r="I871">
        <v>-11.430330130663901</v>
      </c>
      <c r="J871">
        <v>9.1691129457613307</v>
      </c>
      <c r="K871">
        <v>47.481051784863197</v>
      </c>
      <c r="L871">
        <v>40.486593471755903</v>
      </c>
      <c r="M871">
        <v>66.394211380970205</v>
      </c>
      <c r="N871">
        <v>2.05518533386818</v>
      </c>
      <c r="O871">
        <v>19.231444113002201</v>
      </c>
      <c r="P871">
        <v>170.09478672985699</v>
      </c>
      <c r="Q871">
        <v>9.4117002187015006E-2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60</v>
      </c>
      <c r="E872">
        <v>3657.2375109499999</v>
      </c>
      <c r="F872">
        <v>503.45</v>
      </c>
      <c r="G872">
        <v>196.86032713338301</v>
      </c>
      <c r="H872">
        <v>-2.9979680708898702</v>
      </c>
      <c r="I872">
        <v>50.306467183325701</v>
      </c>
      <c r="J872">
        <v>3.3303624450147602</v>
      </c>
      <c r="K872">
        <v>457.10592146790401</v>
      </c>
      <c r="L872">
        <v>354.64778306558799</v>
      </c>
      <c r="M872">
        <v>66.443403971327101</v>
      </c>
      <c r="N872">
        <v>0.33522127449726902</v>
      </c>
      <c r="O872">
        <v>5.2736120766709602</v>
      </c>
      <c r="P872">
        <v>230.738404940218</v>
      </c>
      <c r="Q872">
        <v>0.160465940125294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65</v>
      </c>
      <c r="E873">
        <v>3655.43871158399</v>
      </c>
      <c r="F873">
        <v>241.68</v>
      </c>
      <c r="G873">
        <v>89.110738171132596</v>
      </c>
      <c r="H873">
        <v>-6.5535891271986797</v>
      </c>
      <c r="I873">
        <v>8.0382822116850807</v>
      </c>
      <c r="J873">
        <v>-2.8561435492784799</v>
      </c>
      <c r="K873">
        <v>228.11995887109001</v>
      </c>
      <c r="L873">
        <v>188.591907913743</v>
      </c>
      <c r="M873">
        <v>47.5232957307094</v>
      </c>
      <c r="N873">
        <v>0.880338570611916</v>
      </c>
      <c r="O873">
        <v>11.6765971532605</v>
      </c>
      <c r="P873">
        <v>119.609268514311</v>
      </c>
      <c r="Q873">
        <v>9.0317361912437999E-2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198</v>
      </c>
      <c r="E874">
        <v>3648.7637355749998</v>
      </c>
      <c r="F874">
        <v>232.51</v>
      </c>
      <c r="G874">
        <v>-24.520154779400801</v>
      </c>
      <c r="H874">
        <v>2.3149244093043699</v>
      </c>
      <c r="I874">
        <v>-30.4071676028456</v>
      </c>
      <c r="J874">
        <v>4.0922384764675597</v>
      </c>
      <c r="K874">
        <v>225.84342407499</v>
      </c>
      <c r="L874">
        <v>232.82804478376099</v>
      </c>
      <c r="M874">
        <v>55.127588500376099</v>
      </c>
      <c r="N874">
        <v>1.3027576968802299</v>
      </c>
      <c r="O874">
        <v>28.5966195002365</v>
      </c>
      <c r="P874">
        <v>22.020467069010699</v>
      </c>
      <c r="Q874">
        <v>4.0582072578565997E-2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469</v>
      </c>
      <c r="E875">
        <v>3644.0445125599999</v>
      </c>
      <c r="F875">
        <v>575.6</v>
      </c>
      <c r="G875">
        <v>14.0226181909263</v>
      </c>
      <c r="H875">
        <v>3.85513575662798</v>
      </c>
      <c r="I875">
        <v>29.384107058317898</v>
      </c>
      <c r="J875">
        <v>7.0826353897941701</v>
      </c>
      <c r="K875">
        <v>520.34949527363096</v>
      </c>
      <c r="L875">
        <v>453.91692358519703</v>
      </c>
      <c r="M875">
        <v>76.439619719927293</v>
      </c>
      <c r="N875">
        <v>0.999574678040965</v>
      </c>
      <c r="O875">
        <v>0.90340514246003401</v>
      </c>
      <c r="P875">
        <v>74.954407294832805</v>
      </c>
      <c r="Q875">
        <v>-2.6546176100744001E-2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290</v>
      </c>
      <c r="E876">
        <v>3637.2022124999999</v>
      </c>
      <c r="F876">
        <v>1174.75</v>
      </c>
      <c r="G876">
        <v>68.855569429672599</v>
      </c>
      <c r="H876">
        <v>16.757079520247601</v>
      </c>
      <c r="I876">
        <v>18.5147835704011</v>
      </c>
      <c r="J876">
        <v>8.6892151002375009</v>
      </c>
      <c r="K876">
        <v>921.80210149434095</v>
      </c>
      <c r="L876">
        <v>828.31308616254898</v>
      </c>
      <c r="M876">
        <v>94.481048597989897</v>
      </c>
      <c r="N876">
        <v>3.5308658833472499</v>
      </c>
      <c r="O876">
        <v>2.6558842306873802</v>
      </c>
      <c r="P876">
        <v>94.736842105263094</v>
      </c>
      <c r="Q876">
        <v>4.1404556163952999E-2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198</v>
      </c>
      <c r="E877">
        <v>3634.3149490400001</v>
      </c>
      <c r="F877">
        <v>603.79999999999995</v>
      </c>
      <c r="G877">
        <v>49.146486976597501</v>
      </c>
      <c r="H877">
        <v>3.2978690190629399E-2</v>
      </c>
      <c r="I877">
        <v>16.349855557715301</v>
      </c>
      <c r="J877">
        <v>-1.7895270838703401</v>
      </c>
      <c r="K877">
        <v>560.27423499229599</v>
      </c>
      <c r="L877">
        <v>493.500540762073</v>
      </c>
      <c r="M877">
        <v>63.192308009364197</v>
      </c>
      <c r="N877">
        <v>1.2840064795152299</v>
      </c>
      <c r="O877">
        <v>4.1570056310036501</v>
      </c>
      <c r="P877">
        <v>75.421266705403795</v>
      </c>
      <c r="Q877">
        <v>6.2748269174372998E-2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290</v>
      </c>
      <c r="E878">
        <v>3629.10292218</v>
      </c>
      <c r="F878">
        <v>145.83000000000001</v>
      </c>
      <c r="G878">
        <v>42.747192562304001</v>
      </c>
      <c r="H878">
        <v>8.1447695462453105</v>
      </c>
      <c r="I878">
        <v>20.977926903688999</v>
      </c>
      <c r="J878">
        <v>1.0721812739938099</v>
      </c>
      <c r="K878">
        <v>125.768328120326</v>
      </c>
      <c r="L878">
        <v>105.82680577194699</v>
      </c>
      <c r="M878">
        <v>55.977499226643197</v>
      </c>
      <c r="N878">
        <v>0.96357554056307604</v>
      </c>
      <c r="O878">
        <v>12.802578344647801</v>
      </c>
      <c r="P878">
        <v>78.713235294117595</v>
      </c>
      <c r="Q878">
        <v>7.1231262099340003E-3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479</v>
      </c>
      <c r="E879">
        <v>3620.5669989599901</v>
      </c>
      <c r="F879">
        <v>4190.7</v>
      </c>
      <c r="G879">
        <v>13.684752223863301</v>
      </c>
      <c r="H879">
        <v>-5.08900061832116</v>
      </c>
      <c r="I879">
        <v>11.1039877743875</v>
      </c>
      <c r="J879">
        <v>2.2192429948922099</v>
      </c>
      <c r="K879">
        <v>3892.83660736508</v>
      </c>
      <c r="L879">
        <v>3522.4286187765301</v>
      </c>
      <c r="M879">
        <v>62.566542077831301</v>
      </c>
      <c r="N879">
        <v>0.65744520226301995</v>
      </c>
      <c r="O879">
        <v>4.8034934497816497</v>
      </c>
      <c r="P879">
        <v>40.863865546218399</v>
      </c>
      <c r="Q879">
        <v>5.7364428737316002E-2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625</v>
      </c>
      <c r="E880">
        <v>3613.3873830150001</v>
      </c>
      <c r="F880">
        <v>3049.05</v>
      </c>
      <c r="G880">
        <v>21.005810405792499</v>
      </c>
      <c r="H880">
        <v>12.214051928705199</v>
      </c>
      <c r="I880">
        <v>9.9883179358708691</v>
      </c>
      <c r="J880">
        <v>8.6463165129091095</v>
      </c>
      <c r="K880">
        <v>2500.14890438468</v>
      </c>
      <c r="L880">
        <v>2350.22239415083</v>
      </c>
      <c r="M880">
        <v>89.087813482513099</v>
      </c>
      <c r="N880">
        <v>2.10467730005311</v>
      </c>
      <c r="O880">
        <v>1.0150702677883301</v>
      </c>
      <c r="P880">
        <v>56.5984437995942</v>
      </c>
      <c r="Q880">
        <v>7.3427649959176E-2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479</v>
      </c>
      <c r="E881">
        <v>3605.0623389000002</v>
      </c>
      <c r="F881">
        <v>2967.8</v>
      </c>
      <c r="G881">
        <v>23.0991868160698</v>
      </c>
      <c r="H881">
        <v>-7.4021630822277302</v>
      </c>
      <c r="I881">
        <v>16.710978843960401</v>
      </c>
      <c r="J881">
        <v>5.56390153966497</v>
      </c>
      <c r="K881">
        <v>2783.15493445319</v>
      </c>
      <c r="L881">
        <v>2442.20265082787</v>
      </c>
      <c r="M881">
        <v>55.134031741960698</v>
      </c>
      <c r="N881">
        <v>1.3838350112970299</v>
      </c>
      <c r="O881">
        <v>7.8239773569647397</v>
      </c>
      <c r="P881">
        <v>54.7098993900849</v>
      </c>
      <c r="Q881">
        <v>2.8070169797953001E-2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622</v>
      </c>
      <c r="E882">
        <v>3603.1334382099999</v>
      </c>
      <c r="F882">
        <v>1809.35</v>
      </c>
      <c r="G882">
        <v>60.109325908297699</v>
      </c>
      <c r="H882">
        <v>-9.5672058566489504</v>
      </c>
      <c r="I882">
        <v>7.5311294336010697</v>
      </c>
      <c r="J882">
        <v>1.7955248355960201</v>
      </c>
      <c r="K882">
        <v>1787.7017793314101</v>
      </c>
      <c r="L882">
        <v>1527.0026658351001</v>
      </c>
      <c r="M882">
        <v>53.600778710363301</v>
      </c>
      <c r="N882">
        <v>0.83760171993784005</v>
      </c>
      <c r="O882">
        <v>20.761599469422698</v>
      </c>
      <c r="P882">
        <v>91.455478546108594</v>
      </c>
      <c r="Q882">
        <v>0.13676235734787701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60</v>
      </c>
      <c r="E883">
        <v>3586.2863004300002</v>
      </c>
      <c r="F883">
        <v>626.70000000000005</v>
      </c>
      <c r="G883">
        <v>-8.2555061142102293</v>
      </c>
      <c r="H883">
        <v>20.745877571159301</v>
      </c>
      <c r="I883">
        <v>7.1766642005073704</v>
      </c>
      <c r="J883">
        <v>20.729975143563099</v>
      </c>
      <c r="K883">
        <v>515.94205363076298</v>
      </c>
      <c r="M883">
        <v>94.485330010755007</v>
      </c>
      <c r="N883">
        <v>2.20591283450895</v>
      </c>
      <c r="O883">
        <v>1.3243976384234899</v>
      </c>
      <c r="P883">
        <v>48.736205055179703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138</v>
      </c>
      <c r="E884">
        <v>3581.9493254099998</v>
      </c>
      <c r="F884">
        <v>787.9</v>
      </c>
      <c r="G884">
        <v>108.613786708725</v>
      </c>
      <c r="H884">
        <v>2.1787407078597201</v>
      </c>
      <c r="I884">
        <v>49.948122406985497</v>
      </c>
      <c r="J884">
        <v>1.5570052536424701</v>
      </c>
      <c r="K884">
        <v>691.39271916738505</v>
      </c>
      <c r="L884">
        <v>579.25873880549398</v>
      </c>
      <c r="M884">
        <v>77.093006208278595</v>
      </c>
      <c r="N884">
        <v>1.1846743322040301</v>
      </c>
      <c r="O884">
        <v>0.39345094555147597</v>
      </c>
      <c r="P884">
        <v>154.98381877022601</v>
      </c>
      <c r="Q884">
        <v>0.177472220732596</v>
      </c>
    </row>
    <row r="885" spans="1:17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60</v>
      </c>
      <c r="E885">
        <v>3562.8597881800001</v>
      </c>
      <c r="F885">
        <v>355.3</v>
      </c>
      <c r="G885">
        <v>26.062962684075199</v>
      </c>
      <c r="H885">
        <v>-4.2400935669216002</v>
      </c>
      <c r="I885">
        <v>-12.349146719551801</v>
      </c>
      <c r="J885">
        <v>1.52101792682658</v>
      </c>
      <c r="K885">
        <v>344.90070957886599</v>
      </c>
      <c r="L885">
        <v>316.33192599661299</v>
      </c>
      <c r="M885">
        <v>55.053382041185799</v>
      </c>
      <c r="N885">
        <v>0.53972422317507096</v>
      </c>
      <c r="O885">
        <v>8.9079650999155593</v>
      </c>
      <c r="P885">
        <v>50.998725031874102</v>
      </c>
      <c r="Q885">
        <v>5.4502935443483003E-2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1529</v>
      </c>
      <c r="E886">
        <v>3561.5792829100001</v>
      </c>
      <c r="F886">
        <v>2099.9</v>
      </c>
      <c r="G886">
        <v>55.744223957160798</v>
      </c>
      <c r="H886">
        <v>-0.64435695977876595</v>
      </c>
      <c r="I886">
        <v>24.105908484836199</v>
      </c>
      <c r="J886">
        <v>-0.56860776389696799</v>
      </c>
      <c r="K886">
        <v>1948.5506058583601</v>
      </c>
      <c r="L886">
        <v>1686.7132920930101</v>
      </c>
      <c r="M886">
        <v>59.419275386146403</v>
      </c>
      <c r="N886">
        <v>0.90847378538829704</v>
      </c>
      <c r="O886">
        <v>2.95728368017524</v>
      </c>
      <c r="P886">
        <v>94.651464590285499</v>
      </c>
      <c r="Q886">
        <v>9.1964829020919001E-2</v>
      </c>
    </row>
    <row r="887" spans="1:17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60</v>
      </c>
      <c r="E887">
        <v>3558.6942285599998</v>
      </c>
      <c r="F887">
        <v>142.88</v>
      </c>
      <c r="G887">
        <v>35.275555640297902</v>
      </c>
      <c r="H887">
        <v>16.305062232140401</v>
      </c>
      <c r="I887">
        <v>-8.3848732740004799</v>
      </c>
      <c r="J887">
        <v>-2.2453325671073299</v>
      </c>
      <c r="K887">
        <v>127.80216672173199</v>
      </c>
      <c r="L887">
        <v>118.98655908614199</v>
      </c>
      <c r="M887">
        <v>62.265177971269402</v>
      </c>
      <c r="N887">
        <v>2.40717202905422</v>
      </c>
      <c r="O887">
        <v>8.83258678611422</v>
      </c>
      <c r="P887">
        <v>65.370370370370296</v>
      </c>
      <c r="Q887">
        <v>-8.1310055929809999E-2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46</v>
      </c>
      <c r="E888">
        <v>3553.424561025</v>
      </c>
      <c r="F888">
        <v>964.55</v>
      </c>
      <c r="G888">
        <v>74.879003122159304</v>
      </c>
      <c r="H888">
        <v>-13.5914024143242</v>
      </c>
      <c r="I888">
        <v>-2.7981409268512798</v>
      </c>
      <c r="J888">
        <v>2.33526906103249</v>
      </c>
      <c r="K888">
        <v>980.86175334407699</v>
      </c>
      <c r="L888">
        <v>884.44318370016197</v>
      </c>
      <c r="M888">
        <v>21.724032830235501</v>
      </c>
      <c r="N888">
        <v>0.79571818465078203</v>
      </c>
      <c r="O888">
        <v>42.657197656938401</v>
      </c>
      <c r="P888">
        <v>105.946407601152</v>
      </c>
    </row>
    <row r="889" spans="1:17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1461</v>
      </c>
      <c r="E889">
        <v>3541.5405289219998</v>
      </c>
      <c r="F889">
        <v>132.26</v>
      </c>
      <c r="G889">
        <v>-54.106092371279203</v>
      </c>
      <c r="H889">
        <v>-6.9539970501596402</v>
      </c>
      <c r="I889">
        <v>-18.459786521601998</v>
      </c>
      <c r="J889">
        <v>-5.3976801651360002</v>
      </c>
      <c r="K889">
        <v>131.98710133518301</v>
      </c>
      <c r="L889">
        <v>140.50283104432199</v>
      </c>
      <c r="M889">
        <v>39.323493658763297</v>
      </c>
      <c r="N889">
        <v>0.75217731893040696</v>
      </c>
      <c r="O889">
        <v>54.581884167548701</v>
      </c>
      <c r="P889">
        <v>26.625179511728</v>
      </c>
      <c r="Q889">
        <v>-5.3215999220613999E-2</v>
      </c>
    </row>
    <row r="890" spans="1:17" hidden="1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1428</v>
      </c>
      <c r="E890">
        <v>3533.1256649699999</v>
      </c>
      <c r="F890">
        <v>806.9</v>
      </c>
      <c r="G890">
        <v>6.03981465214724</v>
      </c>
      <c r="H890">
        <v>12.029231003184099</v>
      </c>
      <c r="I890">
        <v>12.5707029506429</v>
      </c>
      <c r="J890">
        <v>5.8578909215383099</v>
      </c>
      <c r="K890">
        <v>679.84706362555301</v>
      </c>
      <c r="L890">
        <v>627.18178311245697</v>
      </c>
      <c r="M890">
        <v>72.531475099490393</v>
      </c>
      <c r="N890">
        <v>0.55988862576217902</v>
      </c>
      <c r="O890">
        <v>4.9758334366092303</v>
      </c>
      <c r="P890">
        <v>79.630454140694496</v>
      </c>
      <c r="Q890">
        <v>-4.7136618885298E-2</v>
      </c>
    </row>
    <row r="891" spans="1:17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198</v>
      </c>
      <c r="E891">
        <v>3517.7541572999999</v>
      </c>
      <c r="F891">
        <v>1336.55</v>
      </c>
      <c r="G891">
        <v>18.6000138928027</v>
      </c>
      <c r="H891">
        <v>1.64355988527629</v>
      </c>
      <c r="I891">
        <v>-1.60168584893149</v>
      </c>
      <c r="J891">
        <v>-0.67186739095276204</v>
      </c>
      <c r="K891">
        <v>1283.45076395623</v>
      </c>
      <c r="L891">
        <v>1146.0518601830299</v>
      </c>
      <c r="M891">
        <v>51.709515687391402</v>
      </c>
      <c r="N891">
        <v>0.63649813828248503</v>
      </c>
      <c r="O891">
        <v>5.2560697317720999</v>
      </c>
      <c r="P891">
        <v>62.597323600973198</v>
      </c>
      <c r="Q891">
        <v>0.11877642625234899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1450</v>
      </c>
      <c r="E892">
        <v>3505.9349999999999</v>
      </c>
      <c r="F892">
        <v>315.85000000000002</v>
      </c>
      <c r="G892">
        <v>-57.453163358525799</v>
      </c>
      <c r="H892">
        <v>-8.4080517101181798</v>
      </c>
      <c r="I892">
        <v>-27.217377535855</v>
      </c>
      <c r="J892">
        <v>-4.3692816435182102</v>
      </c>
      <c r="K892">
        <v>325.72762611572898</v>
      </c>
      <c r="L892">
        <v>347.53425371851199</v>
      </c>
      <c r="M892">
        <v>36.566697411812598</v>
      </c>
      <c r="N892">
        <v>0.95325379475536498</v>
      </c>
      <c r="O892">
        <v>51.8917207535222</v>
      </c>
      <c r="P892">
        <v>8.7637741046832005</v>
      </c>
      <c r="Q892">
        <v>-2.2033205435916001E-2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46</v>
      </c>
      <c r="E893">
        <v>3490.7646927599999</v>
      </c>
      <c r="F893">
        <v>3219.6</v>
      </c>
      <c r="G893">
        <v>83.598021061820205</v>
      </c>
      <c r="H893">
        <v>1.2529804385952199</v>
      </c>
      <c r="I893">
        <v>59.0387098961737</v>
      </c>
      <c r="J893">
        <v>-2.7601725344090902</v>
      </c>
      <c r="K893">
        <v>3046.2241965882099</v>
      </c>
      <c r="L893">
        <v>2481.86259592237</v>
      </c>
      <c r="M893">
        <v>50.453291586555402</v>
      </c>
      <c r="N893">
        <v>1.01971158915513</v>
      </c>
      <c r="O893">
        <v>15.166480308112799</v>
      </c>
      <c r="P893">
        <v>122.01841188842501</v>
      </c>
      <c r="Q893">
        <v>0.122267768827741</v>
      </c>
    </row>
    <row r="894" spans="1:17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1529</v>
      </c>
      <c r="E894">
        <v>3484.3616269429999</v>
      </c>
      <c r="F894">
        <v>154.03</v>
      </c>
      <c r="G894">
        <v>-20.042004562440301</v>
      </c>
      <c r="H894">
        <v>-0.555688128609928</v>
      </c>
      <c r="I894">
        <v>-9.6604205795730298</v>
      </c>
      <c r="J894">
        <v>1.8716665907484999</v>
      </c>
      <c r="K894">
        <v>152.916547826585</v>
      </c>
      <c r="L894">
        <v>148.04574615238801</v>
      </c>
      <c r="M894">
        <v>48.600547647367797</v>
      </c>
      <c r="N894">
        <v>0.71805687045842503</v>
      </c>
      <c r="O894">
        <v>14.1985327533597</v>
      </c>
      <c r="P894">
        <v>19.403100775193799</v>
      </c>
      <c r="Q894">
        <v>2.2983917062316998E-2</v>
      </c>
    </row>
    <row r="895" spans="1:17" x14ac:dyDescent="0.3">
      <c r="A895" t="s">
        <v>1934</v>
      </c>
      <c r="B895" t="s">
        <v>1935</v>
      </c>
      <c r="C895" t="str">
        <f>IFERROR(VLOOKUP(Table1[[#This Row],[Ticker]],[1]!Table1[[Symbol]:[Industry]],2,FALSE),"-")</f>
        <v>-</v>
      </c>
      <c r="D895" t="s">
        <v>51</v>
      </c>
      <c r="E895">
        <v>3474.5601751859999</v>
      </c>
      <c r="F895">
        <v>262.74</v>
      </c>
      <c r="G895">
        <v>-9.8010005928121302</v>
      </c>
      <c r="H895">
        <v>22.062682743859298</v>
      </c>
      <c r="I895">
        <v>27.759649988853202</v>
      </c>
      <c r="J895">
        <v>6.3463121953989203</v>
      </c>
      <c r="K895">
        <v>212.050775040449</v>
      </c>
      <c r="L895">
        <v>191.492683127774</v>
      </c>
      <c r="M895">
        <v>79.884405128401795</v>
      </c>
      <c r="N895">
        <v>2.3837098592915398</v>
      </c>
      <c r="O895">
        <v>1.9829489228895401</v>
      </c>
      <c r="P895">
        <v>69.838396897220406</v>
      </c>
      <c r="Q895">
        <v>6.5584560246512005E-2</v>
      </c>
    </row>
    <row r="896" spans="1:17" hidden="1" x14ac:dyDescent="0.3">
      <c r="A896" t="s">
        <v>1936</v>
      </c>
      <c r="B896" t="s">
        <v>1937</v>
      </c>
      <c r="C896" t="str">
        <f>IFERROR(VLOOKUP(Table1[[#This Row],[Ticker]],[1]!Table1[[Symbol]:[Industry]],2,FALSE),"-")</f>
        <v>-</v>
      </c>
      <c r="D896" t="s">
        <v>290</v>
      </c>
      <c r="E896">
        <v>3453.23740184499</v>
      </c>
      <c r="F896">
        <v>2851.45</v>
      </c>
      <c r="G896">
        <v>25.557614904405501</v>
      </c>
      <c r="H896">
        <v>21.687900131682099</v>
      </c>
      <c r="I896">
        <v>18.926284237813299</v>
      </c>
      <c r="J896">
        <v>6.58559420842648</v>
      </c>
      <c r="K896">
        <v>2247.2272500042</v>
      </c>
      <c r="L896">
        <v>2078.41178954723</v>
      </c>
      <c r="M896">
        <v>82.3768398501348</v>
      </c>
      <c r="N896">
        <v>1.1506372174477399</v>
      </c>
      <c r="O896">
        <v>1.35019025408125</v>
      </c>
      <c r="P896">
        <v>89.006727869287005</v>
      </c>
      <c r="Q896">
        <v>8.5436471862245997E-2</v>
      </c>
    </row>
    <row r="897" spans="1:17" hidden="1" x14ac:dyDescent="0.3">
      <c r="A897" t="s">
        <v>1938</v>
      </c>
      <c r="B897" t="s">
        <v>1939</v>
      </c>
      <c r="C897" t="str">
        <f>IFERROR(VLOOKUP(Table1[[#This Row],[Ticker]],[1]!Table1[[Symbol]:[Industry]],2,FALSE),"-")</f>
        <v>-</v>
      </c>
      <c r="D897" t="s">
        <v>1940</v>
      </c>
      <c r="E897">
        <v>3450.86</v>
      </c>
      <c r="F897">
        <v>1232.45</v>
      </c>
      <c r="G897">
        <v>220.00858447721299</v>
      </c>
      <c r="H897">
        <v>6.6496926216486996</v>
      </c>
      <c r="I897">
        <v>36.837042560944099</v>
      </c>
      <c r="J897">
        <v>-9.1537496558343197</v>
      </c>
      <c r="K897">
        <v>1136.10414526919</v>
      </c>
      <c r="L897">
        <v>823.65478633016903</v>
      </c>
      <c r="M897">
        <v>40.874434486609999</v>
      </c>
      <c r="N897">
        <v>0.50562404889813595</v>
      </c>
      <c r="O897">
        <v>18.296888311899</v>
      </c>
      <c r="P897">
        <v>245.611329220415</v>
      </c>
      <c r="Q897">
        <v>0.100974562339279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290</v>
      </c>
      <c r="E898">
        <v>3419.2512674</v>
      </c>
      <c r="F898">
        <v>333.95</v>
      </c>
      <c r="G898">
        <v>48.261420597543697</v>
      </c>
      <c r="H898">
        <v>0.94991754843128895</v>
      </c>
      <c r="I898">
        <v>24.816484424366301</v>
      </c>
      <c r="J898">
        <v>3.7346506911833601</v>
      </c>
      <c r="K898">
        <v>294.35043927489102</v>
      </c>
      <c r="L898">
        <v>255.11235386201599</v>
      </c>
      <c r="M898">
        <v>71.909214143072703</v>
      </c>
      <c r="N898">
        <v>0.99073446638845997</v>
      </c>
      <c r="O898">
        <v>2.11109447522084</v>
      </c>
      <c r="P898">
        <v>80.124056094929799</v>
      </c>
      <c r="Q898">
        <v>4.2912819225462001E-2</v>
      </c>
    </row>
    <row r="899" spans="1:17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127</v>
      </c>
      <c r="E899">
        <v>3413.9648905499998</v>
      </c>
      <c r="F899">
        <v>518.5</v>
      </c>
      <c r="G899">
        <v>-38.647109050000601</v>
      </c>
      <c r="H899">
        <v>-9.7428371437844206</v>
      </c>
      <c r="I899">
        <v>-15.679348637833399</v>
      </c>
      <c r="J899">
        <v>0.177821639540135</v>
      </c>
      <c r="K899">
        <v>521.33778244695702</v>
      </c>
      <c r="L899">
        <v>513.73682395221397</v>
      </c>
      <c r="M899">
        <v>39.249866735869098</v>
      </c>
      <c r="N899">
        <v>0.57967261269085901</v>
      </c>
      <c r="O899">
        <v>20.327868852459002</v>
      </c>
      <c r="P899">
        <v>15.4145798553144</v>
      </c>
    </row>
    <row r="900" spans="1:17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83</v>
      </c>
      <c r="E900">
        <v>3412.2250285199998</v>
      </c>
      <c r="F900">
        <v>793.8</v>
      </c>
      <c r="G900">
        <v>-56.257455462680603</v>
      </c>
      <c r="H900">
        <v>-5.4093466266885599</v>
      </c>
      <c r="I900">
        <v>-4.5609593056392699</v>
      </c>
      <c r="J900">
        <v>-2.6307287093131002</v>
      </c>
      <c r="K900">
        <v>769.61261671957698</v>
      </c>
      <c r="L900">
        <v>805.26108860561101</v>
      </c>
      <c r="M900">
        <v>45.527181340262302</v>
      </c>
      <c r="N900">
        <v>0.81932465262627197</v>
      </c>
      <c r="O900">
        <v>50.510204081632601</v>
      </c>
      <c r="P900">
        <v>28.280542986425299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133</v>
      </c>
      <c r="E901">
        <v>3405.7784141020002</v>
      </c>
      <c r="F901">
        <v>190.18</v>
      </c>
      <c r="G901">
        <v>97.000085142408693</v>
      </c>
      <c r="H901">
        <v>1.1315812180954199</v>
      </c>
      <c r="I901">
        <v>-19.091354967666799</v>
      </c>
      <c r="J901">
        <v>0.11240457297719</v>
      </c>
      <c r="K901">
        <v>182.835184653407</v>
      </c>
      <c r="L901">
        <v>163.35013184472899</v>
      </c>
      <c r="M901">
        <v>51.555399383298102</v>
      </c>
      <c r="N901">
        <v>1.15482969956811</v>
      </c>
      <c r="O901">
        <v>17.572825744031899</v>
      </c>
      <c r="P901">
        <v>125.19834221432799</v>
      </c>
      <c r="Q901">
        <v>7.1703861941479E-2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54</v>
      </c>
      <c r="E902">
        <v>3404.7039608999999</v>
      </c>
      <c r="F902">
        <v>250.2</v>
      </c>
      <c r="G902">
        <v>20.780711716106101</v>
      </c>
      <c r="H902">
        <v>-6.0926800974587803</v>
      </c>
      <c r="I902">
        <v>6.4816757668048099</v>
      </c>
      <c r="J902">
        <v>5.4640409594570301</v>
      </c>
      <c r="K902">
        <v>242.101141433637</v>
      </c>
      <c r="L902">
        <v>213.54418239564799</v>
      </c>
      <c r="M902">
        <v>58.457083780554598</v>
      </c>
      <c r="N902">
        <v>1.1668149385809099</v>
      </c>
      <c r="O902">
        <v>11.910471622701801</v>
      </c>
      <c r="P902">
        <v>58.857142857142797</v>
      </c>
      <c r="Q902">
        <v>-3.4296462048558997E-2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1953</v>
      </c>
      <c r="E903">
        <v>3386.3809907200002</v>
      </c>
      <c r="F903">
        <v>293.60000000000002</v>
      </c>
      <c r="G903">
        <v>30.5153608389132</v>
      </c>
      <c r="H903">
        <v>-8.2351567286793799</v>
      </c>
      <c r="I903">
        <v>49.219544656584901</v>
      </c>
      <c r="J903">
        <v>4.2411601624123003</v>
      </c>
      <c r="K903">
        <v>279.54869784189901</v>
      </c>
      <c r="M903">
        <v>56.058621608405502</v>
      </c>
      <c r="N903">
        <v>1.04172424859949</v>
      </c>
      <c r="O903">
        <v>12.397820163487699</v>
      </c>
      <c r="P903">
        <v>171.22401847575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158</v>
      </c>
      <c r="E904">
        <v>3364.8586844400002</v>
      </c>
      <c r="F904">
        <v>367.8</v>
      </c>
      <c r="G904">
        <v>101.49486969689499</v>
      </c>
      <c r="H904">
        <v>-12.552103460083</v>
      </c>
      <c r="I904">
        <v>-28.8449758971744</v>
      </c>
      <c r="J904">
        <v>0.85599178400240605</v>
      </c>
      <c r="K904">
        <v>380.55818903094797</v>
      </c>
      <c r="L904">
        <v>346.22698904779497</v>
      </c>
      <c r="M904">
        <v>40.552786003653097</v>
      </c>
      <c r="N904">
        <v>0.97990745593371997</v>
      </c>
      <c r="O904">
        <v>31.375747688961301</v>
      </c>
      <c r="P904">
        <v>131.030150753768</v>
      </c>
      <c r="Q904">
        <v>7.9105377907307997E-2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133</v>
      </c>
      <c r="E905">
        <v>3339.6770160000001</v>
      </c>
      <c r="F905">
        <v>1147.2</v>
      </c>
      <c r="G905">
        <v>-19.090523269565299</v>
      </c>
      <c r="H905">
        <v>-9.30483376129839</v>
      </c>
      <c r="I905">
        <v>-7.5443639983577704</v>
      </c>
      <c r="J905">
        <v>-3.0378359014707099</v>
      </c>
      <c r="K905">
        <v>1198.65052148921</v>
      </c>
      <c r="L905">
        <v>1139.07214358078</v>
      </c>
      <c r="M905">
        <v>33.560089679808399</v>
      </c>
      <c r="N905">
        <v>0.49761034365840801</v>
      </c>
      <c r="O905">
        <v>18.462343096234299</v>
      </c>
      <c r="P905">
        <v>20.125654450261699</v>
      </c>
      <c r="Q905">
        <v>-2.8629551123441E-2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80</v>
      </c>
      <c r="E906">
        <v>3335.1904092</v>
      </c>
      <c r="F906">
        <v>258.7</v>
      </c>
      <c r="G906">
        <v>105.434721324384</v>
      </c>
      <c r="H906">
        <v>10.1589763735545</v>
      </c>
      <c r="I906">
        <v>22.180773309271199</v>
      </c>
      <c r="J906">
        <v>6.67320842391472</v>
      </c>
      <c r="K906">
        <v>230.84558162044499</v>
      </c>
      <c r="L906">
        <v>186.46748716405301</v>
      </c>
      <c r="M906">
        <v>54.1630755206575</v>
      </c>
      <c r="N906">
        <v>1.0309359695928699</v>
      </c>
      <c r="O906">
        <v>8.9253962118283905</v>
      </c>
      <c r="P906">
        <v>131.81003584229299</v>
      </c>
      <c r="Q906">
        <v>3.3132579969643E-2</v>
      </c>
    </row>
    <row r="907" spans="1:17" hidden="1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228</v>
      </c>
      <c r="E907">
        <v>3331.0917622500001</v>
      </c>
      <c r="F907">
        <v>251.09</v>
      </c>
      <c r="G907">
        <v>260.50665607547302</v>
      </c>
      <c r="H907">
        <v>58.331687728457197</v>
      </c>
      <c r="I907">
        <v>141.39209812670501</v>
      </c>
      <c r="J907">
        <v>-4.6648529202766396</v>
      </c>
      <c r="K907">
        <v>177.95721265051901</v>
      </c>
      <c r="L907">
        <v>118.20742630078</v>
      </c>
      <c r="M907">
        <v>60.388601794423401</v>
      </c>
      <c r="N907">
        <v>1.06267193972999</v>
      </c>
      <c r="O907">
        <v>10.5061929985264</v>
      </c>
      <c r="P907">
        <v>355.69872958257702</v>
      </c>
      <c r="Q907">
        <v>0.12508070563028501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54</v>
      </c>
      <c r="E908">
        <v>3331.0797196899998</v>
      </c>
      <c r="F908">
        <v>532.45000000000005</v>
      </c>
      <c r="G908">
        <v>44.246273679554903</v>
      </c>
      <c r="H908">
        <v>-2.2488984270833901</v>
      </c>
      <c r="I908">
        <v>20.599557761159002</v>
      </c>
      <c r="J908">
        <v>-0.79252306675963902</v>
      </c>
      <c r="K908">
        <v>525.46018236563498</v>
      </c>
      <c r="L908">
        <v>453.83244482950602</v>
      </c>
      <c r="M908">
        <v>38.976857280406698</v>
      </c>
      <c r="N908">
        <v>0.93245096196303101</v>
      </c>
      <c r="O908">
        <v>9.0431026387454096</v>
      </c>
      <c r="P908">
        <v>78.136500501840104</v>
      </c>
      <c r="Q908">
        <v>3.4996450302321999E-2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290</v>
      </c>
      <c r="E909">
        <v>3317.5553841599999</v>
      </c>
      <c r="F909">
        <v>1056.8</v>
      </c>
      <c r="G909">
        <v>-39.497379837601102</v>
      </c>
      <c r="H909">
        <v>1.14107000047902</v>
      </c>
      <c r="I909">
        <v>-10.310206330147899</v>
      </c>
      <c r="J909">
        <v>2.0963962985748101</v>
      </c>
      <c r="K909">
        <v>971.81237715293798</v>
      </c>
      <c r="L909">
        <v>1005.55889607451</v>
      </c>
      <c r="M909">
        <v>57.884331824540702</v>
      </c>
      <c r="N909">
        <v>0.74930480627809204</v>
      </c>
      <c r="O909">
        <v>25.189250567751699</v>
      </c>
      <c r="P909">
        <v>40.597352491186001</v>
      </c>
      <c r="Q909">
        <v>-6.2084141551750002E-2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77</v>
      </c>
      <c r="E910">
        <v>3317.5470620699998</v>
      </c>
      <c r="F910">
        <v>581.85</v>
      </c>
      <c r="G910">
        <v>-1.4517132443993099</v>
      </c>
      <c r="H910">
        <v>17.499040605631802</v>
      </c>
      <c r="I910">
        <v>8.2588754744141806</v>
      </c>
      <c r="J910">
        <v>1.60007139532124</v>
      </c>
      <c r="M910">
        <v>58.660301173883497</v>
      </c>
      <c r="O910">
        <v>7.8456646902122396</v>
      </c>
      <c r="P910">
        <v>23.745214802211802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1100</v>
      </c>
      <c r="E911">
        <v>3312.982300875</v>
      </c>
      <c r="F911">
        <v>458.25</v>
      </c>
      <c r="G911">
        <v>-47.026494639766597</v>
      </c>
      <c r="H911">
        <v>-1.66278351537208</v>
      </c>
      <c r="I911">
        <v>-16.488199742952901</v>
      </c>
      <c r="J911">
        <v>1.1568967087470901</v>
      </c>
      <c r="K911">
        <v>421.282302087863</v>
      </c>
      <c r="L911">
        <v>431.82341363526399</v>
      </c>
      <c r="M911">
        <v>62.690692365731998</v>
      </c>
      <c r="N911">
        <v>1.01753439109288</v>
      </c>
      <c r="O911">
        <v>44.920894708128699</v>
      </c>
      <c r="P911">
        <v>45.476190476190403</v>
      </c>
      <c r="Q911">
        <v>5.5672040792099995E-4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395</v>
      </c>
      <c r="E912">
        <v>3300.7245435</v>
      </c>
      <c r="F912">
        <v>4310.7</v>
      </c>
      <c r="G912">
        <v>14.3209878002257</v>
      </c>
      <c r="H912">
        <v>-3.7049976335553199</v>
      </c>
      <c r="I912">
        <v>-19.237957198976702</v>
      </c>
      <c r="J912">
        <v>-3.8662852843271498</v>
      </c>
      <c r="K912">
        <v>4296.5745518946696</v>
      </c>
      <c r="L912">
        <v>4083.2710402727198</v>
      </c>
      <c r="M912">
        <v>45.296448234226098</v>
      </c>
      <c r="N912">
        <v>0.97610268131191802</v>
      </c>
      <c r="O912">
        <v>18.240656969865601</v>
      </c>
      <c r="P912">
        <v>56.468239564428302</v>
      </c>
      <c r="Q912">
        <v>5.7613180513227003E-2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46</v>
      </c>
      <c r="E913">
        <v>3289.7762933849999</v>
      </c>
      <c r="F913">
        <v>489.35</v>
      </c>
      <c r="G913">
        <v>182.02406693812</v>
      </c>
      <c r="H913">
        <v>13.625643040221201</v>
      </c>
      <c r="I913">
        <v>85.027536008578906</v>
      </c>
      <c r="J913">
        <v>-0.29253120887303802</v>
      </c>
      <c r="K913">
        <v>423.96335649752302</v>
      </c>
      <c r="L913">
        <v>312.85752167859999</v>
      </c>
      <c r="M913">
        <v>51.167016723984403</v>
      </c>
      <c r="N913">
        <v>0.93525232443010597</v>
      </c>
      <c r="O913">
        <v>32.011852457341298</v>
      </c>
      <c r="P913">
        <v>214.69453376205701</v>
      </c>
      <c r="Q913">
        <v>3.3968524751177002E-2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541</v>
      </c>
      <c r="E914">
        <v>3280.75968792</v>
      </c>
      <c r="F914">
        <v>57.2</v>
      </c>
      <c r="G914">
        <v>18.454798474097</v>
      </c>
      <c r="H914">
        <v>16.607433415425099</v>
      </c>
      <c r="I914">
        <v>35.830867364053503</v>
      </c>
      <c r="J914">
        <v>-0.66019724636042199</v>
      </c>
      <c r="K914">
        <v>51.705357582777999</v>
      </c>
      <c r="L914">
        <v>45.570855736599199</v>
      </c>
      <c r="M914">
        <v>54.641344765240198</v>
      </c>
      <c r="N914">
        <v>1.2366650094551399</v>
      </c>
      <c r="O914">
        <v>8.8461538461538307</v>
      </c>
      <c r="P914">
        <v>72.030075187969899</v>
      </c>
      <c r="Q914">
        <v>-6.6675705073809002E-2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60</v>
      </c>
      <c r="E915">
        <v>3263.8092200999999</v>
      </c>
      <c r="F915">
        <v>1973.4</v>
      </c>
      <c r="G915">
        <v>69.147171609416006</v>
      </c>
      <c r="H915">
        <v>26.2229504627438</v>
      </c>
      <c r="I915">
        <v>7.8235275735627798</v>
      </c>
      <c r="J915">
        <v>12.203823872060401</v>
      </c>
      <c r="K915">
        <v>1631.2133530752801</v>
      </c>
      <c r="L915">
        <v>1461.69264900745</v>
      </c>
      <c r="M915">
        <v>75.794162829340195</v>
      </c>
      <c r="N915">
        <v>3.9210965178247701</v>
      </c>
      <c r="O915">
        <v>4.69240904023511</v>
      </c>
      <c r="P915">
        <v>98.511216175434996</v>
      </c>
      <c r="Q915">
        <v>0.14526357871471199</v>
      </c>
    </row>
    <row r="916" spans="1:17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46</v>
      </c>
      <c r="E916">
        <v>3261.7388873</v>
      </c>
      <c r="F916">
        <v>1924.55</v>
      </c>
      <c r="G916">
        <v>-2.9624613346097699</v>
      </c>
      <c r="H916">
        <v>12.9970921113963</v>
      </c>
      <c r="I916">
        <v>3.8571730609838899</v>
      </c>
      <c r="J916">
        <v>-0.50918218691515504</v>
      </c>
      <c r="K916">
        <v>1810.6490039484599</v>
      </c>
      <c r="L916">
        <v>1673.10613146012</v>
      </c>
      <c r="M916">
        <v>48.890649464212203</v>
      </c>
      <c r="N916">
        <v>1.44947641458871</v>
      </c>
      <c r="O916">
        <v>8.5968148398326996</v>
      </c>
      <c r="P916">
        <v>36.1067892503536</v>
      </c>
      <c r="Q916">
        <v>2.0640914151977999E-2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228</v>
      </c>
      <c r="E917">
        <v>3249.9163016000002</v>
      </c>
      <c r="F917">
        <v>2082.4</v>
      </c>
      <c r="G917">
        <v>117.56677126753701</v>
      </c>
      <c r="H917">
        <v>-19.585601729653199</v>
      </c>
      <c r="I917">
        <v>49.9656272998456</v>
      </c>
      <c r="J917">
        <v>2.0153867575436299</v>
      </c>
      <c r="K917">
        <v>1944.35208761788</v>
      </c>
      <c r="L917">
        <v>1474.4447947590299</v>
      </c>
      <c r="M917">
        <v>53.408233129385998</v>
      </c>
      <c r="N917">
        <v>0.54075984990619097</v>
      </c>
      <c r="O917">
        <v>21.0142143680368</v>
      </c>
      <c r="P917">
        <v>163.178515007898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46</v>
      </c>
      <c r="E918">
        <v>3233.6484374480001</v>
      </c>
      <c r="F918">
        <v>20.68</v>
      </c>
      <c r="G918">
        <v>41.365899170587099</v>
      </c>
      <c r="H918">
        <v>-3.2432724383938298</v>
      </c>
      <c r="I918">
        <v>-21.446476333728398</v>
      </c>
      <c r="J918">
        <v>10.4954077537254</v>
      </c>
      <c r="K918">
        <v>18.841658814771002</v>
      </c>
      <c r="L918">
        <v>18.273058782016999</v>
      </c>
      <c r="M918">
        <v>76.604235732856395</v>
      </c>
      <c r="N918">
        <v>1.29551551523853</v>
      </c>
      <c r="O918">
        <v>29.1420532248254</v>
      </c>
      <c r="P918">
        <v>74.010987067231596</v>
      </c>
      <c r="Q918">
        <v>0.11249242951558899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E919">
        <v>3228.4575</v>
      </c>
      <c r="F919">
        <v>603.45000000000005</v>
      </c>
      <c r="G919">
        <v>370.62019259042302</v>
      </c>
      <c r="H919">
        <v>-2.8789705244475301</v>
      </c>
      <c r="I919">
        <v>93.499220545112493</v>
      </c>
      <c r="J919">
        <v>3.0396793174427401</v>
      </c>
      <c r="K919">
        <v>607.97629716208598</v>
      </c>
      <c r="L919">
        <v>440.27193733852903</v>
      </c>
      <c r="M919">
        <v>42.485958625332799</v>
      </c>
      <c r="N919">
        <v>1.0847728203028999</v>
      </c>
      <c r="O919">
        <v>31.3530532769906</v>
      </c>
      <c r="P919">
        <v>803.36826347305396</v>
      </c>
      <c r="Q919">
        <v>0.210734023797502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138</v>
      </c>
      <c r="E920">
        <v>3226.3688606999999</v>
      </c>
      <c r="F920">
        <v>630.04999999999995</v>
      </c>
      <c r="G920">
        <v>69.078226784039501</v>
      </c>
      <c r="H920">
        <v>2.45856618357185</v>
      </c>
      <c r="I920">
        <v>40.3321040100004</v>
      </c>
      <c r="J920">
        <v>5.1749348154473296</v>
      </c>
      <c r="K920">
        <v>542.45601889402099</v>
      </c>
      <c r="L920">
        <v>460.64650960167199</v>
      </c>
      <c r="M920">
        <v>69.493260800016103</v>
      </c>
      <c r="N920">
        <v>1.0814931288746401</v>
      </c>
      <c r="O920">
        <v>2.7537497024045798</v>
      </c>
      <c r="P920">
        <v>98.753943217665594</v>
      </c>
      <c r="Q920">
        <v>0.18739275516746901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619</v>
      </c>
      <c r="E921">
        <v>3219.20463875</v>
      </c>
      <c r="F921">
        <v>233.95</v>
      </c>
      <c r="G921">
        <v>64.886905364336599</v>
      </c>
      <c r="H921">
        <v>28.886791688869799</v>
      </c>
      <c r="I921">
        <v>13.9968643687465</v>
      </c>
      <c r="J921">
        <v>3.3350059846890701</v>
      </c>
      <c r="K921">
        <v>194.88997961339101</v>
      </c>
      <c r="L921">
        <v>171.28704006593401</v>
      </c>
      <c r="M921">
        <v>74.118357532171203</v>
      </c>
      <c r="N921">
        <v>3.3827804651303199</v>
      </c>
      <c r="O921">
        <v>6.43299850395384</v>
      </c>
      <c r="P921">
        <v>97.3428932939687</v>
      </c>
      <c r="Q921">
        <v>0.19700152555029801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989</v>
      </c>
      <c r="E922">
        <v>3217.33729425</v>
      </c>
      <c r="F922">
        <v>397.5</v>
      </c>
      <c r="G922">
        <v>-20.021419306348498</v>
      </c>
      <c r="H922">
        <v>-9.5217073846419904</v>
      </c>
      <c r="I922">
        <v>-14.287786032979801</v>
      </c>
      <c r="J922">
        <v>-1.25473541123942</v>
      </c>
      <c r="K922">
        <v>402.19796337274698</v>
      </c>
      <c r="L922">
        <v>396.20311425801202</v>
      </c>
      <c r="M922">
        <v>40.635690304984003</v>
      </c>
      <c r="N922">
        <v>0.86652877664391403</v>
      </c>
      <c r="O922">
        <v>23.2704402515723</v>
      </c>
      <c r="P922">
        <v>17.5861558940985</v>
      </c>
      <c r="Q922">
        <v>-5.0004037890842998E-2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493</v>
      </c>
      <c r="E923">
        <v>3208.2353063199998</v>
      </c>
      <c r="F923">
        <v>304.39999999999998</v>
      </c>
      <c r="G923">
        <v>-56.501529357302502</v>
      </c>
      <c r="H923">
        <v>6.16273867509642E-2</v>
      </c>
      <c r="I923">
        <v>-19.839543888845402</v>
      </c>
      <c r="J923">
        <v>-0.71891483533940104</v>
      </c>
      <c r="K923">
        <v>304.09224091781698</v>
      </c>
      <c r="M923">
        <v>41.622839505330901</v>
      </c>
      <c r="N923">
        <v>0.76100806094363604</v>
      </c>
      <c r="O923">
        <v>68.988173455978895</v>
      </c>
      <c r="P923">
        <v>23.689557090613501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98</v>
      </c>
      <c r="E924">
        <v>3192.73456704</v>
      </c>
      <c r="F924">
        <v>303.2</v>
      </c>
      <c r="G924">
        <v>13978.3146264447</v>
      </c>
      <c r="H924">
        <v>12.869261087027599</v>
      </c>
      <c r="I924">
        <v>1004.51882196013</v>
      </c>
      <c r="J924">
        <v>1.5916793174427399</v>
      </c>
      <c r="K924">
        <v>107.67430381285</v>
      </c>
      <c r="L924">
        <v>34.682211442469203</v>
      </c>
      <c r="M924">
        <v>99.556191605492401</v>
      </c>
      <c r="N924">
        <v>0.30407805896516299</v>
      </c>
      <c r="O924">
        <v>0</v>
      </c>
      <c r="P924">
        <v>15060</v>
      </c>
      <c r="Q924">
        <v>0.10901191184560199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1428</v>
      </c>
      <c r="E925">
        <v>3181.04884128</v>
      </c>
      <c r="F925">
        <v>216.2</v>
      </c>
      <c r="G925">
        <v>-11.990229561959399</v>
      </c>
      <c r="K925">
        <v>198.53034696656701</v>
      </c>
      <c r="L925">
        <v>172.215069946667</v>
      </c>
      <c r="M925">
        <v>81.1750791682543</v>
      </c>
      <c r="N925">
        <v>1</v>
      </c>
      <c r="O925">
        <v>2.8445883441258202</v>
      </c>
      <c r="P925">
        <v>14.1499472016895</v>
      </c>
      <c r="Q925">
        <v>0.14788253940821999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271</v>
      </c>
      <c r="E926">
        <v>3178.0920540000002</v>
      </c>
      <c r="F926">
        <v>327.9</v>
      </c>
      <c r="G926">
        <v>7.6493542243040098</v>
      </c>
      <c r="H926">
        <v>-5.6380707305599902</v>
      </c>
      <c r="I926">
        <v>-19.7092801218378</v>
      </c>
      <c r="J926">
        <v>1.92561981531768</v>
      </c>
      <c r="K926">
        <v>328.83326044680302</v>
      </c>
      <c r="L926">
        <v>302.73716525154202</v>
      </c>
      <c r="M926">
        <v>47.339391291888703</v>
      </c>
      <c r="N926">
        <v>0.37386576500935198</v>
      </c>
      <c r="O926">
        <v>22.461116193961502</v>
      </c>
      <c r="P926">
        <v>53.943661971830899</v>
      </c>
      <c r="Q926">
        <v>7.6661714199224004E-2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21</v>
      </c>
      <c r="E927">
        <v>3167.6070927199999</v>
      </c>
      <c r="F927">
        <v>591.20000000000005</v>
      </c>
      <c r="G927">
        <v>263.78832350139101</v>
      </c>
      <c r="H927">
        <v>13.1380581025089</v>
      </c>
      <c r="I927">
        <v>14.0678891151209</v>
      </c>
      <c r="J927">
        <v>10.2055144618901</v>
      </c>
      <c r="K927">
        <v>517.95488424260498</v>
      </c>
      <c r="L927">
        <v>436.26380143111999</v>
      </c>
      <c r="M927">
        <v>59.468479640282197</v>
      </c>
      <c r="N927">
        <v>3.3340431975138598</v>
      </c>
      <c r="O927">
        <v>11.9756427604871</v>
      </c>
      <c r="P927">
        <v>289.20342330480503</v>
      </c>
      <c r="Q927">
        <v>5.4663888252668998E-2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718</v>
      </c>
      <c r="E928">
        <v>3131.0364232000002</v>
      </c>
      <c r="F928">
        <v>763.6</v>
      </c>
      <c r="G928">
        <v>-19.7794507190562</v>
      </c>
      <c r="H928">
        <v>-6.1583876817935703</v>
      </c>
      <c r="I928">
        <v>-0.27916270778100299</v>
      </c>
      <c r="J928">
        <v>6.4912584208190793E-2</v>
      </c>
      <c r="K928">
        <v>747.51343509519802</v>
      </c>
      <c r="L928">
        <v>694.85789317540502</v>
      </c>
      <c r="M928">
        <v>46.305358487224098</v>
      </c>
      <c r="N928">
        <v>0.41351258131751101</v>
      </c>
      <c r="O928">
        <v>14.2744892613934</v>
      </c>
      <c r="P928">
        <v>36.065573770491703</v>
      </c>
      <c r="Q928">
        <v>-2.8462783766345999E-2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395</v>
      </c>
      <c r="E929">
        <v>3121.3374899999999</v>
      </c>
      <c r="F929">
        <v>1822.2</v>
      </c>
      <c r="G929">
        <v>333.34124312927702</v>
      </c>
      <c r="H929">
        <v>-2.6533404762622701</v>
      </c>
      <c r="I929">
        <v>209.358603572871</v>
      </c>
      <c r="J929">
        <v>5.2422474992609303</v>
      </c>
      <c r="K929">
        <v>1544.8575347209401</v>
      </c>
      <c r="L929">
        <v>988.30202401893996</v>
      </c>
      <c r="M929">
        <v>59.755638849665502</v>
      </c>
      <c r="N929">
        <v>1.1106172449693601</v>
      </c>
      <c r="O929">
        <v>19.591702337833301</v>
      </c>
      <c r="P929">
        <v>411.85393258426899</v>
      </c>
      <c r="Q929">
        <v>0.28372962798102302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138</v>
      </c>
      <c r="E930">
        <v>3107.8202840099998</v>
      </c>
      <c r="F930">
        <v>408.9</v>
      </c>
      <c r="G930">
        <v>-17.4016471680027</v>
      </c>
      <c r="H930">
        <v>-8.8334048439658392</v>
      </c>
      <c r="I930">
        <v>-37.229402137882097</v>
      </c>
      <c r="J930">
        <v>7.5821108487525102E-2</v>
      </c>
      <c r="K930">
        <v>443.992670105049</v>
      </c>
      <c r="L930">
        <v>460.44036003774602</v>
      </c>
      <c r="M930">
        <v>41.583381085855002</v>
      </c>
      <c r="N930">
        <v>1.03352137462613</v>
      </c>
      <c r="O930">
        <v>43.066764490095302</v>
      </c>
      <c r="P930">
        <v>11.4928425357873</v>
      </c>
      <c r="Q930">
        <v>4.2643419943744001E-2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433</v>
      </c>
      <c r="E931">
        <v>3104.7925468349999</v>
      </c>
      <c r="F931">
        <v>93.45</v>
      </c>
      <c r="G931">
        <v>-2.33126745056044</v>
      </c>
      <c r="H931">
        <v>-6.5113370548471003</v>
      </c>
      <c r="I931">
        <v>-5.1935361091550103</v>
      </c>
      <c r="J931">
        <v>-1.82620802327417</v>
      </c>
      <c r="K931">
        <v>83.443368835932404</v>
      </c>
      <c r="L931">
        <v>85.784994788855798</v>
      </c>
      <c r="M931">
        <v>78.300535664757504</v>
      </c>
      <c r="N931">
        <v>2.2389304827354302</v>
      </c>
      <c r="O931">
        <v>28.4109149277688</v>
      </c>
      <c r="P931">
        <v>49.400479616306903</v>
      </c>
      <c r="Q931">
        <v>2.1106135022513999E-2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124</v>
      </c>
      <c r="E932">
        <v>3098.6375738500001</v>
      </c>
      <c r="F932">
        <v>4310.95</v>
      </c>
      <c r="G932">
        <v>23.132999311748598</v>
      </c>
      <c r="H932">
        <v>-4.3611144193619999</v>
      </c>
      <c r="I932">
        <v>34.602108596845603</v>
      </c>
      <c r="J932">
        <v>-0.162407682545886</v>
      </c>
      <c r="K932">
        <v>4338.5643969825296</v>
      </c>
      <c r="L932">
        <v>3710.4562307228198</v>
      </c>
      <c r="M932">
        <v>50.875021948242399</v>
      </c>
      <c r="N932">
        <v>0.66624110813391002</v>
      </c>
      <c r="O932">
        <v>19.300850160637399</v>
      </c>
      <c r="P932">
        <v>102.08841177573601</v>
      </c>
      <c r="Q932">
        <v>0.134574728111612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133</v>
      </c>
      <c r="E933">
        <v>3096.0991299699999</v>
      </c>
      <c r="F933">
        <v>17.93</v>
      </c>
      <c r="G933">
        <v>49.0585431189376</v>
      </c>
      <c r="H933">
        <v>-12.538196019910099</v>
      </c>
      <c r="I933">
        <v>-39.623148405841</v>
      </c>
      <c r="J933">
        <v>-0.27440191197547098</v>
      </c>
      <c r="K933">
        <v>19.213289133537099</v>
      </c>
      <c r="L933">
        <v>17.8919105611769</v>
      </c>
      <c r="M933">
        <v>41.091635128485599</v>
      </c>
      <c r="N933">
        <v>0.73529722896001104</v>
      </c>
      <c r="O933">
        <v>89.347462353597294</v>
      </c>
      <c r="P933">
        <v>105.383734249713</v>
      </c>
      <c r="Q933">
        <v>7.7889782481132999E-2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60</v>
      </c>
      <c r="E934">
        <v>3083.6984819999998</v>
      </c>
      <c r="F934">
        <v>383.15</v>
      </c>
      <c r="G934">
        <v>35.734719429260203</v>
      </c>
      <c r="H934">
        <v>-5.4961033182334802</v>
      </c>
      <c r="I934">
        <v>9.6562821021255605</v>
      </c>
      <c r="J934">
        <v>-5.8255392256036096</v>
      </c>
      <c r="K934">
        <v>386.66787039953601</v>
      </c>
      <c r="L934">
        <v>344.78599686184901</v>
      </c>
      <c r="M934">
        <v>38.956150694749702</v>
      </c>
      <c r="N934">
        <v>0.853932708810903</v>
      </c>
      <c r="O934">
        <v>10.844316847187701</v>
      </c>
      <c r="P934">
        <v>63.111962537249802</v>
      </c>
      <c r="Q934">
        <v>-5.2338071086533003E-2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133</v>
      </c>
      <c r="E935">
        <v>3082.3306223499999</v>
      </c>
      <c r="F935">
        <v>941.5</v>
      </c>
      <c r="G935">
        <v>68.662737876616404</v>
      </c>
      <c r="H935">
        <v>-1.42344232563241</v>
      </c>
      <c r="I935">
        <v>-21.027134609000701</v>
      </c>
      <c r="J935">
        <v>2.7699303173346501</v>
      </c>
      <c r="K935">
        <v>912.49827473615699</v>
      </c>
      <c r="L935">
        <v>860.96561162017997</v>
      </c>
      <c r="M935">
        <v>61.026034519651198</v>
      </c>
      <c r="N935">
        <v>0.97739563908042904</v>
      </c>
      <c r="O935">
        <v>24.137015400955899</v>
      </c>
      <c r="P935">
        <v>102.953222677301</v>
      </c>
      <c r="Q935">
        <v>0.11256208035941399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785</v>
      </c>
      <c r="E936">
        <v>3081.0645</v>
      </c>
      <c r="F936">
        <v>36.15</v>
      </c>
      <c r="G936">
        <v>199.69623108033201</v>
      </c>
      <c r="H936">
        <v>-8.6916063001481394</v>
      </c>
      <c r="I936">
        <v>-23.6534254092795</v>
      </c>
      <c r="J936">
        <v>-4.58440478242583</v>
      </c>
      <c r="K936">
        <v>36.978258733238</v>
      </c>
      <c r="L936">
        <v>31.665096949955501</v>
      </c>
      <c r="M936">
        <v>46.467313794717299</v>
      </c>
      <c r="N936">
        <v>0.57065897568104995</v>
      </c>
      <c r="O936">
        <v>25.1728907330567</v>
      </c>
      <c r="P936">
        <v>227.891156462585</v>
      </c>
      <c r="Q936">
        <v>0.12543785875966601</v>
      </c>
    </row>
    <row r="937" spans="1:17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472</v>
      </c>
      <c r="E937">
        <v>3073.2173527999998</v>
      </c>
      <c r="F937">
        <v>422.8</v>
      </c>
      <c r="G937">
        <v>1.95359145194216</v>
      </c>
      <c r="H937">
        <v>14.8169747889968</v>
      </c>
      <c r="I937">
        <v>9.0008877781684795</v>
      </c>
      <c r="J937">
        <v>9.2464882765995302</v>
      </c>
      <c r="K937">
        <v>364.55766692927301</v>
      </c>
      <c r="L937">
        <v>350.83146847673999</v>
      </c>
      <c r="M937">
        <v>75.863373865226194</v>
      </c>
      <c r="N937">
        <v>1.62140134273949</v>
      </c>
      <c r="O937">
        <v>4.5175023651844599</v>
      </c>
      <c r="P937">
        <v>43.297746144721202</v>
      </c>
      <c r="Q937">
        <v>-2.1699359426411002E-2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60</v>
      </c>
      <c r="E938">
        <v>3070.914082794</v>
      </c>
      <c r="F938">
        <v>140.82</v>
      </c>
      <c r="G938">
        <v>97.578344813404897</v>
      </c>
      <c r="H938">
        <v>31.907112889467399</v>
      </c>
      <c r="I938">
        <v>15.3681420555458</v>
      </c>
      <c r="J938">
        <v>-7.98749347566651E-2</v>
      </c>
      <c r="K938">
        <v>115.60232054583901</v>
      </c>
      <c r="L938">
        <v>99.707128352802002</v>
      </c>
      <c r="M938">
        <v>70.507481479449694</v>
      </c>
      <c r="N938">
        <v>1.18360876433494</v>
      </c>
      <c r="O938">
        <v>2.8263030819486001</v>
      </c>
      <c r="P938">
        <v>131.802469135802</v>
      </c>
      <c r="Q938">
        <v>5.1469314064838997E-2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527</v>
      </c>
      <c r="E939">
        <v>3065.3369113499998</v>
      </c>
      <c r="F939">
        <v>883.5</v>
      </c>
      <c r="G939">
        <v>76.907724872508595</v>
      </c>
      <c r="H939">
        <v>16.542793144717901</v>
      </c>
      <c r="I939">
        <v>65.803598705568305</v>
      </c>
      <c r="J939">
        <v>1.1868893022631199</v>
      </c>
      <c r="K939">
        <v>732.38268443450602</v>
      </c>
      <c r="L939">
        <v>573.74277257727601</v>
      </c>
      <c r="M939">
        <v>70.640596695847094</v>
      </c>
      <c r="N939">
        <v>1.15708734465125</v>
      </c>
      <c r="O939">
        <v>2.9994340690435699</v>
      </c>
      <c r="P939">
        <v>132.89837880585199</v>
      </c>
      <c r="Q939">
        <v>0.167897482501251</v>
      </c>
    </row>
    <row r="940" spans="1:17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80</v>
      </c>
      <c r="E940">
        <v>3057.9030854600001</v>
      </c>
      <c r="F940">
        <v>233.95</v>
      </c>
      <c r="G940">
        <v>-9.8054387191716295</v>
      </c>
      <c r="H940">
        <v>-5.9397962257741996</v>
      </c>
      <c r="I940">
        <v>-27.4269908139972</v>
      </c>
      <c r="J940">
        <v>0.74052714804271402</v>
      </c>
      <c r="K940">
        <v>238.29528512297799</v>
      </c>
      <c r="L940">
        <v>236.284350619647</v>
      </c>
      <c r="M940">
        <v>34.121133549594703</v>
      </c>
      <c r="N940">
        <v>0.64280904533535399</v>
      </c>
      <c r="O940">
        <v>30.369737123316899</v>
      </c>
      <c r="P940">
        <v>22.905174678224299</v>
      </c>
      <c r="Q940">
        <v>-5.9418623074136E-2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95</v>
      </c>
      <c r="E941">
        <v>3055.3179149849998</v>
      </c>
      <c r="F941">
        <v>2335.75</v>
      </c>
      <c r="G941">
        <v>695.69425649004302</v>
      </c>
      <c r="H941">
        <v>37.418438990376998</v>
      </c>
      <c r="I941">
        <v>70.497291903464003</v>
      </c>
      <c r="J941">
        <v>18.270435794126598</v>
      </c>
      <c r="K941">
        <v>1667.5793129773001</v>
      </c>
      <c r="L941">
        <v>1163.51308572876</v>
      </c>
      <c r="M941">
        <v>91.212089067363905</v>
      </c>
      <c r="N941">
        <v>1.1156584843289401</v>
      </c>
      <c r="O941">
        <v>1.22658674943809</v>
      </c>
      <c r="P941">
        <v>845.64777327935201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46</v>
      </c>
      <c r="E942">
        <v>3047.7431483750001</v>
      </c>
      <c r="F942">
        <v>2435.75</v>
      </c>
      <c r="G942">
        <v>72.056822558897807</v>
      </c>
      <c r="H942">
        <v>-3.80183980385043</v>
      </c>
      <c r="I942">
        <v>24.690760476575601</v>
      </c>
      <c r="J942">
        <v>13.579997410036199</v>
      </c>
      <c r="K942">
        <v>2146.8782729265099</v>
      </c>
      <c r="L942">
        <v>1821.7259666058001</v>
      </c>
      <c r="M942">
        <v>80.943858672288798</v>
      </c>
      <c r="N942">
        <v>0.94390493415566501</v>
      </c>
      <c r="O942">
        <v>4.7726572924150696</v>
      </c>
      <c r="P942">
        <v>102.13692946058001</v>
      </c>
      <c r="Q942">
        <v>0.145819152002475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568</v>
      </c>
      <c r="E943">
        <v>3042.238928455</v>
      </c>
      <c r="F943">
        <v>1017.65</v>
      </c>
      <c r="G943">
        <v>11.9022336971857</v>
      </c>
      <c r="H943">
        <v>-6.9525846593092702</v>
      </c>
      <c r="I943">
        <v>-15.924417660042099</v>
      </c>
      <c r="J943">
        <v>-0.36590632692917902</v>
      </c>
      <c r="K943">
        <v>1066.8531708519699</v>
      </c>
      <c r="L943">
        <v>1014.51087571995</v>
      </c>
      <c r="M943">
        <v>36.3023596888886</v>
      </c>
      <c r="N943">
        <v>1.8182704820640401</v>
      </c>
      <c r="O943">
        <v>24.202820223062901</v>
      </c>
      <c r="P943">
        <v>45.440903244247501</v>
      </c>
      <c r="Q943">
        <v>6.8261693364639999E-3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98</v>
      </c>
      <c r="E944">
        <v>3038.2708744799902</v>
      </c>
      <c r="F944">
        <v>806.6</v>
      </c>
      <c r="G944">
        <v>92.409758760198798</v>
      </c>
      <c r="H944">
        <v>-14.661805267538</v>
      </c>
      <c r="I944">
        <v>22.342018996103299</v>
      </c>
      <c r="J944">
        <v>-0.31999642363407499</v>
      </c>
      <c r="K944">
        <v>849.89008222505299</v>
      </c>
      <c r="L944">
        <v>752.04625923430899</v>
      </c>
      <c r="M944">
        <v>40.168884604249698</v>
      </c>
      <c r="N944">
        <v>0.37565371327584901</v>
      </c>
      <c r="O944">
        <v>25.9608232085296</v>
      </c>
      <c r="P944">
        <v>118.413214189006</v>
      </c>
      <c r="Q944">
        <v>4.0332508531472001E-2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198</v>
      </c>
      <c r="E945">
        <v>3037.5069749999998</v>
      </c>
      <c r="F945">
        <v>2010</v>
      </c>
      <c r="G945">
        <v>-32.676379588175699</v>
      </c>
      <c r="H945">
        <v>-4.4021174551154898</v>
      </c>
      <c r="I945">
        <v>-19.125405296096499</v>
      </c>
      <c r="J945">
        <v>1.8773238486927399</v>
      </c>
      <c r="K945">
        <v>2014.7512680372099</v>
      </c>
      <c r="L945">
        <v>2038.9486045170299</v>
      </c>
      <c r="M945">
        <v>42.792096058928301</v>
      </c>
      <c r="N945">
        <v>1.2243363066302599</v>
      </c>
      <c r="O945">
        <v>22.388059701492502</v>
      </c>
      <c r="P945">
        <v>15.374680710616101</v>
      </c>
      <c r="Q945">
        <v>7.6625883284019997E-3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133</v>
      </c>
      <c r="E946">
        <v>3036.6712320000001</v>
      </c>
      <c r="F946">
        <v>628.95000000000005</v>
      </c>
      <c r="G946">
        <v>5.8032865355076604</v>
      </c>
      <c r="H946">
        <v>1.3463371776158199</v>
      </c>
      <c r="I946">
        <v>22.3610493801819</v>
      </c>
      <c r="J946">
        <v>-2.0273394590563298</v>
      </c>
      <c r="K946">
        <v>610.57516708042704</v>
      </c>
      <c r="L946">
        <v>528.36431546679205</v>
      </c>
      <c r="M946">
        <v>42.4337335578455</v>
      </c>
      <c r="N946">
        <v>0.72594507032794997</v>
      </c>
      <c r="O946">
        <v>16.034660942841199</v>
      </c>
      <c r="P946">
        <v>52.472727272727198</v>
      </c>
      <c r="Q946">
        <v>3.1486070746300998E-2</v>
      </c>
    </row>
    <row r="947" spans="1:17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60</v>
      </c>
      <c r="E947">
        <v>2988.086175075</v>
      </c>
      <c r="F947">
        <v>324.14999999999998</v>
      </c>
      <c r="G947">
        <v>-23.6082911748132</v>
      </c>
      <c r="H947">
        <v>-4.8207689439420003</v>
      </c>
      <c r="I947">
        <v>-25.2848506475096</v>
      </c>
      <c r="J947">
        <v>-3.9801681898886199</v>
      </c>
      <c r="K947">
        <v>329.304504060976</v>
      </c>
      <c r="L947">
        <v>339.29861839608702</v>
      </c>
      <c r="M947">
        <v>39.754388213141297</v>
      </c>
      <c r="N947">
        <v>0.82177596445717205</v>
      </c>
      <c r="O947">
        <v>28.027147925343201</v>
      </c>
      <c r="P947">
        <v>13.101884159106699</v>
      </c>
      <c r="Q947">
        <v>-0.105008582648078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271</v>
      </c>
      <c r="E948">
        <v>2974.3269636</v>
      </c>
      <c r="F948">
        <v>435.7</v>
      </c>
      <c r="G948">
        <v>-57.231891420788003</v>
      </c>
      <c r="H948">
        <v>-11.732294576166</v>
      </c>
      <c r="I948">
        <v>-33.816390984679401</v>
      </c>
      <c r="J948">
        <v>-1.10296452573781</v>
      </c>
      <c r="K948">
        <v>455.32657197098899</v>
      </c>
      <c r="L948">
        <v>492.73265266544502</v>
      </c>
      <c r="M948">
        <v>35.149664617777603</v>
      </c>
      <c r="N948">
        <v>0.94431939547756505</v>
      </c>
      <c r="O948">
        <v>53.041083314207</v>
      </c>
      <c r="P948">
        <v>8.9250000000000007</v>
      </c>
      <c r="Q948">
        <v>-7.8602590035351999E-2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295</v>
      </c>
      <c r="E949">
        <v>2974.1743561500002</v>
      </c>
      <c r="F949">
        <v>277.3</v>
      </c>
      <c r="G949">
        <v>25.476915669385601</v>
      </c>
      <c r="H949">
        <v>-1.26336188498854</v>
      </c>
      <c r="I949">
        <v>-24.819888658336101</v>
      </c>
      <c r="J949">
        <v>-5.8052621719189501</v>
      </c>
      <c r="K949">
        <v>278.71801345080701</v>
      </c>
      <c r="L949">
        <v>265.01021907866499</v>
      </c>
      <c r="M949">
        <v>42.8078786151031</v>
      </c>
      <c r="N949">
        <v>2.2595187052018399</v>
      </c>
      <c r="O949">
        <v>22.4305805986296</v>
      </c>
      <c r="P949">
        <v>50.911564625850303</v>
      </c>
      <c r="Q949">
        <v>1.4918291707818001E-2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95</v>
      </c>
      <c r="E950">
        <v>2969.2660144000001</v>
      </c>
      <c r="F950">
        <v>1313.2</v>
      </c>
      <c r="G950">
        <v>369.67325557575498</v>
      </c>
      <c r="H950">
        <v>1.91397241938309</v>
      </c>
      <c r="I950">
        <v>66.531360565278604</v>
      </c>
      <c r="J950">
        <v>-4.01182797727122E-2</v>
      </c>
      <c r="K950">
        <v>1268.9857269945801</v>
      </c>
      <c r="L950">
        <v>949.14622083615097</v>
      </c>
      <c r="M950">
        <v>42.692794323382302</v>
      </c>
      <c r="N950">
        <v>1.09559889911288</v>
      </c>
      <c r="O950">
        <v>10.7257081937252</v>
      </c>
      <c r="P950">
        <v>414.98039215686202</v>
      </c>
      <c r="Q950">
        <v>0.17296875425101699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290</v>
      </c>
      <c r="E951">
        <v>2966.58992898</v>
      </c>
      <c r="F951">
        <v>245.82</v>
      </c>
      <c r="G951">
        <v>44.128579933160403</v>
      </c>
      <c r="H951">
        <v>52.938746008681299</v>
      </c>
      <c r="I951">
        <v>59.044249803793498</v>
      </c>
      <c r="J951">
        <v>13.5833233905126</v>
      </c>
      <c r="K951">
        <v>188.864849147147</v>
      </c>
      <c r="L951">
        <v>147.836395211053</v>
      </c>
      <c r="M951">
        <v>69.707768475210997</v>
      </c>
      <c r="N951">
        <v>1.2431076867045401</v>
      </c>
      <c r="O951">
        <v>3.7344398340248999</v>
      </c>
      <c r="P951">
        <v>140.011716461628</v>
      </c>
      <c r="Q951">
        <v>0.178942448278407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409</v>
      </c>
      <c r="E952">
        <v>2956.1323600199999</v>
      </c>
      <c r="F952">
        <v>456.65</v>
      </c>
      <c r="G952">
        <v>222.72404884594599</v>
      </c>
      <c r="H952">
        <v>14.429935468920499</v>
      </c>
      <c r="I952">
        <v>9.6713997516926895</v>
      </c>
      <c r="J952">
        <v>-2.4664735954324799</v>
      </c>
      <c r="K952">
        <v>425.49439535978701</v>
      </c>
      <c r="L952">
        <v>347.22234485025803</v>
      </c>
      <c r="M952">
        <v>48.826549098983101</v>
      </c>
      <c r="N952">
        <v>1.0696412354462499</v>
      </c>
      <c r="O952">
        <v>12.493156684550501</v>
      </c>
      <c r="P952">
        <v>253.03440278314599</v>
      </c>
      <c r="Q952">
        <v>0.117336792751429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271</v>
      </c>
      <c r="E953">
        <v>2949.52</v>
      </c>
      <c r="F953">
        <v>14747.6</v>
      </c>
      <c r="G953">
        <v>2.2051964992358601</v>
      </c>
      <c r="H953">
        <v>-10.199551271641001</v>
      </c>
      <c r="I953">
        <v>1.69642465689374</v>
      </c>
      <c r="J953">
        <v>-4.4511809507272098</v>
      </c>
      <c r="K953">
        <v>14964.8310224988</v>
      </c>
      <c r="L953">
        <v>13474.6913470032</v>
      </c>
      <c r="M953">
        <v>32.833822011086099</v>
      </c>
      <c r="N953">
        <v>0.71679529817969401</v>
      </c>
      <c r="O953">
        <v>15.2733326100517</v>
      </c>
      <c r="P953">
        <v>41.790212479569199</v>
      </c>
      <c r="Q953">
        <v>0.12375519379526501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133</v>
      </c>
      <c r="E954">
        <v>2949.033535</v>
      </c>
      <c r="F954">
        <v>580.85</v>
      </c>
      <c r="G954">
        <v>-46.372780787625203</v>
      </c>
      <c r="H954">
        <v>-3.0055714514263299</v>
      </c>
      <c r="I954">
        <v>-28.9502817412613</v>
      </c>
      <c r="J954">
        <v>-2.6440930402808198</v>
      </c>
      <c r="K954">
        <v>589.29210628708699</v>
      </c>
      <c r="L954">
        <v>650.36686918376802</v>
      </c>
      <c r="M954">
        <v>43.430573179439399</v>
      </c>
      <c r="N954">
        <v>0.66448653959973303</v>
      </c>
      <c r="O954">
        <v>47.886717741241199</v>
      </c>
      <c r="P954">
        <v>15.938123752495001</v>
      </c>
      <c r="Q954">
        <v>7.8180826503959997E-3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469</v>
      </c>
      <c r="E955">
        <v>2945.8352728</v>
      </c>
      <c r="F955">
        <v>519.4</v>
      </c>
      <c r="G955">
        <v>11.904261587448101</v>
      </c>
      <c r="H955">
        <v>-9.0793768862042707</v>
      </c>
      <c r="I955">
        <v>-0.42183082284540702</v>
      </c>
      <c r="J955">
        <v>2.82041277680002</v>
      </c>
      <c r="K955">
        <v>541.90577197148605</v>
      </c>
      <c r="L955">
        <v>506.40982225014801</v>
      </c>
      <c r="M955">
        <v>42.869234061849298</v>
      </c>
      <c r="N955">
        <v>0.60800576182181398</v>
      </c>
      <c r="O955">
        <v>27.060069310743099</v>
      </c>
      <c r="P955">
        <v>37.207766477347697</v>
      </c>
      <c r="Q955">
        <v>2.1554083915872001E-2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60</v>
      </c>
      <c r="E956">
        <v>2943.8205893720001</v>
      </c>
      <c r="F956">
        <v>57.59</v>
      </c>
      <c r="G956">
        <v>76.302088527700406</v>
      </c>
      <c r="H956">
        <v>-1.7267641523541699</v>
      </c>
      <c r="I956">
        <v>13.5353718370654</v>
      </c>
      <c r="J956">
        <v>-0.51540185699593599</v>
      </c>
      <c r="K956">
        <v>53.499317797498499</v>
      </c>
      <c r="L956">
        <v>47.1783586160334</v>
      </c>
      <c r="M956">
        <v>58.3764300408019</v>
      </c>
      <c r="N956">
        <v>0.82608687179656404</v>
      </c>
      <c r="O956">
        <v>5.4870637263413702</v>
      </c>
      <c r="P956">
        <v>101.363636363636</v>
      </c>
      <c r="Q956">
        <v>-2.4620984322727999E-2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118</v>
      </c>
      <c r="E957">
        <v>2942.0001122399999</v>
      </c>
      <c r="F957">
        <v>18.43</v>
      </c>
      <c r="G957">
        <v>-46.573980160644403</v>
      </c>
      <c r="H957">
        <v>-18.973016446488199</v>
      </c>
      <c r="I957">
        <v>-49.859806791187502</v>
      </c>
      <c r="J957">
        <v>-3.9782020647130101</v>
      </c>
      <c r="K957">
        <v>21.449300847876099</v>
      </c>
      <c r="L957">
        <v>24.865316470269502</v>
      </c>
      <c r="M957">
        <v>24.000701306903402</v>
      </c>
      <c r="N957">
        <v>1.2134780515604999</v>
      </c>
      <c r="O957">
        <v>144.981009224091</v>
      </c>
      <c r="P957">
        <v>10.3592814371257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195</v>
      </c>
      <c r="E958">
        <v>2910.3927270599902</v>
      </c>
      <c r="F958">
        <v>2011.1</v>
      </c>
      <c r="G958">
        <v>66.253945711691102</v>
      </c>
      <c r="H958">
        <v>-5.2886088258457704</v>
      </c>
      <c r="I958">
        <v>40.614130764093403</v>
      </c>
      <c r="J958">
        <v>2.9835579867186599</v>
      </c>
      <c r="K958">
        <v>2057.5301502565899</v>
      </c>
      <c r="L958">
        <v>1788.6259347202799</v>
      </c>
      <c r="M958">
        <v>47.818732493079096</v>
      </c>
      <c r="N958">
        <v>0.40017362371746701</v>
      </c>
      <c r="O958">
        <v>23.315598428720499</v>
      </c>
      <c r="P958">
        <v>93.365703571943598</v>
      </c>
      <c r="Q958">
        <v>0.114548023181075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E959">
        <v>2910.236221056</v>
      </c>
      <c r="F959">
        <v>59.52</v>
      </c>
      <c r="G959">
        <v>116.960704968467</v>
      </c>
      <c r="H959">
        <v>24.190066117144301</v>
      </c>
      <c r="I959">
        <v>2.3140538309489802</v>
      </c>
      <c r="J959">
        <v>13.4292034953924</v>
      </c>
      <c r="K959">
        <v>46.330174975633803</v>
      </c>
      <c r="L959">
        <v>40.5927819163241</v>
      </c>
      <c r="M959">
        <v>79.519229723768206</v>
      </c>
      <c r="N959">
        <v>2.72611223147543</v>
      </c>
      <c r="O959">
        <v>15.7258064516129</v>
      </c>
      <c r="P959">
        <v>141.951219512195</v>
      </c>
      <c r="Q959">
        <v>6.0624387823108E-2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21</v>
      </c>
      <c r="E960">
        <v>2908.666017</v>
      </c>
      <c r="F960">
        <v>287.55</v>
      </c>
      <c r="G960">
        <v>-29.809480749086202</v>
      </c>
      <c r="H960">
        <v>-0.65501035993943102</v>
      </c>
      <c r="I960">
        <v>-23.029139442348399</v>
      </c>
      <c r="J960">
        <v>-3.43752249955919</v>
      </c>
      <c r="K960">
        <v>282.965412455006</v>
      </c>
      <c r="L960">
        <v>282.08011173084498</v>
      </c>
      <c r="M960">
        <v>44.875337876497802</v>
      </c>
      <c r="N960">
        <v>1.6645217253279101</v>
      </c>
      <c r="O960">
        <v>39.871326725786801</v>
      </c>
      <c r="P960">
        <v>36.961181233627002</v>
      </c>
      <c r="Q960">
        <v>0.140140134935649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361</v>
      </c>
      <c r="E961">
        <v>2901.9834367499998</v>
      </c>
      <c r="F961">
        <v>1944.7</v>
      </c>
      <c r="G961">
        <v>-52.3222315384617</v>
      </c>
      <c r="H961">
        <v>-5.7958841990793903</v>
      </c>
      <c r="I961">
        <v>-24.484182969230702</v>
      </c>
      <c r="J961">
        <v>2.07317038656001</v>
      </c>
      <c r="K961">
        <v>1927.4667411698999</v>
      </c>
      <c r="L961">
        <v>2009.9676102047199</v>
      </c>
      <c r="M961">
        <v>55.530704189956502</v>
      </c>
      <c r="N961">
        <v>1.60362786467944</v>
      </c>
      <c r="O961">
        <v>44.238185838432599</v>
      </c>
      <c r="P961">
        <v>15.071005917159701</v>
      </c>
      <c r="Q961">
        <v>-9.3616743166408001E-2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138</v>
      </c>
      <c r="E962">
        <v>2898.8615600759999</v>
      </c>
      <c r="F962">
        <v>11.08</v>
      </c>
      <c r="G962">
        <v>660.27475933515302</v>
      </c>
      <c r="H962">
        <v>-12.886856959778701</v>
      </c>
      <c r="I962">
        <v>-36.272197217662402</v>
      </c>
      <c r="J962">
        <v>0.95819515454681803</v>
      </c>
      <c r="K962">
        <v>10.9279468411371</v>
      </c>
      <c r="L962">
        <v>9.3616400317768207</v>
      </c>
      <c r="M962">
        <v>55.267213221328703</v>
      </c>
      <c r="N962">
        <v>0.70242357107312203</v>
      </c>
      <c r="O962">
        <v>78.700361010830306</v>
      </c>
      <c r="P962">
        <v>752.30769230769204</v>
      </c>
      <c r="Q962">
        <v>0.135659487657981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1771</v>
      </c>
      <c r="E963">
        <v>2888.9309056259999</v>
      </c>
      <c r="F963">
        <v>15.69</v>
      </c>
      <c r="G963">
        <v>-37.325872077632198</v>
      </c>
      <c r="H963">
        <v>-4.4947728534089499</v>
      </c>
      <c r="I963">
        <v>-31.721418863325901</v>
      </c>
      <c r="J963">
        <v>6.1939146889088796</v>
      </c>
      <c r="K963">
        <v>15.872698680147099</v>
      </c>
      <c r="L963">
        <v>17.405563711484799</v>
      </c>
      <c r="M963">
        <v>60.982997552120999</v>
      </c>
      <c r="N963">
        <v>0.82640852325645597</v>
      </c>
      <c r="O963">
        <v>66.029318036966202</v>
      </c>
      <c r="P963">
        <v>22.1011673151751</v>
      </c>
      <c r="Q963">
        <v>1.0253729927942001E-2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146</v>
      </c>
      <c r="E964">
        <v>2886.4805064500001</v>
      </c>
      <c r="F964">
        <v>834.5</v>
      </c>
      <c r="G964">
        <v>554.72023659071601</v>
      </c>
      <c r="H964">
        <v>5.02589471807359</v>
      </c>
      <c r="I964">
        <v>130.636528396958</v>
      </c>
      <c r="J964">
        <v>2.9725115999143799</v>
      </c>
      <c r="K964">
        <v>666.47441539653403</v>
      </c>
      <c r="L964">
        <v>448.46141902212798</v>
      </c>
      <c r="M964">
        <v>72.567253334468305</v>
      </c>
      <c r="N964">
        <v>0.98406122570895604</v>
      </c>
      <c r="O964">
        <v>1.15038945476333</v>
      </c>
      <c r="P964">
        <v>595.41666666666595</v>
      </c>
      <c r="Q964">
        <v>0.15785243636337001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21</v>
      </c>
      <c r="E965">
        <v>2878.0243583199999</v>
      </c>
      <c r="F965">
        <v>726.8</v>
      </c>
      <c r="G965">
        <v>114.166990322256</v>
      </c>
      <c r="H965">
        <v>18.340312470403799</v>
      </c>
      <c r="I965">
        <v>33.048848162576398</v>
      </c>
      <c r="J965">
        <v>8.27266591102841</v>
      </c>
      <c r="K965">
        <v>606.34485126876405</v>
      </c>
      <c r="L965">
        <v>524.07796109285505</v>
      </c>
      <c r="M965">
        <v>73.681368176619898</v>
      </c>
      <c r="N965">
        <v>2.2330169227419701</v>
      </c>
      <c r="O965">
        <v>5.7649972482113503</v>
      </c>
      <c r="P965">
        <v>173.233082706766</v>
      </c>
      <c r="Q965">
        <v>0.12350739021193401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1428</v>
      </c>
      <c r="E966">
        <v>2857.7499825599998</v>
      </c>
      <c r="F966">
        <v>378.4</v>
      </c>
      <c r="G966">
        <v>22.004866002555499</v>
      </c>
      <c r="H966">
        <v>-6.9755968024203101</v>
      </c>
      <c r="I966">
        <v>-1.1086222891804001</v>
      </c>
      <c r="J966">
        <v>-1.8243487381488801</v>
      </c>
      <c r="K966">
        <v>356.602081794181</v>
      </c>
      <c r="L966">
        <v>319.36536156182598</v>
      </c>
      <c r="M966">
        <v>49.543293910606003</v>
      </c>
      <c r="N966">
        <v>1.1213817765288701</v>
      </c>
      <c r="O966">
        <v>7.6109936575052801</v>
      </c>
      <c r="P966">
        <v>55.018435067595199</v>
      </c>
      <c r="Q966">
        <v>-7.3300924750910003E-3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228</v>
      </c>
      <c r="E967">
        <v>2851.3812809999999</v>
      </c>
      <c r="F967">
        <v>159.6</v>
      </c>
      <c r="G967">
        <v>43.197007333357803</v>
      </c>
      <c r="H967">
        <v>-8.0063933036570401</v>
      </c>
      <c r="I967">
        <v>-3.1583049504098999</v>
      </c>
      <c r="J967">
        <v>-2.7831305395697199</v>
      </c>
      <c r="K967">
        <v>149.56534780925099</v>
      </c>
      <c r="L967">
        <v>131.22537740409899</v>
      </c>
      <c r="M967">
        <v>55.404515751612301</v>
      </c>
      <c r="N967">
        <v>0.71999395681369205</v>
      </c>
      <c r="O967">
        <v>9.9624060150375904</v>
      </c>
      <c r="P967">
        <v>81.260647359454794</v>
      </c>
      <c r="Q967">
        <v>0.140621635396949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E968">
        <v>2849.6118823000002</v>
      </c>
      <c r="F968">
        <v>5771</v>
      </c>
      <c r="G968">
        <v>71.626111340945897</v>
      </c>
      <c r="H968">
        <v>4.3972202195863597</v>
      </c>
      <c r="I968">
        <v>60.729583876680003</v>
      </c>
      <c r="J968">
        <v>-1.54055208751592</v>
      </c>
      <c r="K968">
        <v>5041.7852945177901</v>
      </c>
      <c r="L968">
        <v>3801.5356838989101</v>
      </c>
      <c r="M968">
        <v>49.109404654702402</v>
      </c>
      <c r="N968">
        <v>0.43096151283152401</v>
      </c>
      <c r="O968">
        <v>11.6444290417605</v>
      </c>
      <c r="P968">
        <v>143.09182813816301</v>
      </c>
      <c r="Q968">
        <v>0.15941228712650801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555</v>
      </c>
      <c r="E969">
        <v>2842.6129009000001</v>
      </c>
      <c r="F969">
        <v>4451</v>
      </c>
      <c r="G969">
        <v>40.996737499716602</v>
      </c>
      <c r="H969">
        <v>3.5634990318616402</v>
      </c>
      <c r="I969">
        <v>8.7370066121274395</v>
      </c>
      <c r="J969">
        <v>6.1785798533931802</v>
      </c>
      <c r="K969">
        <v>4025.96665685588</v>
      </c>
      <c r="L969">
        <v>3580.6384668594001</v>
      </c>
      <c r="M969">
        <v>61.910586836152902</v>
      </c>
      <c r="N969">
        <v>1.4531398989659901</v>
      </c>
      <c r="O969">
        <v>3.9092338800269499</v>
      </c>
      <c r="P969">
        <v>67.010618738508796</v>
      </c>
      <c r="Q969">
        <v>0.100939847934371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285</v>
      </c>
      <c r="E970">
        <v>2823.824687285</v>
      </c>
      <c r="F970">
        <v>1891.85</v>
      </c>
      <c r="G970">
        <v>8.2215186637541997</v>
      </c>
      <c r="H970">
        <v>3.8377658988251699</v>
      </c>
      <c r="I970">
        <v>-11.7332748790768</v>
      </c>
      <c r="J970">
        <v>-0.25044657422457001</v>
      </c>
      <c r="K970">
        <v>1769.28107954285</v>
      </c>
      <c r="L970">
        <v>1666.19973665114</v>
      </c>
      <c r="M970">
        <v>62.1036540664171</v>
      </c>
      <c r="N970">
        <v>2.1347439596887199</v>
      </c>
      <c r="O970">
        <v>12.450775695747501</v>
      </c>
      <c r="P970">
        <v>44.416030534351101</v>
      </c>
      <c r="Q970">
        <v>1.1997900307742001E-2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E971">
        <v>2810.4299685249998</v>
      </c>
      <c r="F971">
        <v>1138.25</v>
      </c>
      <c r="G971">
        <v>23.1241241264424</v>
      </c>
      <c r="H971">
        <v>-3.07904432010772</v>
      </c>
      <c r="I971">
        <v>6.9642158808615804</v>
      </c>
      <c r="J971">
        <v>-3.3827887676636301</v>
      </c>
      <c r="K971">
        <v>1103.47147359305</v>
      </c>
      <c r="L971">
        <v>964.20137539614598</v>
      </c>
      <c r="M971">
        <v>47.372357072037403</v>
      </c>
      <c r="N971">
        <v>0.89425668168319805</v>
      </c>
      <c r="O971">
        <v>7.5334943992971501</v>
      </c>
      <c r="P971">
        <v>89.724143678639805</v>
      </c>
      <c r="Q971">
        <v>-2.0027265109911999E-2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46</v>
      </c>
      <c r="E972">
        <v>2808.1046759999999</v>
      </c>
      <c r="F972">
        <v>225.29</v>
      </c>
      <c r="G972">
        <v>30.614988769412101</v>
      </c>
      <c r="H972">
        <v>8.4919717342250305</v>
      </c>
      <c r="I972">
        <v>-8.8028246723931804</v>
      </c>
      <c r="J972">
        <v>8.6807483375396295</v>
      </c>
      <c r="K972">
        <v>192.882202917543</v>
      </c>
      <c r="L972">
        <v>189.18576711698401</v>
      </c>
      <c r="M972">
        <v>75.896758022725507</v>
      </c>
      <c r="N972">
        <v>1.09460092480321</v>
      </c>
      <c r="O972">
        <v>7.4171068400727904</v>
      </c>
      <c r="P972">
        <v>59.780141843971599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622</v>
      </c>
      <c r="E973">
        <v>2807.0327990000001</v>
      </c>
      <c r="F973">
        <v>638.65</v>
      </c>
      <c r="G973">
        <v>1.06738425821352</v>
      </c>
      <c r="H973">
        <v>-11.1237631717154</v>
      </c>
      <c r="I973">
        <v>2.5721747143597198</v>
      </c>
      <c r="J973">
        <v>1.5783179613080199E-2</v>
      </c>
      <c r="K973">
        <v>598.90074377919098</v>
      </c>
      <c r="L973">
        <v>549.28098482587802</v>
      </c>
      <c r="M973">
        <v>64.033920720515894</v>
      </c>
      <c r="N973">
        <v>0.61312230116549404</v>
      </c>
      <c r="O973">
        <v>8.9563923901980704</v>
      </c>
      <c r="P973">
        <v>40.362637362637301</v>
      </c>
      <c r="Q973">
        <v>-2.8637453751950001E-3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170</v>
      </c>
      <c r="E974">
        <v>2803.5810380749999</v>
      </c>
      <c r="F974">
        <v>427.85</v>
      </c>
      <c r="G974">
        <v>-7.5733443913006697</v>
      </c>
      <c r="H974">
        <v>-10.9313014042232</v>
      </c>
      <c r="I974">
        <v>18.716888548293401</v>
      </c>
      <c r="J974">
        <v>-6.4527651270016904</v>
      </c>
      <c r="K974">
        <v>398.07073404838002</v>
      </c>
      <c r="L974">
        <v>345.82587256652101</v>
      </c>
      <c r="M974">
        <v>47.445546902964701</v>
      </c>
      <c r="N974">
        <v>0.56471966737670098</v>
      </c>
      <c r="O974">
        <v>13.123758326516199</v>
      </c>
      <c r="P974">
        <v>73.218623481781293</v>
      </c>
      <c r="Q974">
        <v>0.11715869244810601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302</v>
      </c>
      <c r="E975">
        <v>2794.3861021049902</v>
      </c>
      <c r="F975">
        <v>917.15</v>
      </c>
      <c r="G975">
        <v>55.119904424439497</v>
      </c>
      <c r="H975">
        <v>-4.9068983149561003</v>
      </c>
      <c r="I975">
        <v>36.150749253817303</v>
      </c>
      <c r="J975">
        <v>1.61874291690147</v>
      </c>
      <c r="K975">
        <v>863.10844831623604</v>
      </c>
      <c r="L975">
        <v>706.55047063534198</v>
      </c>
      <c r="M975">
        <v>54.020555716816702</v>
      </c>
      <c r="N975">
        <v>0.47300392633625399</v>
      </c>
      <c r="O975">
        <v>8.2102164313362103</v>
      </c>
      <c r="P975">
        <v>121.640889318511</v>
      </c>
      <c r="Q975">
        <v>9.5332047102829998E-2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2100</v>
      </c>
      <c r="E976">
        <v>2791.8665207849999</v>
      </c>
      <c r="F976">
        <v>629.35</v>
      </c>
      <c r="G976">
        <v>64.135532343908906</v>
      </c>
      <c r="H976">
        <v>29.694430366034101</v>
      </c>
      <c r="I976">
        <v>76.730139156020499</v>
      </c>
      <c r="J976">
        <v>1.0771564958659801</v>
      </c>
      <c r="K976">
        <v>501.86689258534199</v>
      </c>
      <c r="M976">
        <v>66.346148367074605</v>
      </c>
      <c r="N976">
        <v>0.34546992430231499</v>
      </c>
      <c r="O976">
        <v>9.9547151823309701</v>
      </c>
      <c r="P976">
        <v>146.032056293979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271</v>
      </c>
      <c r="E977">
        <v>2786.6930415000002</v>
      </c>
      <c r="F977">
        <v>19163</v>
      </c>
      <c r="G977">
        <v>37.139797487135802</v>
      </c>
      <c r="H977">
        <v>17.117601638947299</v>
      </c>
      <c r="I977">
        <v>14.013269979709699</v>
      </c>
      <c r="J977">
        <v>-2.67305645491497</v>
      </c>
      <c r="K977">
        <v>16411.811339075699</v>
      </c>
      <c r="L977">
        <v>14561.923164509501</v>
      </c>
      <c r="M977">
        <v>72.422253077566097</v>
      </c>
      <c r="N977">
        <v>1.8581055607917001</v>
      </c>
      <c r="O977">
        <v>4.3677920993581303</v>
      </c>
      <c r="P977">
        <v>65.152004826234005</v>
      </c>
      <c r="Q977">
        <v>0.14057440518474101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98</v>
      </c>
      <c r="E978">
        <v>2763.9670500000002</v>
      </c>
      <c r="F978">
        <v>414.45</v>
      </c>
      <c r="G978">
        <v>228.712449304758</v>
      </c>
      <c r="H978">
        <v>0.75177232371034097</v>
      </c>
      <c r="I978">
        <v>14.4108138924766</v>
      </c>
      <c r="J978">
        <v>-1.6990183569758499</v>
      </c>
      <c r="K978">
        <v>420.57502473859302</v>
      </c>
      <c r="L978">
        <v>339.65428117476898</v>
      </c>
      <c r="M978">
        <v>38.026544630943199</v>
      </c>
      <c r="N978">
        <v>0.39549083019485798</v>
      </c>
      <c r="O978">
        <v>23.995656894679598</v>
      </c>
      <c r="P978">
        <v>273.77123102359798</v>
      </c>
      <c r="Q978">
        <v>0.23782931901062501</v>
      </c>
    </row>
    <row r="979" spans="1:17" hidden="1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72</v>
      </c>
      <c r="E979">
        <v>2758.8830499999999</v>
      </c>
      <c r="F979">
        <v>1029.05</v>
      </c>
      <c r="G979">
        <v>354.72828673355201</v>
      </c>
      <c r="H979">
        <v>-22.423560189049301</v>
      </c>
      <c r="I979">
        <v>81.765176304215601</v>
      </c>
      <c r="J979">
        <v>-3.0793493993875001</v>
      </c>
      <c r="K979">
        <v>1191.8711495334601</v>
      </c>
      <c r="L979">
        <v>907.28070355326804</v>
      </c>
      <c r="M979">
        <v>18.349991700885401</v>
      </c>
      <c r="N979">
        <v>0.51696202291344295</v>
      </c>
      <c r="O979">
        <v>54.3170885768427</v>
      </c>
      <c r="P979">
        <v>398.329297820823</v>
      </c>
      <c r="Q979">
        <v>0.15688716232045899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60</v>
      </c>
      <c r="E980">
        <v>2738.5936833599999</v>
      </c>
      <c r="F980">
        <v>1101.5999999999999</v>
      </c>
      <c r="G980">
        <v>186.056285080713</v>
      </c>
      <c r="H980">
        <v>2.8511986618042999</v>
      </c>
      <c r="I980">
        <v>55.254813081782302</v>
      </c>
      <c r="J980">
        <v>3.7128914386548599</v>
      </c>
      <c r="K980">
        <v>1075.62761054579</v>
      </c>
      <c r="L980">
        <v>864.77617659482098</v>
      </c>
      <c r="M980">
        <v>54.650847663610101</v>
      </c>
      <c r="N980">
        <v>0.56483689057034703</v>
      </c>
      <c r="O980">
        <v>11.3652868554829</v>
      </c>
      <c r="P980">
        <v>214.219158545281</v>
      </c>
      <c r="Q980">
        <v>0.22151923198999801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228</v>
      </c>
      <c r="E981">
        <v>2732.1378825299998</v>
      </c>
      <c r="F981">
        <v>122.57</v>
      </c>
      <c r="G981">
        <v>12.026780898496099</v>
      </c>
      <c r="H981">
        <v>29.984110782156701</v>
      </c>
      <c r="I981">
        <v>36.834035741126002</v>
      </c>
      <c r="J981">
        <v>0.44767931744274297</v>
      </c>
      <c r="K981">
        <v>96.883973218859296</v>
      </c>
      <c r="L981">
        <v>84.516982076899595</v>
      </c>
      <c r="M981">
        <v>71.527398923058499</v>
      </c>
      <c r="N981">
        <v>2.8496295760842898</v>
      </c>
      <c r="O981">
        <v>5.9068287509178496</v>
      </c>
      <c r="P981">
        <v>76.359712230215806</v>
      </c>
      <c r="Q981">
        <v>0.26639721939094002</v>
      </c>
    </row>
    <row r="982" spans="1:17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402</v>
      </c>
      <c r="E982">
        <v>2730.6975558099998</v>
      </c>
      <c r="F982">
        <v>54.53</v>
      </c>
      <c r="G982">
        <v>-35.286581374250602</v>
      </c>
      <c r="H982">
        <v>-8.37860139624682</v>
      </c>
      <c r="I982">
        <v>-31.5537804957833</v>
      </c>
      <c r="J982">
        <v>-0.88980216403873802</v>
      </c>
      <c r="K982">
        <v>54.576985246977898</v>
      </c>
      <c r="L982">
        <v>61.467488684125499</v>
      </c>
      <c r="M982">
        <v>67.7137278049467</v>
      </c>
      <c r="N982">
        <v>1.0846615326764799</v>
      </c>
      <c r="O982">
        <v>54.135338345864596</v>
      </c>
      <c r="P982">
        <v>13.3679833679833</v>
      </c>
    </row>
    <row r="983" spans="1:17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812</v>
      </c>
      <c r="E983">
        <v>2728.9501524900002</v>
      </c>
      <c r="F983">
        <v>512.9</v>
      </c>
      <c r="G983">
        <v>-38.477727234392603</v>
      </c>
      <c r="H983">
        <v>-1.3453353287494201</v>
      </c>
      <c r="I983">
        <v>-13.8105543195212</v>
      </c>
      <c r="J983">
        <v>2.72083938083418</v>
      </c>
      <c r="K983">
        <v>477.76320300436703</v>
      </c>
      <c r="L983">
        <v>485.86407746557001</v>
      </c>
      <c r="M983">
        <v>66.260363451380101</v>
      </c>
      <c r="N983">
        <v>0.84257036093162396</v>
      </c>
      <c r="O983">
        <v>20.003899395593599</v>
      </c>
      <c r="P983">
        <v>31.817013621177001</v>
      </c>
      <c r="Q983">
        <v>-9.3899382820284996E-2</v>
      </c>
    </row>
    <row r="984" spans="1:17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402</v>
      </c>
      <c r="E984">
        <v>2728.5056731599998</v>
      </c>
      <c r="F984">
        <v>1936.85</v>
      </c>
      <c r="G984">
        <v>-23.231013577026101</v>
      </c>
      <c r="H984">
        <v>-4.5945787211061404</v>
      </c>
      <c r="I984">
        <v>-15.8856918078248</v>
      </c>
      <c r="J984">
        <v>3.28990713879868</v>
      </c>
      <c r="K984">
        <v>1875.0950953459501</v>
      </c>
      <c r="L984">
        <v>1858.0241999664099</v>
      </c>
      <c r="M984">
        <v>61.924122174021797</v>
      </c>
      <c r="N984">
        <v>1.1805348632000201</v>
      </c>
      <c r="O984">
        <v>19.518806309213399</v>
      </c>
      <c r="P984">
        <v>26.508817766165802</v>
      </c>
      <c r="Q984">
        <v>-9.8513850337169001E-2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906</v>
      </c>
      <c r="E985">
        <v>2725.6101444000001</v>
      </c>
      <c r="F985">
        <v>413.6</v>
      </c>
      <c r="G985">
        <v>4.6360123900305297</v>
      </c>
      <c r="H985">
        <v>21.205404944983101</v>
      </c>
      <c r="I985">
        <v>14.346601108844</v>
      </c>
      <c r="J985">
        <v>-0.53273382809715897</v>
      </c>
      <c r="K985">
        <v>370.65298810883399</v>
      </c>
      <c r="M985">
        <v>54.622140658559601</v>
      </c>
      <c r="N985">
        <v>1.3274690615520699</v>
      </c>
      <c r="O985">
        <v>14.821083172146899</v>
      </c>
      <c r="P985">
        <v>46.562721474131799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198</v>
      </c>
      <c r="E986">
        <v>2719.8628413799902</v>
      </c>
      <c r="F986">
        <v>2909.65</v>
      </c>
      <c r="G986">
        <v>15.133514467449199</v>
      </c>
      <c r="H986">
        <v>-1.9258541742634401</v>
      </c>
      <c r="I986">
        <v>4.1586668471334498</v>
      </c>
      <c r="J986">
        <v>5.0601349269203304</v>
      </c>
      <c r="K986">
        <v>2782.8662660738701</v>
      </c>
      <c r="L986">
        <v>2515.8069645728701</v>
      </c>
      <c r="M986">
        <v>53.888304438487303</v>
      </c>
      <c r="N986">
        <v>0.45931872801818502</v>
      </c>
      <c r="O986">
        <v>4.2668362174144603</v>
      </c>
      <c r="P986">
        <v>46.578171834462601</v>
      </c>
      <c r="Q986">
        <v>5.1426032954416001E-2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555</v>
      </c>
      <c r="E987">
        <v>2719.2766356450002</v>
      </c>
      <c r="F987">
        <v>196.45</v>
      </c>
      <c r="G987">
        <v>47.411383618374899</v>
      </c>
      <c r="H987">
        <v>-8.3285669313446</v>
      </c>
      <c r="I987">
        <v>-1.0400606681839599</v>
      </c>
      <c r="J987">
        <v>1.5813112510871099</v>
      </c>
      <c r="K987">
        <v>194.73192873652999</v>
      </c>
      <c r="L987">
        <v>181.91963307622501</v>
      </c>
      <c r="M987">
        <v>60.366536304707097</v>
      </c>
      <c r="N987">
        <v>0.72726657183947097</v>
      </c>
      <c r="O987">
        <v>18.096207686434202</v>
      </c>
      <c r="P987">
        <v>74.544646823633897</v>
      </c>
      <c r="Q987">
        <v>-1.1932569472319E-2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E988">
        <v>2716.77319446</v>
      </c>
      <c r="F988">
        <v>1177.8</v>
      </c>
      <c r="G988">
        <v>-41.788346254908198</v>
      </c>
      <c r="H988">
        <v>-3.2596751261912398</v>
      </c>
      <c r="I988">
        <v>-26.7022850893573</v>
      </c>
      <c r="J988">
        <v>-1.0738835964645299</v>
      </c>
      <c r="K988">
        <v>1183.78561592132</v>
      </c>
      <c r="L988">
        <v>1217.2782590314</v>
      </c>
      <c r="M988">
        <v>40.202413395913403</v>
      </c>
      <c r="N988">
        <v>1.1379314499231701</v>
      </c>
      <c r="O988">
        <v>23.195788758702601</v>
      </c>
      <c r="P988">
        <v>7.9560036663611298</v>
      </c>
      <c r="Q988">
        <v>-6.6356129405018005E-2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541</v>
      </c>
      <c r="E989">
        <v>2711.180992434</v>
      </c>
      <c r="F989">
        <v>113.37</v>
      </c>
      <c r="G989">
        <v>114.411757983193</v>
      </c>
      <c r="H989">
        <v>-2.7631820481179798</v>
      </c>
      <c r="I989">
        <v>14.2370487342394</v>
      </c>
      <c r="J989">
        <v>-3.1245880217753998</v>
      </c>
      <c r="K989">
        <v>103.22523857282501</v>
      </c>
      <c r="L989">
        <v>84.632805122332599</v>
      </c>
      <c r="M989">
        <v>59.2178388879057</v>
      </c>
      <c r="N989">
        <v>1.95512496296567</v>
      </c>
      <c r="O989">
        <v>10.699479580135799</v>
      </c>
      <c r="P989">
        <v>147.53275109170301</v>
      </c>
      <c r="Q989">
        <v>1.169973083977E-3</v>
      </c>
    </row>
    <row r="990" spans="1:17" hidden="1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409</v>
      </c>
      <c r="E990">
        <v>2691.1521910000001</v>
      </c>
      <c r="F990">
        <v>152.81</v>
      </c>
      <c r="G990">
        <v>65.227435142318797</v>
      </c>
      <c r="H990">
        <v>7.7203394420203404</v>
      </c>
      <c r="I990">
        <v>-13.402380097709299</v>
      </c>
      <c r="J990">
        <v>1.8498841146161</v>
      </c>
      <c r="K990">
        <v>135.507104677576</v>
      </c>
      <c r="L990">
        <v>123.60565709188801</v>
      </c>
      <c r="M990">
        <v>69.289909836993402</v>
      </c>
      <c r="N990">
        <v>2.0520150185394099</v>
      </c>
      <c r="O990">
        <v>11.249263791636601</v>
      </c>
      <c r="P990">
        <v>106.91943127962</v>
      </c>
      <c r="Q990">
        <v>6.699386162781E-2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E991">
        <v>2687.75</v>
      </c>
      <c r="F991">
        <v>537.54999999999995</v>
      </c>
      <c r="G991">
        <v>131.96523552562999</v>
      </c>
      <c r="H991">
        <v>-11.4618569597787</v>
      </c>
      <c r="I991">
        <v>141.67582424444299</v>
      </c>
      <c r="J991">
        <v>-1.9175555110533</v>
      </c>
      <c r="K991">
        <v>557.34805421227497</v>
      </c>
      <c r="M991">
        <v>36.997941628731503</v>
      </c>
      <c r="N991">
        <v>0.30897824653922201</v>
      </c>
      <c r="O991">
        <v>33.336433820109697</v>
      </c>
      <c r="P991">
        <v>168.77499999999901</v>
      </c>
    </row>
    <row r="992" spans="1:17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46</v>
      </c>
      <c r="E992">
        <v>2677.6047730949999</v>
      </c>
      <c r="F992">
        <v>675.45</v>
      </c>
      <c r="G992">
        <v>-32.887852083781297</v>
      </c>
      <c r="H992">
        <v>0.48461057564058801</v>
      </c>
      <c r="I992">
        <v>-23.4469127379006</v>
      </c>
      <c r="J992">
        <v>1.4087837142530399</v>
      </c>
      <c r="K992">
        <v>675.90862852645</v>
      </c>
      <c r="L992">
        <v>697.86830141896996</v>
      </c>
      <c r="M992">
        <v>44.341219514925797</v>
      </c>
      <c r="N992">
        <v>0.69581813160191897</v>
      </c>
      <c r="O992">
        <v>25.249833444370399</v>
      </c>
      <c r="P992">
        <v>12.593765627604601</v>
      </c>
      <c r="Q992">
        <v>1.0097712905957E-2</v>
      </c>
    </row>
    <row r="993" spans="1:17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1538</v>
      </c>
      <c r="E993">
        <v>2669.5634768999998</v>
      </c>
      <c r="F993">
        <v>645.9</v>
      </c>
      <c r="G993">
        <v>-35.489060891765099</v>
      </c>
      <c r="H993">
        <v>-17.0557577640683</v>
      </c>
      <c r="I993">
        <v>-35.618431769571202</v>
      </c>
      <c r="J993">
        <v>-1.38581897788266</v>
      </c>
      <c r="K993">
        <v>692.49441436956499</v>
      </c>
      <c r="L993">
        <v>721.551349160737</v>
      </c>
      <c r="M993">
        <v>42.052113513992197</v>
      </c>
      <c r="N993">
        <v>1.4728578219622499</v>
      </c>
      <c r="O993">
        <v>40.114568818702502</v>
      </c>
      <c r="P993">
        <v>3.9510742737587301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254</v>
      </c>
      <c r="E994">
        <v>2664.1462517999998</v>
      </c>
      <c r="F994">
        <v>6103</v>
      </c>
      <c r="G994">
        <v>216.957814254423</v>
      </c>
      <c r="H994">
        <v>-4.0665843188311097</v>
      </c>
      <c r="I994">
        <v>56.663987014278597</v>
      </c>
      <c r="J994">
        <v>-2.7145407782510298</v>
      </c>
      <c r="K994">
        <v>5483.2047719622497</v>
      </c>
      <c r="L994">
        <v>4152.3808449785702</v>
      </c>
      <c r="M994">
        <v>45.645089128480201</v>
      </c>
      <c r="N994">
        <v>0.26270281660462103</v>
      </c>
      <c r="O994">
        <v>10.767655251515601</v>
      </c>
      <c r="P994">
        <v>241.24521233470301</v>
      </c>
      <c r="Q994">
        <v>0.109423601885294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541</v>
      </c>
      <c r="E995">
        <v>2660.9948367500001</v>
      </c>
      <c r="F995">
        <v>530.65</v>
      </c>
      <c r="G995">
        <v>69.621593854402093</v>
      </c>
      <c r="H995">
        <v>6.1891183995641601</v>
      </c>
      <c r="I995">
        <v>49.379461035372103</v>
      </c>
      <c r="J995">
        <v>1.2539682480243699</v>
      </c>
      <c r="K995">
        <v>471.98254563115802</v>
      </c>
      <c r="L995">
        <v>381.87762762034703</v>
      </c>
      <c r="M995">
        <v>59.124586863904199</v>
      </c>
      <c r="N995">
        <v>0.99946506228982002</v>
      </c>
      <c r="O995">
        <v>5.9926505229435696</v>
      </c>
      <c r="P995">
        <v>105.479186834462</v>
      </c>
    </row>
    <row r="996" spans="1:17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211</v>
      </c>
      <c r="E996">
        <v>2649.6343055000002</v>
      </c>
      <c r="F996">
        <v>169</v>
      </c>
      <c r="G996">
        <v>-9.7445587369025795</v>
      </c>
      <c r="H996">
        <v>-7.3013230906627999</v>
      </c>
      <c r="I996">
        <v>-25.352997810694301</v>
      </c>
      <c r="J996">
        <v>0.70477455553798096</v>
      </c>
      <c r="K996">
        <v>176.81740361176099</v>
      </c>
      <c r="L996">
        <v>183.68457610928601</v>
      </c>
      <c r="M996">
        <v>57.340904976955699</v>
      </c>
      <c r="N996">
        <v>0.51287197020184305</v>
      </c>
      <c r="O996">
        <v>67.455621301775096</v>
      </c>
      <c r="P996">
        <v>27.067669172932298</v>
      </c>
      <c r="Q996">
        <v>-3.3866777891205999E-2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24</v>
      </c>
      <c r="E997">
        <v>2646.483249978</v>
      </c>
      <c r="F997">
        <v>51.41</v>
      </c>
      <c r="G997">
        <v>-49.557660236585001</v>
      </c>
      <c r="H997">
        <v>-8.1373207816711499</v>
      </c>
      <c r="I997">
        <v>-40.329143210164197</v>
      </c>
      <c r="J997">
        <v>0.29674309788341002</v>
      </c>
      <c r="K997">
        <v>53.684640432706203</v>
      </c>
      <c r="M997">
        <v>46.100007210845902</v>
      </c>
      <c r="N997">
        <v>0.76753928187283205</v>
      </c>
      <c r="O997">
        <v>60.2801011476366</v>
      </c>
      <c r="P997">
        <v>4.9183673469387701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1642</v>
      </c>
      <c r="E998">
        <v>2644.090741</v>
      </c>
      <c r="F998">
        <v>61.87</v>
      </c>
      <c r="G998">
        <v>-5.0301857197912199</v>
      </c>
      <c r="H998">
        <v>-5.0277740391844201</v>
      </c>
      <c r="I998">
        <v>-0.48506086015019501</v>
      </c>
      <c r="J998">
        <v>-3.7698781609255998</v>
      </c>
      <c r="K998">
        <v>62.775610309091803</v>
      </c>
      <c r="L998">
        <v>58.689638870949999</v>
      </c>
      <c r="M998">
        <v>53.860821394049402</v>
      </c>
      <c r="N998">
        <v>1.2638807703747099</v>
      </c>
      <c r="O998">
        <v>6.59447228058833</v>
      </c>
      <c r="P998">
        <v>25.9824882915903</v>
      </c>
      <c r="Q998">
        <v>-2.7484158448541001E-2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484</v>
      </c>
      <c r="E999">
        <v>2635.1290367249999</v>
      </c>
      <c r="F999">
        <v>3097.65</v>
      </c>
      <c r="G999">
        <v>58.552769817378199</v>
      </c>
      <c r="H999">
        <v>1.52468150175969</v>
      </c>
      <c r="I999">
        <v>91.900332719825698</v>
      </c>
      <c r="J999">
        <v>-3.7881502428646798</v>
      </c>
      <c r="K999">
        <v>2303.3571381083402</v>
      </c>
      <c r="L999">
        <v>1852.0507226325699</v>
      </c>
      <c r="M999">
        <v>73.139484558671199</v>
      </c>
      <c r="N999">
        <v>1.2704447797893901</v>
      </c>
      <c r="O999">
        <v>3.9497683727987201</v>
      </c>
      <c r="P999">
        <v>139.598561318018</v>
      </c>
      <c r="Q999">
        <v>-1.3957381809889999E-3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251</v>
      </c>
      <c r="E1000">
        <v>2619.4332517500002</v>
      </c>
      <c r="F1000">
        <v>907.35</v>
      </c>
      <c r="G1000">
        <v>-40.630142599889602</v>
      </c>
      <c r="H1000">
        <v>12.398430235692199</v>
      </c>
      <c r="I1000">
        <v>-2.4337653194056901</v>
      </c>
      <c r="J1000">
        <v>7.4561652987511602</v>
      </c>
      <c r="K1000">
        <v>811.57513396809497</v>
      </c>
      <c r="L1000">
        <v>821.87635258956902</v>
      </c>
      <c r="M1000">
        <v>78.536821783393194</v>
      </c>
      <c r="N1000">
        <v>1.48551669832376</v>
      </c>
      <c r="O1000">
        <v>29.387777594092601</v>
      </c>
      <c r="P1000">
        <v>37.207016482685603</v>
      </c>
      <c r="Q1000">
        <v>1.2229390660929E-2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E1001">
        <v>2618.5590379800001</v>
      </c>
      <c r="F1001">
        <v>1965.3</v>
      </c>
      <c r="G1001">
        <v>353.97036253093898</v>
      </c>
      <c r="H1001">
        <v>-1.5042038985542701</v>
      </c>
      <c r="I1001">
        <v>124.874515111809</v>
      </c>
      <c r="J1001">
        <v>2.4596996220112701</v>
      </c>
      <c r="K1001">
        <v>1839.3102269529199</v>
      </c>
      <c r="L1001">
        <v>1325.04133609357</v>
      </c>
      <c r="M1001">
        <v>50.567896205438899</v>
      </c>
      <c r="N1001">
        <v>0.90572135562634104</v>
      </c>
      <c r="O1001">
        <v>14.252277006054999</v>
      </c>
      <c r="P1001">
        <v>406.52061855670098</v>
      </c>
      <c r="Q1001">
        <v>0.227810984303153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402</v>
      </c>
      <c r="E1002">
        <v>2614.8053199999999</v>
      </c>
      <c r="F1002">
        <v>10190.200000000001</v>
      </c>
      <c r="G1002">
        <v>-49.573153854103602</v>
      </c>
      <c r="H1002">
        <v>-8.9096627488692608</v>
      </c>
      <c r="I1002">
        <v>-39.554617817037197</v>
      </c>
      <c r="J1002">
        <v>3.0830580665475802</v>
      </c>
      <c r="K1002">
        <v>10624.994184336299</v>
      </c>
      <c r="L1002">
        <v>12173.1432653868</v>
      </c>
      <c r="M1002">
        <v>52.398116833365002</v>
      </c>
      <c r="N1002">
        <v>1.5238546539995901</v>
      </c>
      <c r="O1002">
        <v>94.225334144570198</v>
      </c>
      <c r="P1002">
        <v>3.76985743380855</v>
      </c>
      <c r="Q1002">
        <v>-0.109952310024015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361</v>
      </c>
      <c r="E1003">
        <v>2614.6170980900001</v>
      </c>
      <c r="F1003">
        <v>786.85</v>
      </c>
      <c r="G1003">
        <v>-48.297700199537999</v>
      </c>
      <c r="H1003">
        <v>-2.4601053674220701</v>
      </c>
      <c r="I1003">
        <v>-21.368985577442</v>
      </c>
      <c r="J1003">
        <v>-0.51312634504327204</v>
      </c>
      <c r="K1003">
        <v>797.81696796615802</v>
      </c>
      <c r="L1003">
        <v>842.008884645379</v>
      </c>
      <c r="M1003">
        <v>43.8403474047796</v>
      </c>
      <c r="N1003">
        <v>1.1213805877155201</v>
      </c>
      <c r="O1003">
        <v>33.163881298849802</v>
      </c>
      <c r="P1003">
        <v>10.1105513574027</v>
      </c>
      <c r="Q1003">
        <v>1.7148069130787001E-2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1771</v>
      </c>
      <c r="E1004">
        <v>2588.8389130199998</v>
      </c>
      <c r="F1004">
        <v>54.3</v>
      </c>
      <c r="G1004">
        <v>17.764501968499602</v>
      </c>
      <c r="H1004">
        <v>-6.75953600487159</v>
      </c>
      <c r="I1004">
        <v>-23.0398620300662</v>
      </c>
      <c r="J1004">
        <v>0.91563327322568799</v>
      </c>
      <c r="K1004">
        <v>53.276466855717402</v>
      </c>
      <c r="L1004">
        <v>51.552766076457701</v>
      </c>
      <c r="M1004">
        <v>54.437614911068998</v>
      </c>
      <c r="N1004">
        <v>1.2186929298145499</v>
      </c>
      <c r="O1004">
        <v>27.808471454880301</v>
      </c>
      <c r="P1004">
        <v>45.187165775400999</v>
      </c>
      <c r="Q1004">
        <v>-3.0080450923430001E-2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46</v>
      </c>
      <c r="E1005">
        <v>2588.0376753700002</v>
      </c>
      <c r="F1005">
        <v>305.89999999999998</v>
      </c>
      <c r="G1005">
        <v>21.621037432205501</v>
      </c>
      <c r="H1005">
        <v>-8.4181069597787506</v>
      </c>
      <c r="I1005">
        <v>-0.41354568074176001</v>
      </c>
      <c r="J1005">
        <v>6.4477320403008802</v>
      </c>
      <c r="K1005">
        <v>298.86497620349502</v>
      </c>
      <c r="L1005">
        <v>270.68345780182801</v>
      </c>
      <c r="M1005">
        <v>63.387630331642399</v>
      </c>
      <c r="N1005">
        <v>0.74628593295473999</v>
      </c>
      <c r="O1005">
        <v>8.8591042824452497</v>
      </c>
      <c r="P1005">
        <v>63.320875600640598</v>
      </c>
      <c r="Q1005">
        <v>2.3909135690111001E-2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1318</v>
      </c>
      <c r="E1006">
        <v>2580.8388</v>
      </c>
      <c r="F1006">
        <v>999.99</v>
      </c>
      <c r="G1006">
        <v>-24.0109549505604</v>
      </c>
      <c r="H1006">
        <v>-2.8868569597787599</v>
      </c>
      <c r="I1006">
        <v>-14.301366231746901</v>
      </c>
      <c r="J1006">
        <v>1.5916793174427399</v>
      </c>
      <c r="K1006">
        <v>999.99618940339406</v>
      </c>
      <c r="L1006">
        <v>999.99672000165901</v>
      </c>
      <c r="M1006">
        <v>55.379180563809697</v>
      </c>
      <c r="N1006">
        <v>0.94528397726660496</v>
      </c>
      <c r="O1006">
        <v>3.0010300103000902</v>
      </c>
      <c r="P1006">
        <v>3.09175257731959</v>
      </c>
      <c r="Q1006">
        <v>-0.101916752053546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60</v>
      </c>
      <c r="E1007">
        <v>2577.51822257</v>
      </c>
      <c r="F1007">
        <v>606.1</v>
      </c>
      <c r="G1007">
        <v>43.287170185439301</v>
      </c>
      <c r="H1007">
        <v>34.957587484665602</v>
      </c>
      <c r="I1007">
        <v>54.913057738456999</v>
      </c>
      <c r="J1007">
        <v>11.3792899369117</v>
      </c>
      <c r="K1007">
        <v>518.75073965362901</v>
      </c>
      <c r="L1007">
        <v>431.23861310511398</v>
      </c>
      <c r="M1007">
        <v>62.0367149030441</v>
      </c>
      <c r="N1007">
        <v>0.484053446070143</v>
      </c>
      <c r="O1007">
        <v>5.5436396634218799</v>
      </c>
      <c r="P1007">
        <v>129.97642621405001</v>
      </c>
      <c r="Q1007">
        <v>-7.8572158629112002E-2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1329</v>
      </c>
      <c r="E1008">
        <v>2576.9287795499999</v>
      </c>
      <c r="F1008">
        <v>489.15</v>
      </c>
      <c r="G1008">
        <v>59.949180438683598</v>
      </c>
      <c r="H1008">
        <v>14.028384946368901</v>
      </c>
      <c r="I1008">
        <v>83.776167479530599</v>
      </c>
      <c r="J1008">
        <v>10.5162161452782</v>
      </c>
      <c r="K1008">
        <v>388.41393030187697</v>
      </c>
      <c r="L1008">
        <v>304.50290787835098</v>
      </c>
      <c r="M1008">
        <v>74.901515701318203</v>
      </c>
      <c r="N1008">
        <v>1.1845744018372399</v>
      </c>
      <c r="O1008">
        <v>3.6083001124399501</v>
      </c>
      <c r="P1008">
        <v>131.11268603827</v>
      </c>
      <c r="Q1008">
        <v>6.3795778270668999E-2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555</v>
      </c>
      <c r="E1009">
        <v>2574.30506289</v>
      </c>
      <c r="F1009">
        <v>425.55</v>
      </c>
      <c r="G1009">
        <v>20.390130899456501</v>
      </c>
      <c r="H1009">
        <v>1.71418432851279</v>
      </c>
      <c r="I1009">
        <v>17.960706029325301</v>
      </c>
      <c r="J1009">
        <v>9.4174406754057909</v>
      </c>
      <c r="K1009">
        <v>388.36351553357702</v>
      </c>
      <c r="L1009">
        <v>350.06353779636402</v>
      </c>
      <c r="M1009">
        <v>65.298971057903501</v>
      </c>
      <c r="N1009">
        <v>1.1911051879494501</v>
      </c>
      <c r="O1009">
        <v>4.3943132416872199</v>
      </c>
      <c r="P1009">
        <v>49.736101337086502</v>
      </c>
      <c r="Q1009">
        <v>2.9743974613622999E-2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138</v>
      </c>
      <c r="E1010">
        <v>2567.0090789000001</v>
      </c>
      <c r="F1010">
        <v>140.35</v>
      </c>
      <c r="G1010">
        <v>169.30147974118401</v>
      </c>
      <c r="H1010">
        <v>7.8486802303038896</v>
      </c>
      <c r="I1010">
        <v>32.202765292261397</v>
      </c>
      <c r="J1010">
        <v>5.5404768348981399</v>
      </c>
      <c r="K1010">
        <v>114.407407041657</v>
      </c>
      <c r="L1010">
        <v>94.874063959980404</v>
      </c>
      <c r="M1010">
        <v>71.7821284020701</v>
      </c>
      <c r="N1010">
        <v>0.57288498587330705</v>
      </c>
      <c r="O1010">
        <v>1.88101175632349</v>
      </c>
      <c r="P1010">
        <v>233.769322235434</v>
      </c>
      <c r="Q1010">
        <v>3.9199279422228998E-2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133</v>
      </c>
      <c r="E1011">
        <v>2559.8005343240002</v>
      </c>
      <c r="F1011">
        <v>48.29</v>
      </c>
      <c r="G1011">
        <v>43.546296957836397</v>
      </c>
      <c r="H1011">
        <v>7.9573594581316804</v>
      </c>
      <c r="I1011">
        <v>-2.28459262933452</v>
      </c>
      <c r="J1011">
        <v>-7.0044745287110901</v>
      </c>
      <c r="K1011">
        <v>42.8263105193492</v>
      </c>
      <c r="L1011">
        <v>38.333510040381199</v>
      </c>
      <c r="M1011">
        <v>55.696685424029297</v>
      </c>
      <c r="N1011">
        <v>2.2912747189299401</v>
      </c>
      <c r="O1011">
        <v>8.7181611099606595</v>
      </c>
      <c r="P1011">
        <v>74.018018018017997</v>
      </c>
      <c r="Q1011">
        <v>7.5057887806897997E-2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402</v>
      </c>
      <c r="E1012">
        <v>2554.438447345</v>
      </c>
      <c r="F1012">
        <v>232.51</v>
      </c>
      <c r="G1012">
        <v>-15.977314954277499</v>
      </c>
      <c r="H1012">
        <v>-5.3639637665475499</v>
      </c>
      <c r="I1012">
        <v>4.0253335138001098</v>
      </c>
      <c r="J1012">
        <v>0.68691537078522402</v>
      </c>
      <c r="K1012">
        <v>227.055142446681</v>
      </c>
      <c r="L1012">
        <v>212.394968117936</v>
      </c>
      <c r="M1012">
        <v>55.105355891733502</v>
      </c>
      <c r="N1012">
        <v>0.76110640252598005</v>
      </c>
      <c r="O1012">
        <v>12.6618209969463</v>
      </c>
      <c r="P1012">
        <v>29.893854748603299</v>
      </c>
      <c r="Q1012">
        <v>-1.957809878573E-3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138</v>
      </c>
      <c r="E1013">
        <v>2551.8947856250002</v>
      </c>
      <c r="F1013">
        <v>719.15</v>
      </c>
      <c r="G1013">
        <v>71.489928561740697</v>
      </c>
      <c r="H1013">
        <v>-2.5079908028592799</v>
      </c>
      <c r="I1013">
        <v>13.707821735501099</v>
      </c>
      <c r="J1013">
        <v>0.184372145588895</v>
      </c>
      <c r="K1013">
        <v>720.44133509581604</v>
      </c>
      <c r="L1013">
        <v>629.71733796779301</v>
      </c>
      <c r="M1013">
        <v>47.901623873288699</v>
      </c>
      <c r="N1013">
        <v>0.55533987052739797</v>
      </c>
      <c r="O1013">
        <v>23.402628102621101</v>
      </c>
      <c r="P1013">
        <v>120.361574996169</v>
      </c>
      <c r="Q1013">
        <v>7.4384848968893996E-2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409</v>
      </c>
      <c r="E1014">
        <v>2549.6368059599999</v>
      </c>
      <c r="F1014">
        <v>619.1</v>
      </c>
      <c r="G1014">
        <v>-41.160503294488102</v>
      </c>
      <c r="H1014">
        <v>-5.6613964794803202</v>
      </c>
      <c r="I1014">
        <v>-29.521181021202601</v>
      </c>
      <c r="J1014">
        <v>0.352238250102412</v>
      </c>
      <c r="K1014">
        <v>638.36653318103401</v>
      </c>
      <c r="L1014">
        <v>656.31953622676701</v>
      </c>
      <c r="M1014">
        <v>44.2266155808625</v>
      </c>
      <c r="N1014">
        <v>0.50357500249476805</v>
      </c>
      <c r="O1014">
        <v>29.001776772734601</v>
      </c>
      <c r="P1014">
        <v>5.2354241033486497</v>
      </c>
      <c r="Q1014">
        <v>2.4057158634535E-2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E1015">
        <v>2548.8153090400001</v>
      </c>
      <c r="F1015">
        <v>512.04999999999995</v>
      </c>
      <c r="G1015">
        <v>96.558421812712098</v>
      </c>
      <c r="H1015">
        <v>-14.4578029057247</v>
      </c>
      <c r="I1015">
        <v>2.4993600456252998</v>
      </c>
      <c r="J1015">
        <v>-0.65834402304832595</v>
      </c>
      <c r="K1015">
        <v>501.31404481749598</v>
      </c>
      <c r="L1015">
        <v>395.14932316742397</v>
      </c>
      <c r="M1015">
        <v>34.929856964226701</v>
      </c>
      <c r="N1015">
        <v>0.633424896999636</v>
      </c>
      <c r="O1015">
        <v>20.691338736451499</v>
      </c>
      <c r="P1015">
        <v>163.943298969072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198</v>
      </c>
      <c r="E1016">
        <v>2547.2807812799902</v>
      </c>
      <c r="F1016">
        <v>820.7</v>
      </c>
      <c r="G1016">
        <v>10.695651532820699</v>
      </c>
      <c r="H1016">
        <v>-1.4370428333847001</v>
      </c>
      <c r="I1016">
        <v>29.2288397843426</v>
      </c>
      <c r="J1016">
        <v>2.2308925934107902</v>
      </c>
      <c r="K1016">
        <v>767.89904254985402</v>
      </c>
      <c r="L1016">
        <v>672.37170692779796</v>
      </c>
      <c r="M1016">
        <v>54.592445077981203</v>
      </c>
      <c r="N1016">
        <v>0.86509640348264805</v>
      </c>
      <c r="O1016">
        <v>5.3978311197757796</v>
      </c>
      <c r="P1016">
        <v>48.664070283488797</v>
      </c>
      <c r="Q1016">
        <v>6.3986600653140005E-2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158</v>
      </c>
      <c r="E1017">
        <v>2545.5357199999999</v>
      </c>
      <c r="F1017">
        <v>1400</v>
      </c>
      <c r="G1017">
        <v>409.322378382772</v>
      </c>
      <c r="H1017">
        <v>-8.2566779657452205</v>
      </c>
      <c r="I1017">
        <v>419.032967101586</v>
      </c>
      <c r="J1017">
        <v>21.786429529127702</v>
      </c>
      <c r="K1017">
        <v>1204.05288710377</v>
      </c>
      <c r="M1017">
        <v>63.874915255000197</v>
      </c>
      <c r="N1017">
        <v>0.591959334565619</v>
      </c>
      <c r="O1017">
        <v>12.0714285714285</v>
      </c>
      <c r="P1017">
        <v>505.14372163388799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285</v>
      </c>
      <c r="E1018">
        <v>2542.1408526</v>
      </c>
      <c r="F1018">
        <v>1686</v>
      </c>
      <c r="G1018">
        <v>49.875183663300902</v>
      </c>
      <c r="H1018">
        <v>1.16626804022123</v>
      </c>
      <c r="I1018">
        <v>4.9906798644075696</v>
      </c>
      <c r="J1018">
        <v>-5.0321744081244297</v>
      </c>
      <c r="K1018">
        <v>1652.5370222863901</v>
      </c>
      <c r="L1018">
        <v>1468.47228942375</v>
      </c>
      <c r="M1018">
        <v>44.187684401789397</v>
      </c>
      <c r="N1018">
        <v>0.57981419964020198</v>
      </c>
      <c r="O1018">
        <v>15.9667852906287</v>
      </c>
      <c r="P1018">
        <v>86.226321312199701</v>
      </c>
      <c r="Q1018">
        <v>4.9154253525349996E-3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133</v>
      </c>
      <c r="E1019">
        <v>2539.4637184500002</v>
      </c>
      <c r="F1019">
        <v>367.75</v>
      </c>
      <c r="G1019">
        <v>-14.339596248425099</v>
      </c>
      <c r="H1019">
        <v>6.6436203088859402</v>
      </c>
      <c r="I1019">
        <v>-4.6290075296116697</v>
      </c>
      <c r="J1019">
        <v>-5.35855300692984E-2</v>
      </c>
      <c r="M1019">
        <v>60.576774898598401</v>
      </c>
      <c r="O1019">
        <v>8.7695445275322896</v>
      </c>
      <c r="P1019">
        <v>18.629032258064498</v>
      </c>
    </row>
    <row r="1020" spans="1:17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622</v>
      </c>
      <c r="E1020">
        <v>2533.3879826309999</v>
      </c>
      <c r="F1020">
        <v>171.93</v>
      </c>
      <c r="G1020">
        <v>-53.806789985268402</v>
      </c>
      <c r="H1020">
        <v>-8.8070343433707805</v>
      </c>
      <c r="I1020">
        <v>-44.153487406777501</v>
      </c>
      <c r="J1020">
        <v>0.727193336134343</v>
      </c>
      <c r="K1020">
        <v>180.04743968852901</v>
      </c>
      <c r="L1020">
        <v>223.405968388432</v>
      </c>
      <c r="M1020">
        <v>49.620130025943801</v>
      </c>
      <c r="N1020">
        <v>0.71631441294878595</v>
      </c>
      <c r="O1020">
        <v>81.4692025824463</v>
      </c>
      <c r="P1020">
        <v>19.3958333333333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402</v>
      </c>
      <c r="E1021">
        <v>2531.696479922</v>
      </c>
      <c r="F1021">
        <v>171.59</v>
      </c>
      <c r="G1021">
        <v>18.564865572912701</v>
      </c>
      <c r="H1021">
        <v>-8.5300104867497097</v>
      </c>
      <c r="I1021">
        <v>26.462554194832201</v>
      </c>
      <c r="J1021">
        <v>1.25857973820011</v>
      </c>
      <c r="K1021">
        <v>160.73935253515199</v>
      </c>
      <c r="L1021">
        <v>135.486079649364</v>
      </c>
      <c r="M1021">
        <v>55.057234234674297</v>
      </c>
      <c r="N1021">
        <v>0.27849452336063601</v>
      </c>
      <c r="O1021">
        <v>7.4363307885074699</v>
      </c>
      <c r="P1021">
        <v>80.621052631578905</v>
      </c>
      <c r="Q1021">
        <v>0.113932058677194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80</v>
      </c>
      <c r="E1022">
        <v>2501.0167395899998</v>
      </c>
      <c r="F1022">
        <v>909.55</v>
      </c>
      <c r="G1022">
        <v>177.664003590069</v>
      </c>
      <c r="H1022">
        <v>3.86006024515371</v>
      </c>
      <c r="I1022">
        <v>22.207212936795699</v>
      </c>
      <c r="J1022">
        <v>2.2505940461249199</v>
      </c>
      <c r="K1022">
        <v>877.49289202192494</v>
      </c>
      <c r="L1022">
        <v>719.26331470042498</v>
      </c>
      <c r="M1022">
        <v>57.9972883930375</v>
      </c>
      <c r="N1022">
        <v>0.82604165300737598</v>
      </c>
      <c r="O1022">
        <v>4.3263152108185396</v>
      </c>
      <c r="P1022">
        <v>218.191359104425</v>
      </c>
      <c r="Q1022">
        <v>6.1970118178634001E-2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370</v>
      </c>
      <c r="E1023">
        <v>2490.5743686179999</v>
      </c>
      <c r="F1023">
        <v>259.98</v>
      </c>
      <c r="G1023">
        <v>1.22025892227193</v>
      </c>
      <c r="H1023">
        <v>15.3492776031514</v>
      </c>
      <c r="I1023">
        <v>10.9308476410854</v>
      </c>
      <c r="J1023">
        <v>9.5323907798933298</v>
      </c>
      <c r="K1023">
        <v>230.72864816676599</v>
      </c>
      <c r="M1023">
        <v>53.513861644649197</v>
      </c>
      <c r="N1023">
        <v>0.98174098491338202</v>
      </c>
      <c r="O1023">
        <v>10.008462189399101</v>
      </c>
      <c r="P1023">
        <v>72.629482071713099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285</v>
      </c>
      <c r="E1024">
        <v>2488.4511876000001</v>
      </c>
      <c r="F1024">
        <v>3904.2</v>
      </c>
      <c r="G1024">
        <v>2063.2159358057402</v>
      </c>
      <c r="H1024">
        <v>0.85723205273862102</v>
      </c>
      <c r="I1024">
        <v>269.40479347341198</v>
      </c>
      <c r="J1024">
        <v>3.0773936031570299</v>
      </c>
      <c r="K1024">
        <v>2934.9217223523101</v>
      </c>
      <c r="L1024">
        <v>1280.4795299453001</v>
      </c>
      <c r="M1024">
        <v>64.332701575190995</v>
      </c>
      <c r="N1024">
        <v>0.47514394615197397</v>
      </c>
      <c r="O1024">
        <v>6.9361200758157802</v>
      </c>
      <c r="P1024">
        <v>2210.1775147928902</v>
      </c>
    </row>
    <row r="1025" spans="1:17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388</v>
      </c>
      <c r="E1025">
        <v>2485.5896250000001</v>
      </c>
      <c r="F1025">
        <v>468.75</v>
      </c>
      <c r="G1025">
        <v>-62.716414250985402</v>
      </c>
      <c r="H1025">
        <v>-5.7817014769637103</v>
      </c>
      <c r="I1025">
        <v>-29.212328475348301</v>
      </c>
      <c r="J1025">
        <v>2.5488206553136399</v>
      </c>
      <c r="K1025">
        <v>484.47965575863901</v>
      </c>
      <c r="L1025">
        <v>503.39863344102099</v>
      </c>
      <c r="M1025">
        <v>42.117221984027097</v>
      </c>
      <c r="N1025">
        <v>0.56079188832952598</v>
      </c>
      <c r="O1025">
        <v>80.6933333333333</v>
      </c>
      <c r="P1025">
        <v>6.5340909090909101</v>
      </c>
    </row>
    <row r="1026" spans="1:17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80</v>
      </c>
      <c r="E1026">
        <v>2483.2878380000002</v>
      </c>
      <c r="F1026">
        <v>96.13</v>
      </c>
      <c r="G1026">
        <v>-22.927884498404801</v>
      </c>
      <c r="H1026">
        <v>-10.427526816238</v>
      </c>
      <c r="I1026">
        <v>-34.425002708689199</v>
      </c>
      <c r="J1026">
        <v>-3.45008972432628</v>
      </c>
      <c r="K1026">
        <v>97.306387270854401</v>
      </c>
      <c r="L1026">
        <v>100.398404580197</v>
      </c>
      <c r="M1026">
        <v>42.616383165677</v>
      </c>
      <c r="N1026">
        <v>0.74678159196527005</v>
      </c>
      <c r="O1026">
        <v>62.280245500884199</v>
      </c>
      <c r="P1026">
        <v>15.9589867310012</v>
      </c>
      <c r="Q1026">
        <v>3.1062405876182999E-2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373</v>
      </c>
      <c r="E1027">
        <v>2479.227752625</v>
      </c>
      <c r="F1027">
        <v>1264.25</v>
      </c>
      <c r="G1027">
        <v>-23.868375046405799</v>
      </c>
      <c r="H1027">
        <v>-6.6660147907390801</v>
      </c>
      <c r="I1027">
        <v>11.9541901171819</v>
      </c>
      <c r="J1027">
        <v>-2.52152822972706</v>
      </c>
      <c r="K1027">
        <v>1271.96358511943</v>
      </c>
      <c r="L1027">
        <v>1216.7483833968599</v>
      </c>
      <c r="M1027">
        <v>38.7057710212896</v>
      </c>
      <c r="N1027">
        <v>0.51261743715578001</v>
      </c>
      <c r="O1027">
        <v>17.856436622503399</v>
      </c>
      <c r="P1027">
        <v>53.233137385612899</v>
      </c>
      <c r="Q1027">
        <v>-5.0697982279490003E-2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295</v>
      </c>
      <c r="E1028">
        <v>2467.3787950000001</v>
      </c>
      <c r="F1028">
        <v>269.14999999999998</v>
      </c>
      <c r="G1028">
        <v>121.78813180743001</v>
      </c>
      <c r="H1028">
        <v>-3.3768206076371401</v>
      </c>
      <c r="I1028">
        <v>44.4901942402294</v>
      </c>
      <c r="J1028">
        <v>3.1359718862907799</v>
      </c>
      <c r="K1028">
        <v>242.93897924676301</v>
      </c>
      <c r="L1028">
        <v>207.161754065954</v>
      </c>
      <c r="M1028">
        <v>75.989534904308599</v>
      </c>
      <c r="N1028">
        <v>1.2549528578764499</v>
      </c>
      <c r="O1028">
        <v>5.0715214564369404</v>
      </c>
      <c r="P1028">
        <v>146.361556064073</v>
      </c>
      <c r="Q1028">
        <v>0.107310567313182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54</v>
      </c>
      <c r="E1029">
        <v>2463.9516016379998</v>
      </c>
      <c r="F1029">
        <v>224.02</v>
      </c>
      <c r="G1029">
        <v>-15.104780910696499</v>
      </c>
      <c r="H1029">
        <v>-9.3616468757451408</v>
      </c>
      <c r="I1029">
        <v>-25.737409125599399</v>
      </c>
      <c r="J1029">
        <v>3.1752864733390598</v>
      </c>
      <c r="K1029">
        <v>225.32653773242799</v>
      </c>
      <c r="L1029">
        <v>227.03789973306101</v>
      </c>
      <c r="M1029">
        <v>62.128152040194202</v>
      </c>
      <c r="N1029">
        <v>0.77963712276054098</v>
      </c>
      <c r="O1029">
        <v>26.573520221408799</v>
      </c>
      <c r="P1029">
        <v>22.381862878994799</v>
      </c>
      <c r="Q1029">
        <v>8.4817000438336995E-2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622</v>
      </c>
      <c r="E1030">
        <v>2462.4360000000001</v>
      </c>
      <c r="F1030">
        <v>438</v>
      </c>
      <c r="G1030">
        <v>64.619536005511804</v>
      </c>
      <c r="H1030">
        <v>20.672828529856599</v>
      </c>
      <c r="I1030">
        <v>11.7246661376962</v>
      </c>
      <c r="J1030">
        <v>8.9981662069667792</v>
      </c>
      <c r="K1030">
        <v>367.12652165168799</v>
      </c>
      <c r="L1030">
        <v>336.742098440841</v>
      </c>
      <c r="M1030">
        <v>72.761486527283594</v>
      </c>
      <c r="N1030">
        <v>3.7208350871124498</v>
      </c>
      <c r="O1030">
        <v>2.06621004566209</v>
      </c>
      <c r="P1030">
        <v>92.951541850220195</v>
      </c>
      <c r="Q1030">
        <v>4.3488638000223998E-2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315</v>
      </c>
      <c r="E1031">
        <v>2454.2990780499999</v>
      </c>
      <c r="F1031">
        <v>581.5</v>
      </c>
      <c r="G1031">
        <v>578.487557839445</v>
      </c>
      <c r="H1031">
        <v>-5.1221413376246003</v>
      </c>
      <c r="I1031">
        <v>62.662506561923102</v>
      </c>
      <c r="J1031">
        <v>5.3614508464409996</v>
      </c>
      <c r="K1031">
        <v>575.21945388266704</v>
      </c>
      <c r="L1031">
        <v>437.51231412713599</v>
      </c>
      <c r="M1031">
        <v>58.827707775843898</v>
      </c>
      <c r="N1031">
        <v>0.69872968988578199</v>
      </c>
      <c r="O1031">
        <v>27.936371453138399</v>
      </c>
      <c r="P1031">
        <v>594.74313022700096</v>
      </c>
      <c r="Q1031">
        <v>0.16775021371385501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133</v>
      </c>
      <c r="E1032">
        <v>2451.2227307319999</v>
      </c>
      <c r="F1032">
        <v>169.64</v>
      </c>
      <c r="G1032">
        <v>-2.7529134923760399</v>
      </c>
      <c r="H1032">
        <v>-3.2292620604340398</v>
      </c>
      <c r="I1032">
        <v>-22.8009056060727</v>
      </c>
      <c r="J1032">
        <v>-1.97301648375691</v>
      </c>
      <c r="K1032">
        <v>165.640671381923</v>
      </c>
      <c r="L1032">
        <v>164.22073178115801</v>
      </c>
      <c r="M1032">
        <v>52.847939052305101</v>
      </c>
      <c r="N1032">
        <v>1.49999661976156</v>
      </c>
      <c r="O1032">
        <v>25.442112709266699</v>
      </c>
      <c r="P1032">
        <v>26.786248131539502</v>
      </c>
      <c r="Q1032">
        <v>-2.2223330683849999E-3</v>
      </c>
    </row>
    <row r="1033" spans="1:17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373</v>
      </c>
      <c r="E1033">
        <v>2445.4970923800001</v>
      </c>
      <c r="F1033">
        <v>212.35</v>
      </c>
      <c r="G1033">
        <v>-27.334424106035002</v>
      </c>
      <c r="H1033">
        <v>-13.332760569065901</v>
      </c>
      <c r="I1033">
        <v>-58.063607757170601</v>
      </c>
      <c r="J1033">
        <v>-2.73202540516156</v>
      </c>
      <c r="K1033">
        <v>226.74520620126199</v>
      </c>
      <c r="L1033">
        <v>263.43832993107299</v>
      </c>
      <c r="M1033">
        <v>44.621633804493101</v>
      </c>
      <c r="N1033">
        <v>0.527669626781194</v>
      </c>
      <c r="O1033">
        <v>103.31999058158701</v>
      </c>
      <c r="P1033">
        <v>10.887728459530001</v>
      </c>
      <c r="Q1033">
        <v>-5.6600094169848E-2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24</v>
      </c>
      <c r="E1034">
        <v>2429.8576183999999</v>
      </c>
      <c r="F1034">
        <v>292</v>
      </c>
      <c r="G1034">
        <v>-24.943949013325501</v>
      </c>
      <c r="H1034">
        <v>-8.2944053264137096</v>
      </c>
      <c r="I1034">
        <v>-24.065508382550401</v>
      </c>
      <c r="J1034">
        <v>2.4022551766181399E-2</v>
      </c>
      <c r="K1034">
        <v>297.52883948009998</v>
      </c>
      <c r="L1034">
        <v>292.629822458756</v>
      </c>
      <c r="M1034">
        <v>39.473144415025303</v>
      </c>
      <c r="N1034">
        <v>0.37511397298688198</v>
      </c>
      <c r="O1034">
        <v>31.506849315068401</v>
      </c>
      <c r="P1034">
        <v>17.0809943865276</v>
      </c>
      <c r="Q1034">
        <v>-7.4976131569473997E-2</v>
      </c>
    </row>
    <row r="1035" spans="1:17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290</v>
      </c>
      <c r="E1035">
        <v>2420.4278474600001</v>
      </c>
      <c r="F1035">
        <v>412.3</v>
      </c>
      <c r="G1035">
        <v>-11.2682696894174</v>
      </c>
      <c r="H1035">
        <v>-2.37868999063175</v>
      </c>
      <c r="I1035">
        <v>-19.540540904236</v>
      </c>
      <c r="J1035">
        <v>1.58499335564985E-2</v>
      </c>
      <c r="K1035">
        <v>403.71919393496199</v>
      </c>
      <c r="L1035">
        <v>406.141577791369</v>
      </c>
      <c r="M1035">
        <v>49.398646920497399</v>
      </c>
      <c r="N1035">
        <v>0.66324894715855998</v>
      </c>
      <c r="O1035">
        <v>29.9781712345379</v>
      </c>
      <c r="P1035">
        <v>24.618407133141801</v>
      </c>
      <c r="Q1035">
        <v>-7.6223004230987004E-2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285</v>
      </c>
      <c r="E1036">
        <v>2418.8691176000002</v>
      </c>
      <c r="F1036">
        <v>1669.3</v>
      </c>
      <c r="G1036">
        <v>515.44508795309696</v>
      </c>
      <c r="H1036">
        <v>-17.466123115858199</v>
      </c>
      <c r="I1036">
        <v>92.667583678363997</v>
      </c>
      <c r="J1036">
        <v>2.4397379428194998</v>
      </c>
      <c r="K1036">
        <v>1543.8706456601701</v>
      </c>
      <c r="L1036">
        <v>1055.27916361081</v>
      </c>
      <c r="M1036">
        <v>47.079421058464099</v>
      </c>
      <c r="N1036">
        <v>1.37642302471334</v>
      </c>
      <c r="O1036">
        <v>19.8106990954292</v>
      </c>
      <c r="P1036">
        <v>618.59664227292205</v>
      </c>
      <c r="Q1036">
        <v>0.246279490328011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285</v>
      </c>
      <c r="E1037">
        <v>2418.5732499999999</v>
      </c>
      <c r="F1037">
        <v>3854.3</v>
      </c>
      <c r="G1037">
        <v>1873.03567717379</v>
      </c>
      <c r="H1037">
        <v>48.321101353816601</v>
      </c>
      <c r="I1037">
        <v>386.84382828131999</v>
      </c>
      <c r="J1037">
        <v>24.196889738284401</v>
      </c>
      <c r="K1037">
        <v>2653.0681118144798</v>
      </c>
      <c r="L1037">
        <v>1614.8119448667801</v>
      </c>
      <c r="M1037">
        <v>92.097311704643801</v>
      </c>
      <c r="N1037">
        <v>1.19867519673894</v>
      </c>
      <c r="O1037">
        <v>0</v>
      </c>
      <c r="P1037">
        <v>2264.6012269938601</v>
      </c>
      <c r="Q1037">
        <v>0.21877515454697299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254</v>
      </c>
      <c r="E1038">
        <v>2418.4500557400002</v>
      </c>
      <c r="F1038">
        <v>642.04999999999995</v>
      </c>
      <c r="G1038">
        <v>46.928874655403298</v>
      </c>
      <c r="H1038">
        <v>-9.5467079894267801</v>
      </c>
      <c r="I1038">
        <v>10.188242590356699</v>
      </c>
      <c r="J1038">
        <v>-2.1438230172461998</v>
      </c>
      <c r="K1038">
        <v>623.02088660742504</v>
      </c>
      <c r="L1038">
        <v>555.09949462918701</v>
      </c>
      <c r="M1038">
        <v>46.353530153323703</v>
      </c>
      <c r="N1038">
        <v>0.40937073087335202</v>
      </c>
      <c r="O1038">
        <v>13.386807881006099</v>
      </c>
      <c r="P1038">
        <v>71.487713675213598</v>
      </c>
      <c r="Q1038">
        <v>3.9073135213083997E-2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133</v>
      </c>
      <c r="E1039">
        <v>2415.5141119199998</v>
      </c>
      <c r="F1039">
        <v>296.39999999999998</v>
      </c>
      <c r="G1039">
        <v>32.252371275452298</v>
      </c>
      <c r="H1039">
        <v>-14.853823926745701</v>
      </c>
      <c r="I1039">
        <v>24.7566358794423</v>
      </c>
      <c r="J1039">
        <v>-2.2304991602475499</v>
      </c>
      <c r="K1039">
        <v>295.68043020303702</v>
      </c>
      <c r="L1039">
        <v>251.59440245786399</v>
      </c>
      <c r="M1039">
        <v>46.018913503750497</v>
      </c>
      <c r="N1039">
        <v>0.33072160913752402</v>
      </c>
      <c r="O1039">
        <v>14.777327935222599</v>
      </c>
      <c r="P1039">
        <v>69.565217391304301</v>
      </c>
      <c r="Q1039">
        <v>7.3747153079680994E-2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133</v>
      </c>
      <c r="E1040">
        <v>2408.385384657</v>
      </c>
      <c r="F1040">
        <v>178.47</v>
      </c>
      <c r="G1040">
        <v>93.502756201176197</v>
      </c>
      <c r="H1040">
        <v>3.3431657054156299</v>
      </c>
      <c r="I1040">
        <v>7.6470201707129002</v>
      </c>
      <c r="J1040">
        <v>1.0638168881871899</v>
      </c>
      <c r="K1040">
        <v>164.13198338300199</v>
      </c>
      <c r="L1040">
        <v>136.836975853891</v>
      </c>
      <c r="M1040">
        <v>55.136396175684297</v>
      </c>
      <c r="N1040">
        <v>0.91941538194500805</v>
      </c>
      <c r="O1040">
        <v>7.4130105900151104</v>
      </c>
      <c r="P1040">
        <v>130.13539651837499</v>
      </c>
      <c r="Q1040">
        <v>0.133856037507636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271</v>
      </c>
      <c r="E1041">
        <v>2406.0589348799999</v>
      </c>
      <c r="F1041">
        <v>391.2</v>
      </c>
      <c r="G1041">
        <v>688.78771531746304</v>
      </c>
      <c r="H1041">
        <v>27.393671093026501</v>
      </c>
      <c r="I1041">
        <v>81.8881994653443</v>
      </c>
      <c r="J1041">
        <v>5.4732582648111698</v>
      </c>
      <c r="K1041">
        <v>311.88827635876601</v>
      </c>
      <c r="L1041">
        <v>222.94916750163</v>
      </c>
      <c r="M1041">
        <v>79.778024792031403</v>
      </c>
      <c r="N1041">
        <v>1.63713571658887</v>
      </c>
      <c r="O1041">
        <v>4.0388548057259603</v>
      </c>
      <c r="P1041">
        <v>745.83783783783701</v>
      </c>
      <c r="Q1041">
        <v>0.22708979276816099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198</v>
      </c>
      <c r="E1042">
        <v>2400.599416215</v>
      </c>
      <c r="F1042">
        <v>1681.35</v>
      </c>
      <c r="G1042">
        <v>28.402588085291399</v>
      </c>
      <c r="H1042">
        <v>28.0856343226699</v>
      </c>
      <c r="I1042">
        <v>16.168323145144399</v>
      </c>
      <c r="J1042">
        <v>-0.40298611222209302</v>
      </c>
      <c r="K1042">
        <v>1491.7921147670299</v>
      </c>
      <c r="L1042">
        <v>1272.6766482615301</v>
      </c>
      <c r="M1042">
        <v>51.635508691757501</v>
      </c>
      <c r="N1042">
        <v>0.40236187598560103</v>
      </c>
      <c r="O1042">
        <v>12.1122907187676</v>
      </c>
      <c r="P1042">
        <v>87.849840791017201</v>
      </c>
      <c r="Q1042">
        <v>7.4282225390377002E-2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541</v>
      </c>
      <c r="E1043">
        <v>2394.8945294999999</v>
      </c>
      <c r="F1043">
        <v>261.25</v>
      </c>
      <c r="G1043">
        <v>-20.443703488572101</v>
      </c>
      <c r="H1043">
        <v>-6.7935308610267304</v>
      </c>
      <c r="I1043">
        <v>-19.5587524511485</v>
      </c>
      <c r="J1043">
        <v>1.83696233631066</v>
      </c>
      <c r="K1043">
        <v>269.427113750719</v>
      </c>
      <c r="L1043">
        <v>262.30317934312899</v>
      </c>
      <c r="M1043">
        <v>40.259709605920797</v>
      </c>
      <c r="N1043">
        <v>0.43525203434427201</v>
      </c>
      <c r="O1043">
        <v>22.1626794258373</v>
      </c>
      <c r="P1043">
        <v>22.652582159624401</v>
      </c>
      <c r="Q1043">
        <v>7.0523420303965995E-2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1815</v>
      </c>
      <c r="E1044">
        <v>2394.8741817</v>
      </c>
      <c r="F1044">
        <v>598.65</v>
      </c>
      <c r="G1044">
        <v>5106.6574592040897</v>
      </c>
      <c r="H1044">
        <v>-20.048710273720101</v>
      </c>
      <c r="I1044">
        <v>206.34773232208201</v>
      </c>
      <c r="J1044">
        <v>-2.1814502078991702</v>
      </c>
      <c r="K1044">
        <v>648.11678460041901</v>
      </c>
      <c r="L1044">
        <v>354.67720538357599</v>
      </c>
      <c r="M1044">
        <v>26.8559007928597</v>
      </c>
      <c r="N1044">
        <v>0.57066901021641203</v>
      </c>
      <c r="O1044">
        <v>58.473231437400798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198</v>
      </c>
      <c r="E1045">
        <v>2392.4597506499999</v>
      </c>
      <c r="F1045">
        <v>430.05</v>
      </c>
      <c r="G1045">
        <v>-7.6554354700409704</v>
      </c>
      <c r="H1045">
        <v>-9.0329243755091007</v>
      </c>
      <c r="I1045">
        <v>2.6245929852187802</v>
      </c>
      <c r="J1045">
        <v>-0.41442110489418399</v>
      </c>
      <c r="K1045">
        <v>414.58063910499698</v>
      </c>
      <c r="L1045">
        <v>380.74792091506902</v>
      </c>
      <c r="M1045">
        <v>56.176284569511601</v>
      </c>
      <c r="N1045">
        <v>0.58028791387619705</v>
      </c>
      <c r="O1045">
        <v>6.6387629345425001</v>
      </c>
      <c r="P1045">
        <v>37.374221370388099</v>
      </c>
      <c r="Q1045">
        <v>-3.5403839305500001E-3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46</v>
      </c>
      <c r="E1046">
        <v>2391.4671100400001</v>
      </c>
      <c r="F1046">
        <v>570.1</v>
      </c>
      <c r="G1046">
        <v>-3.2142603854582101</v>
      </c>
      <c r="H1046">
        <v>-3.0183436357955902</v>
      </c>
      <c r="I1046">
        <v>-42.877164026785699</v>
      </c>
      <c r="J1046">
        <v>-1.03225230648887</v>
      </c>
      <c r="K1046">
        <v>567.30322749429899</v>
      </c>
      <c r="L1046">
        <v>572.48800423433602</v>
      </c>
      <c r="M1046">
        <v>51.795841906476397</v>
      </c>
      <c r="N1046">
        <v>0.63924161516620004</v>
      </c>
      <c r="O1046">
        <v>49.096649710576997</v>
      </c>
      <c r="P1046">
        <v>31.799791931568599</v>
      </c>
      <c r="Q1046">
        <v>0.15077497762421299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302</v>
      </c>
      <c r="E1047">
        <v>2359.2951677999999</v>
      </c>
      <c r="F1047">
        <v>132.1</v>
      </c>
      <c r="G1047">
        <v>27.479870737512901</v>
      </c>
      <c r="H1047">
        <v>-7.62444561226103</v>
      </c>
      <c r="I1047">
        <v>-5.3069668918129604</v>
      </c>
      <c r="J1047">
        <v>1.0879756137390399</v>
      </c>
      <c r="K1047">
        <v>136.66175909217401</v>
      </c>
      <c r="L1047">
        <v>124.738747376522</v>
      </c>
      <c r="M1047">
        <v>42.272914524690798</v>
      </c>
      <c r="N1047">
        <v>0.56860827798179503</v>
      </c>
      <c r="O1047">
        <v>17.183951551854602</v>
      </c>
      <c r="P1047">
        <v>67.109424414927204</v>
      </c>
      <c r="Q1047">
        <v>0.12844191028141499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124</v>
      </c>
      <c r="E1048">
        <v>2355.3885617599999</v>
      </c>
      <c r="F1048">
        <v>197.6</v>
      </c>
      <c r="G1048">
        <v>0.53994325303235502</v>
      </c>
      <c r="H1048">
        <v>6.5885528762868102</v>
      </c>
      <c r="I1048">
        <v>-12.9150404236402</v>
      </c>
      <c r="J1048">
        <v>0.19875713404953901</v>
      </c>
      <c r="K1048">
        <v>190.07693221793599</v>
      </c>
      <c r="L1048">
        <v>195.68734704604299</v>
      </c>
      <c r="M1048">
        <v>57.504289933630602</v>
      </c>
      <c r="N1048">
        <v>2.3080270341402902</v>
      </c>
      <c r="O1048">
        <v>46.634615384615302</v>
      </c>
      <c r="P1048">
        <v>31.909212283043999</v>
      </c>
      <c r="Q1048">
        <v>2.4547655957421002E-2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402</v>
      </c>
      <c r="E1049">
        <v>2349.1970495999999</v>
      </c>
      <c r="F1049">
        <v>964</v>
      </c>
      <c r="G1049">
        <v>-6.0616095449566298</v>
      </c>
      <c r="H1049">
        <v>21.160378681659701</v>
      </c>
      <c r="I1049">
        <v>-1.8674294461159699</v>
      </c>
      <c r="J1049">
        <v>14.3233866345159</v>
      </c>
      <c r="K1049">
        <v>787.22592730081794</v>
      </c>
      <c r="L1049">
        <v>785.79562683470101</v>
      </c>
      <c r="M1049">
        <v>78.160163717336403</v>
      </c>
      <c r="N1049">
        <v>1.3469253631620199</v>
      </c>
      <c r="O1049">
        <v>13.070539419087099</v>
      </c>
      <c r="P1049">
        <v>49.5849173714019</v>
      </c>
      <c r="Q1049">
        <v>-5.8661467338419003E-2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402</v>
      </c>
      <c r="E1050">
        <v>2340.8634367499999</v>
      </c>
      <c r="F1050">
        <v>707.5</v>
      </c>
      <c r="G1050">
        <v>26.906280544320001</v>
      </c>
      <c r="H1050">
        <v>-8.7811128344523794</v>
      </c>
      <c r="I1050">
        <v>-20.876359893439801</v>
      </c>
      <c r="J1050">
        <v>-1.3633556852497499</v>
      </c>
      <c r="K1050">
        <v>708.19381458132398</v>
      </c>
      <c r="L1050">
        <v>671.48017341915602</v>
      </c>
      <c r="M1050">
        <v>41.815734700680103</v>
      </c>
      <c r="N1050">
        <v>0.95959430398411005</v>
      </c>
      <c r="O1050">
        <v>19.7173144876325</v>
      </c>
      <c r="P1050">
        <v>53.804347826086897</v>
      </c>
      <c r="Q1050">
        <v>-2.7977741032573E-2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60</v>
      </c>
      <c r="E1051">
        <v>2340.7979335599998</v>
      </c>
      <c r="F1051">
        <v>276.52</v>
      </c>
      <c r="G1051">
        <v>121.56630970307999</v>
      </c>
      <c r="H1051">
        <v>13.397458852096101</v>
      </c>
      <c r="I1051">
        <v>106.915633768253</v>
      </c>
      <c r="J1051">
        <v>12.5083730491738</v>
      </c>
      <c r="K1051">
        <v>230.48562227027199</v>
      </c>
      <c r="L1051">
        <v>179.17209288415</v>
      </c>
      <c r="M1051">
        <v>76.152362700491906</v>
      </c>
      <c r="N1051">
        <v>1.1223771464422501</v>
      </c>
      <c r="O1051">
        <v>2.27108346593376</v>
      </c>
      <c r="P1051">
        <v>148.44564240790601</v>
      </c>
      <c r="Q1051">
        <v>2.9762949769814001E-2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890</v>
      </c>
      <c r="E1052">
        <v>2337.8310709829998</v>
      </c>
      <c r="F1052">
        <v>21.69</v>
      </c>
      <c r="G1052">
        <v>17.692515080985199</v>
      </c>
      <c r="H1052">
        <v>-7.5557873502711104</v>
      </c>
      <c r="I1052">
        <v>-19.376952665007298</v>
      </c>
      <c r="J1052">
        <v>5.66952917842515</v>
      </c>
      <c r="K1052">
        <v>22.728895602526801</v>
      </c>
      <c r="L1052">
        <v>22.350267130869</v>
      </c>
      <c r="M1052">
        <v>47.809877948715503</v>
      </c>
      <c r="N1052">
        <v>0.84859266561086599</v>
      </c>
      <c r="O1052">
        <v>48.455509451360001</v>
      </c>
      <c r="P1052">
        <v>49.072164948453597</v>
      </c>
      <c r="Q1052">
        <v>-3.663920211176E-2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80</v>
      </c>
      <c r="E1053">
        <v>2337.1508270700001</v>
      </c>
      <c r="F1053">
        <v>3099.3</v>
      </c>
      <c r="G1053">
        <v>-15.5452168669879</v>
      </c>
      <c r="H1053">
        <v>-1.95050855106854</v>
      </c>
      <c r="I1053">
        <v>-7.7567680262088601</v>
      </c>
      <c r="J1053">
        <v>-0.459652748030841</v>
      </c>
      <c r="K1053">
        <v>2844.1691577448701</v>
      </c>
      <c r="L1053">
        <v>2796.8799303886399</v>
      </c>
      <c r="M1053">
        <v>71.07612472241</v>
      </c>
      <c r="N1053">
        <v>1.67967134174525</v>
      </c>
      <c r="O1053">
        <v>3.7653663730519802</v>
      </c>
      <c r="P1053">
        <v>32.129686867179601</v>
      </c>
      <c r="Q1053">
        <v>-0.17365696319461699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80</v>
      </c>
      <c r="E1054">
        <v>2331.8367072000001</v>
      </c>
      <c r="F1054">
        <v>41.6</v>
      </c>
      <c r="G1054">
        <v>37.1836500590734</v>
      </c>
      <c r="H1054">
        <v>-6.3263768120410004</v>
      </c>
      <c r="I1054">
        <v>-3.3670328984136102</v>
      </c>
      <c r="J1054">
        <v>0.66794648939916601</v>
      </c>
      <c r="K1054">
        <v>41.706247257650702</v>
      </c>
      <c r="L1054">
        <v>37.305926197082997</v>
      </c>
      <c r="M1054">
        <v>38.054786945798703</v>
      </c>
      <c r="N1054">
        <v>0.88641122561586605</v>
      </c>
      <c r="O1054">
        <v>16.826923076922998</v>
      </c>
      <c r="P1054">
        <v>66.400000000000006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46</v>
      </c>
      <c r="E1055">
        <v>2325.8644800000002</v>
      </c>
      <c r="F1055">
        <v>103.17</v>
      </c>
      <c r="G1055">
        <v>113.982124634214</v>
      </c>
      <c r="H1055">
        <v>5.5797958555131402</v>
      </c>
      <c r="I1055">
        <v>41.663352589114702</v>
      </c>
      <c r="J1055">
        <v>-1.6158853437234699</v>
      </c>
      <c r="K1055">
        <v>89.490127266913404</v>
      </c>
      <c r="L1055">
        <v>72.575514322426102</v>
      </c>
      <c r="M1055">
        <v>57.5191990985942</v>
      </c>
      <c r="N1055">
        <v>1.06750409437586</v>
      </c>
      <c r="O1055">
        <v>6.9012309779974803</v>
      </c>
      <c r="P1055">
        <v>165.90206185567001</v>
      </c>
      <c r="Q1055">
        <v>0.13170135229423399</v>
      </c>
    </row>
    <row r="1056" spans="1:17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228</v>
      </c>
      <c r="E1056">
        <v>2323.4442755650002</v>
      </c>
      <c r="F1056">
        <v>300.64999999999998</v>
      </c>
      <c r="G1056">
        <v>-50.331258834888303</v>
      </c>
      <c r="H1056">
        <v>-7.03381375574219</v>
      </c>
      <c r="I1056">
        <v>-23.729497124953699</v>
      </c>
      <c r="J1056">
        <v>-1.7935717950811001</v>
      </c>
      <c r="K1056">
        <v>298.314555849952</v>
      </c>
      <c r="L1056">
        <v>320.69091594938902</v>
      </c>
      <c r="M1056">
        <v>44.437445805116297</v>
      </c>
      <c r="N1056">
        <v>1.29081941274019</v>
      </c>
      <c r="O1056">
        <v>45.584566771993998</v>
      </c>
      <c r="P1056">
        <v>22.489305357506598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555</v>
      </c>
      <c r="E1057">
        <v>2318.8544121499999</v>
      </c>
      <c r="F1057">
        <v>991.3</v>
      </c>
      <c r="G1057">
        <v>-63.731234670840102</v>
      </c>
      <c r="H1057">
        <v>-8.6615048471026892</v>
      </c>
      <c r="I1057">
        <v>-41.693613137188898</v>
      </c>
      <c r="J1057">
        <v>-6.99926859032837</v>
      </c>
      <c r="K1057">
        <v>1117.4730493197801</v>
      </c>
      <c r="L1057">
        <v>1299.0787068489899</v>
      </c>
      <c r="M1057">
        <v>16.0585604087271</v>
      </c>
      <c r="N1057">
        <v>1.10915822826123</v>
      </c>
      <c r="O1057">
        <v>78.795521032986997</v>
      </c>
      <c r="P1057">
        <v>3.6165987247831</v>
      </c>
      <c r="Q1057">
        <v>-0.16497598401650199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89</v>
      </c>
      <c r="E1058">
        <v>2314.95588344</v>
      </c>
      <c r="F1058">
        <v>27.32</v>
      </c>
      <c r="G1058">
        <v>186.882272557091</v>
      </c>
      <c r="H1058">
        <v>-7.5977777306567003</v>
      </c>
      <c r="I1058">
        <v>-18.4806780216833</v>
      </c>
      <c r="J1058">
        <v>0.480568206331635</v>
      </c>
      <c r="K1058">
        <v>26.175984016015999</v>
      </c>
      <c r="L1058">
        <v>22.338300826564499</v>
      </c>
      <c r="M1058">
        <v>60.962505096376503</v>
      </c>
      <c r="N1058">
        <v>0.79472910778791495</v>
      </c>
      <c r="O1058">
        <v>22.803806734992602</v>
      </c>
      <c r="P1058">
        <v>223.18843989496</v>
      </c>
      <c r="Q1058">
        <v>7.4486120827835997E-2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219</v>
      </c>
      <c r="E1059">
        <v>2312.867223625</v>
      </c>
      <c r="F1059">
        <v>613.54999999999995</v>
      </c>
      <c r="G1059">
        <v>12.394113968959299</v>
      </c>
      <c r="H1059">
        <v>1.4305189267460601</v>
      </c>
      <c r="I1059">
        <v>21.802118240302701</v>
      </c>
      <c r="J1059">
        <v>0.84937649163085904</v>
      </c>
      <c r="K1059">
        <v>530.026908440022</v>
      </c>
      <c r="L1059">
        <v>460.410252442505</v>
      </c>
      <c r="M1059">
        <v>67.174069132206398</v>
      </c>
      <c r="N1059">
        <v>0.59868375222813797</v>
      </c>
      <c r="O1059">
        <v>8.2878331024366307</v>
      </c>
      <c r="P1059">
        <v>79.610655737704803</v>
      </c>
      <c r="Q1059">
        <v>0.105434103698562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1340</v>
      </c>
      <c r="E1060">
        <v>2309.02621271</v>
      </c>
      <c r="F1060">
        <v>814.1</v>
      </c>
      <c r="G1060">
        <v>137.46327019798599</v>
      </c>
      <c r="H1060">
        <v>64.685587579017493</v>
      </c>
      <c r="I1060">
        <v>38.754719310648198</v>
      </c>
      <c r="J1060">
        <v>27.806901575197699</v>
      </c>
      <c r="K1060">
        <v>552.99598782272699</v>
      </c>
      <c r="L1060">
        <v>478.79911007045303</v>
      </c>
      <c r="M1060">
        <v>88.528386000789297</v>
      </c>
      <c r="N1060">
        <v>3.4394224519980501</v>
      </c>
      <c r="O1060">
        <v>2.5426851738115501</v>
      </c>
      <c r="P1060">
        <v>162.78244028405399</v>
      </c>
      <c r="Q1060">
        <v>7.2436246763424E-2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662</v>
      </c>
      <c r="E1061">
        <v>2307.1708600000002</v>
      </c>
      <c r="F1061">
        <v>375.4</v>
      </c>
      <c r="G1061">
        <v>412.35138252622102</v>
      </c>
      <c r="H1061">
        <v>35.167843275685797</v>
      </c>
      <c r="I1061">
        <v>38.363318192815797</v>
      </c>
      <c r="J1061">
        <v>-6.57699538135242</v>
      </c>
      <c r="K1061">
        <v>318.899680852269</v>
      </c>
      <c r="L1061">
        <v>241.225419281537</v>
      </c>
      <c r="M1061">
        <v>48.642567389582403</v>
      </c>
      <c r="N1061">
        <v>1.9208090107413101</v>
      </c>
      <c r="O1061">
        <v>18.540223761321201</v>
      </c>
      <c r="P1061">
        <v>525.66666666666595</v>
      </c>
      <c r="Q1061">
        <v>0.14851292904441499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254</v>
      </c>
      <c r="E1062">
        <v>2305.392443365</v>
      </c>
      <c r="F1062">
        <v>4488.55</v>
      </c>
      <c r="G1062">
        <v>60.539751214766497</v>
      </c>
      <c r="H1062">
        <v>-3.4098454655258799</v>
      </c>
      <c r="I1062">
        <v>31.212090611006602</v>
      </c>
      <c r="J1062">
        <v>-1.9664565893079999</v>
      </c>
      <c r="K1062">
        <v>4023.9223164365799</v>
      </c>
      <c r="L1062">
        <v>3412.2300102982399</v>
      </c>
      <c r="M1062">
        <v>61.606124956579102</v>
      </c>
      <c r="N1062">
        <v>0.52893750158183395</v>
      </c>
      <c r="O1062">
        <v>6.3817936750175397</v>
      </c>
      <c r="P1062">
        <v>90.961497553711993</v>
      </c>
      <c r="Q1062">
        <v>7.3504475226650004E-2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622</v>
      </c>
      <c r="E1063">
        <v>2300.4903120399999</v>
      </c>
      <c r="F1063">
        <v>507.05</v>
      </c>
      <c r="G1063">
        <v>-32.095791350451599</v>
      </c>
      <c r="H1063">
        <v>0.35077285085043303</v>
      </c>
      <c r="I1063">
        <v>-18.349945189074901</v>
      </c>
      <c r="J1063">
        <v>0.34508796567025601</v>
      </c>
      <c r="K1063">
        <v>490.69198171197201</v>
      </c>
      <c r="L1063">
        <v>497.81884735531202</v>
      </c>
      <c r="M1063">
        <v>53.947153089983203</v>
      </c>
      <c r="N1063">
        <v>0.94660504870137896</v>
      </c>
      <c r="O1063">
        <v>25.2341978108667</v>
      </c>
      <c r="P1063">
        <v>23.79150390625</v>
      </c>
      <c r="Q1063">
        <v>1.487482789323E-3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170</v>
      </c>
      <c r="E1064">
        <v>2297.5822314900001</v>
      </c>
      <c r="F1064">
        <v>1524.9</v>
      </c>
      <c r="G1064">
        <v>179.210361414522</v>
      </c>
      <c r="H1064">
        <v>-12.765488373173801</v>
      </c>
      <c r="I1064">
        <v>150.20960774917199</v>
      </c>
      <c r="J1064">
        <v>1.18177605461277</v>
      </c>
      <c r="K1064">
        <v>1431.8216005321799</v>
      </c>
      <c r="L1064">
        <v>1081.2075317026899</v>
      </c>
      <c r="M1064">
        <v>52.9972779645543</v>
      </c>
      <c r="N1064">
        <v>0.519107275079841</v>
      </c>
      <c r="O1064">
        <v>16.928978949439198</v>
      </c>
      <c r="P1064">
        <v>208.59050895477</v>
      </c>
      <c r="Q1064">
        <v>0.10814441666665001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555</v>
      </c>
      <c r="E1065">
        <v>2291.5472319999999</v>
      </c>
      <c r="F1065">
        <v>442</v>
      </c>
      <c r="G1065">
        <v>-40.967272470522801</v>
      </c>
      <c r="H1065">
        <v>-4.4388891169917999</v>
      </c>
      <c r="I1065">
        <v>-23.837820181808301</v>
      </c>
      <c r="J1065">
        <v>-0.87513484184928103</v>
      </c>
      <c r="K1065">
        <v>437.87798728868199</v>
      </c>
      <c r="L1065">
        <v>459.57688078613597</v>
      </c>
      <c r="M1065">
        <v>50.282575864149202</v>
      </c>
      <c r="N1065">
        <v>0.76304520146380295</v>
      </c>
      <c r="O1065">
        <v>27.454751131221698</v>
      </c>
      <c r="P1065">
        <v>15.4046997389033</v>
      </c>
      <c r="Q1065">
        <v>2.5451514815069999E-3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60</v>
      </c>
      <c r="E1066">
        <v>2288.5775838</v>
      </c>
      <c r="F1066">
        <v>248.65</v>
      </c>
      <c r="G1066">
        <v>40.0386590891571</v>
      </c>
      <c r="H1066">
        <v>8.6382207556204893</v>
      </c>
      <c r="I1066">
        <v>-4.3512174366994198</v>
      </c>
      <c r="J1066">
        <v>5.6704842535761104</v>
      </c>
      <c r="K1066">
        <v>220.15879823025901</v>
      </c>
      <c r="L1066">
        <v>204.05690204037299</v>
      </c>
      <c r="M1066">
        <v>74.668173061853096</v>
      </c>
      <c r="N1066">
        <v>1.3456330064248501</v>
      </c>
      <c r="O1066">
        <v>6.1130102553790397</v>
      </c>
      <c r="P1066">
        <v>75.105633802816897</v>
      </c>
      <c r="Q1066">
        <v>9.3639292842628993E-2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469</v>
      </c>
      <c r="E1067">
        <v>2285.9949092799998</v>
      </c>
      <c r="F1067">
        <v>273.32</v>
      </c>
      <c r="G1067">
        <v>13.2805861384489</v>
      </c>
      <c r="H1067">
        <v>14.6767642333793</v>
      </c>
      <c r="I1067">
        <v>-6.6516856488403002</v>
      </c>
      <c r="J1067">
        <v>-2.8148473625667498</v>
      </c>
      <c r="K1067">
        <v>248.406468733568</v>
      </c>
      <c r="L1067">
        <v>230.178432945287</v>
      </c>
      <c r="M1067">
        <v>50.343237527380701</v>
      </c>
      <c r="N1067">
        <v>2.6227404484572099</v>
      </c>
      <c r="O1067">
        <v>13.237231084443099</v>
      </c>
      <c r="P1067">
        <v>51.381888673497599</v>
      </c>
      <c r="Q1067">
        <v>0.110983918841758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541</v>
      </c>
      <c r="E1068">
        <v>2282.5439999999999</v>
      </c>
      <c r="F1068">
        <v>129.69</v>
      </c>
      <c r="G1068">
        <v>172.423330763725</v>
      </c>
      <c r="H1068">
        <v>-11.0250798088619</v>
      </c>
      <c r="I1068">
        <v>89.775164846144406</v>
      </c>
      <c r="J1068">
        <v>1.68388770840633</v>
      </c>
      <c r="K1068">
        <v>129.54987728367399</v>
      </c>
      <c r="L1068">
        <v>99.224841207531597</v>
      </c>
      <c r="M1068">
        <v>50.816602785478402</v>
      </c>
      <c r="N1068">
        <v>0.42320798365036799</v>
      </c>
      <c r="O1068">
        <v>30.426401418767799</v>
      </c>
      <c r="P1068">
        <v>198.82488479262599</v>
      </c>
      <c r="Q1068">
        <v>-3.063459406722E-3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541</v>
      </c>
      <c r="E1069">
        <v>2281.0884180479902</v>
      </c>
      <c r="F1069">
        <v>126.72</v>
      </c>
      <c r="G1069">
        <v>69.750512939347701</v>
      </c>
      <c r="H1069">
        <v>1.2073088539366901</v>
      </c>
      <c r="I1069">
        <v>-1.7104062139770699</v>
      </c>
      <c r="J1069">
        <v>2.3231078888713199</v>
      </c>
      <c r="K1069">
        <v>121.583368179958</v>
      </c>
      <c r="L1069">
        <v>105.46661049233499</v>
      </c>
      <c r="M1069">
        <v>44.7609749356685</v>
      </c>
      <c r="N1069">
        <v>0.49091418319436803</v>
      </c>
      <c r="O1069">
        <v>17.582070707070699</v>
      </c>
      <c r="P1069">
        <v>105.881397238017</v>
      </c>
      <c r="Q1069">
        <v>4.1103095005341997E-2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1428</v>
      </c>
      <c r="E1070">
        <v>2277.430013705</v>
      </c>
      <c r="F1070">
        <v>2508.5500000000002</v>
      </c>
      <c r="G1070">
        <v>21.126166086236498</v>
      </c>
      <c r="H1070">
        <v>-1.6461162190380101</v>
      </c>
      <c r="I1070">
        <v>3.0339961247160301</v>
      </c>
      <c r="J1070">
        <v>-8.0982553060844301E-2</v>
      </c>
      <c r="K1070">
        <v>2371.2464346781298</v>
      </c>
      <c r="L1070">
        <v>2168.1981562675401</v>
      </c>
      <c r="M1070">
        <v>54.552229967271003</v>
      </c>
      <c r="N1070">
        <v>0.470452628619623</v>
      </c>
      <c r="O1070">
        <v>9.2762751390245306</v>
      </c>
      <c r="P1070">
        <v>58.613385602731498</v>
      </c>
      <c r="Q1070">
        <v>0.14565559670301501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1100</v>
      </c>
      <c r="E1071">
        <v>2273.9588701500002</v>
      </c>
      <c r="F1071">
        <v>800.25</v>
      </c>
      <c r="G1071">
        <v>-4.4457375592560897</v>
      </c>
      <c r="H1071">
        <v>-8.5934918898590897</v>
      </c>
      <c r="I1071">
        <v>-21.908748151737701</v>
      </c>
      <c r="J1071">
        <v>3.7185161310544999</v>
      </c>
      <c r="K1071">
        <v>830.09992694155005</v>
      </c>
      <c r="L1071">
        <v>838.28281422070199</v>
      </c>
      <c r="M1071">
        <v>56.706049277267802</v>
      </c>
      <c r="N1071">
        <v>1.1573402312382499</v>
      </c>
      <c r="O1071">
        <v>43.823805060918403</v>
      </c>
      <c r="P1071">
        <v>34.938032206390702</v>
      </c>
      <c r="Q1071">
        <v>6.1688778208060001E-3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373</v>
      </c>
      <c r="E1072">
        <v>2269.7101303449999</v>
      </c>
      <c r="F1072">
        <v>766.85</v>
      </c>
      <c r="G1072">
        <v>55.705473453470397</v>
      </c>
      <c r="H1072">
        <v>3.0012549283331298</v>
      </c>
      <c r="I1072">
        <v>7.2193231747977</v>
      </c>
      <c r="J1072">
        <v>-2.18310461748352</v>
      </c>
      <c r="K1072">
        <v>672.57012496331299</v>
      </c>
      <c r="L1072">
        <v>596.73854037960905</v>
      </c>
      <c r="M1072">
        <v>58.8214038878981</v>
      </c>
      <c r="N1072">
        <v>1.5131321052764199</v>
      </c>
      <c r="O1072">
        <v>5.4965117037230202</v>
      </c>
      <c r="P1072">
        <v>81.718009478672897</v>
      </c>
      <c r="Q1072">
        <v>1.6603741841613E-2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60</v>
      </c>
      <c r="E1073">
        <v>2252.8156481999999</v>
      </c>
      <c r="F1073">
        <v>779.75</v>
      </c>
      <c r="G1073">
        <v>-4.1600480953498797</v>
      </c>
      <c r="H1073">
        <v>-1.740083085133</v>
      </c>
      <c r="I1073">
        <v>18.547406150909101</v>
      </c>
      <c r="J1073">
        <v>4.5985925330948003</v>
      </c>
      <c r="K1073">
        <v>741.67516058807303</v>
      </c>
      <c r="L1073">
        <v>683.227621941699</v>
      </c>
      <c r="M1073">
        <v>70.135556480538099</v>
      </c>
      <c r="N1073">
        <v>0.375452548046532</v>
      </c>
      <c r="O1073">
        <v>5.8223789676178104</v>
      </c>
      <c r="P1073">
        <v>38.278063486433702</v>
      </c>
      <c r="Q1073">
        <v>-3.3945713299518003E-2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1428</v>
      </c>
      <c r="E1074">
        <v>2250.9616015249999</v>
      </c>
      <c r="F1074">
        <v>869.05</v>
      </c>
      <c r="G1074">
        <v>10.777722831525599</v>
      </c>
      <c r="H1074">
        <v>10.8334596629125</v>
      </c>
      <c r="I1074">
        <v>23.2946306016919</v>
      </c>
      <c r="J1074">
        <v>8.0434865463584</v>
      </c>
      <c r="K1074">
        <v>751.095916252439</v>
      </c>
      <c r="L1074">
        <v>656.55560356416697</v>
      </c>
      <c r="M1074">
        <v>58.398477601033697</v>
      </c>
      <c r="N1074">
        <v>0.99734712381625301</v>
      </c>
      <c r="O1074">
        <v>6.9040906737241698</v>
      </c>
      <c r="P1074">
        <v>92.480620155038693</v>
      </c>
      <c r="Q1074">
        <v>-4.7064670758210003E-3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198</v>
      </c>
      <c r="E1075">
        <v>2249.6824267500001</v>
      </c>
      <c r="F1075">
        <v>364.45</v>
      </c>
      <c r="G1075">
        <v>87.337920020443903</v>
      </c>
      <c r="H1075">
        <v>11.079452381722</v>
      </c>
      <c r="I1075">
        <v>18.662056241802802</v>
      </c>
      <c r="J1075">
        <v>6.3643105999994196</v>
      </c>
      <c r="K1075">
        <v>328.44591908206098</v>
      </c>
      <c r="L1075">
        <v>278.32085802610902</v>
      </c>
      <c r="M1075">
        <v>58.575993862851902</v>
      </c>
      <c r="N1075">
        <v>1.39302358281381</v>
      </c>
      <c r="O1075">
        <v>8.5471258060090705</v>
      </c>
      <c r="P1075">
        <v>117.30964164331201</v>
      </c>
      <c r="Q1075">
        <v>0.143746750541455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469</v>
      </c>
      <c r="E1076">
        <v>2245.3759516</v>
      </c>
      <c r="F1076">
        <v>282.35000000000002</v>
      </c>
      <c r="G1076">
        <v>-18.400332171431899</v>
      </c>
      <c r="H1076">
        <v>-3.0645399732826699</v>
      </c>
      <c r="I1076">
        <v>-9.0244527343569292</v>
      </c>
      <c r="J1076">
        <v>-1.59632688624499</v>
      </c>
      <c r="K1076">
        <v>273.67729808596403</v>
      </c>
      <c r="L1076">
        <v>268.69996961226502</v>
      </c>
      <c r="M1076">
        <v>52.492775702123602</v>
      </c>
      <c r="N1076">
        <v>1.1776984613280199</v>
      </c>
      <c r="O1076">
        <v>9.3146803612537301</v>
      </c>
      <c r="P1076">
        <v>24.465505840864001</v>
      </c>
      <c r="Q1076">
        <v>-0.10248886048728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677</v>
      </c>
      <c r="E1077">
        <v>2244.6210011599901</v>
      </c>
      <c r="F1077">
        <v>564.4</v>
      </c>
      <c r="G1077">
        <v>9.9553398512434796</v>
      </c>
      <c r="H1077">
        <v>-0.14082099556580999</v>
      </c>
      <c r="I1077">
        <v>-20.608467161361801</v>
      </c>
      <c r="J1077">
        <v>2.7339883512760301</v>
      </c>
      <c r="K1077">
        <v>557.85829356975796</v>
      </c>
      <c r="L1077">
        <v>534.46984480922197</v>
      </c>
      <c r="M1077">
        <v>37.400343109583901</v>
      </c>
      <c r="N1077">
        <v>0.89555355170053197</v>
      </c>
      <c r="O1077">
        <v>19.578313253011999</v>
      </c>
      <c r="P1077">
        <v>38.6561847438889</v>
      </c>
      <c r="Q1077">
        <v>7.4177569885713002E-2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174</v>
      </c>
      <c r="E1078">
        <v>2242.9109228399998</v>
      </c>
      <c r="F1078">
        <v>83.58</v>
      </c>
      <c r="G1078">
        <v>445.43207008776301</v>
      </c>
      <c r="H1078">
        <v>-14.5385719993566</v>
      </c>
      <c r="I1078">
        <v>-19.984909352462399</v>
      </c>
      <c r="J1078">
        <v>-2.1899298779595502</v>
      </c>
      <c r="K1078">
        <v>91.870718064139794</v>
      </c>
      <c r="L1078">
        <v>80.830324018507099</v>
      </c>
      <c r="M1078">
        <v>28.687882668245699</v>
      </c>
      <c r="N1078">
        <v>0.62024885584468303</v>
      </c>
      <c r="O1078">
        <v>67.504187604690102</v>
      </c>
      <c r="P1078">
        <v>538.868717752723</v>
      </c>
      <c r="Q1078">
        <v>0.171144843801526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906</v>
      </c>
      <c r="E1079">
        <v>2237.69317125</v>
      </c>
      <c r="F1079">
        <v>630.25</v>
      </c>
      <c r="G1079">
        <v>87.873395360416197</v>
      </c>
      <c r="H1079">
        <v>18.4705907134583</v>
      </c>
      <c r="I1079">
        <v>85.778998847618098</v>
      </c>
      <c r="J1079">
        <v>-3.53184121635659</v>
      </c>
      <c r="K1079">
        <v>500.90231079220098</v>
      </c>
      <c r="L1079">
        <v>379.294905749507</v>
      </c>
      <c r="M1079">
        <v>67.726953981046805</v>
      </c>
      <c r="N1079">
        <v>0.64467221198494995</v>
      </c>
      <c r="O1079">
        <v>8.5204284014280098</v>
      </c>
      <c r="P1079">
        <v>147.05997647981101</v>
      </c>
      <c r="Q1079">
        <v>0.131717079940909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80</v>
      </c>
      <c r="E1080">
        <v>2229.49764</v>
      </c>
      <c r="F1080">
        <v>719.1</v>
      </c>
      <c r="G1080">
        <v>56.146880449664998</v>
      </c>
      <c r="H1080">
        <v>-3.4570685563712198</v>
      </c>
      <c r="I1080">
        <v>39.5178155864348</v>
      </c>
      <c r="J1080">
        <v>2.38560647114425</v>
      </c>
      <c r="K1080">
        <v>659.76376501027005</v>
      </c>
      <c r="L1080">
        <v>546.80932634803401</v>
      </c>
      <c r="M1080">
        <v>50.7849705132707</v>
      </c>
      <c r="N1080">
        <v>0.643324363927958</v>
      </c>
      <c r="O1080">
        <v>10.770407453761599</v>
      </c>
      <c r="P1080">
        <v>87.265625</v>
      </c>
      <c r="Q1080">
        <v>4.9965210475793997E-2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276</v>
      </c>
      <c r="E1081">
        <v>2228.5113102</v>
      </c>
      <c r="F1081">
        <v>867</v>
      </c>
      <c r="G1081">
        <v>39.419770779882498</v>
      </c>
      <c r="H1081">
        <v>-10.701795644282599</v>
      </c>
      <c r="I1081">
        <v>51.775680123966097</v>
      </c>
      <c r="J1081">
        <v>4.9541793174427404</v>
      </c>
      <c r="K1081">
        <v>805.65957465907798</v>
      </c>
      <c r="L1081">
        <v>647.60094640347495</v>
      </c>
      <c r="M1081">
        <v>69.701799610921199</v>
      </c>
      <c r="N1081">
        <v>0.80884864664033795</v>
      </c>
      <c r="O1081">
        <v>14.1868512110726</v>
      </c>
      <c r="P1081">
        <v>115.671641791044</v>
      </c>
      <c r="Q1081">
        <v>0.224587365905912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361</v>
      </c>
      <c r="E1082">
        <v>2226.9309926649998</v>
      </c>
      <c r="F1082">
        <v>1010.65</v>
      </c>
      <c r="G1082">
        <v>-13.8069858215637</v>
      </c>
      <c r="H1082">
        <v>-3.9215104251252999</v>
      </c>
      <c r="I1082">
        <v>-28.144618394911301</v>
      </c>
      <c r="J1082">
        <v>-4.1111508712365001</v>
      </c>
      <c r="K1082">
        <v>1019.44234249825</v>
      </c>
      <c r="L1082">
        <v>1017.23660409851</v>
      </c>
      <c r="M1082">
        <v>49.128482398593398</v>
      </c>
      <c r="N1082">
        <v>1.0818462349649101</v>
      </c>
      <c r="O1082">
        <v>28.412407856329999</v>
      </c>
      <c r="P1082">
        <v>22.199383350462401</v>
      </c>
      <c r="Q1082">
        <v>0.13380422397439001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271</v>
      </c>
      <c r="E1083">
        <v>2223.4453538399998</v>
      </c>
      <c r="F1083">
        <v>616.95000000000005</v>
      </c>
      <c r="G1083">
        <v>35.407649700602299</v>
      </c>
      <c r="H1083">
        <v>-14.7775405478952</v>
      </c>
      <c r="I1083">
        <v>-33.9212378362026</v>
      </c>
      <c r="J1083">
        <v>-3.4001564651557898</v>
      </c>
      <c r="K1083">
        <v>636.45369107758495</v>
      </c>
      <c r="L1083">
        <v>608.00811006184097</v>
      </c>
      <c r="M1083">
        <v>38.8617091975322</v>
      </c>
      <c r="N1083">
        <v>0.85680927075040303</v>
      </c>
      <c r="O1083">
        <v>51.551989626387801</v>
      </c>
      <c r="P1083">
        <v>62.6334519572953</v>
      </c>
      <c r="Q1083">
        <v>2.8934123043971E-2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527</v>
      </c>
      <c r="E1084">
        <v>2220.5363786599901</v>
      </c>
      <c r="F1084">
        <v>73.180000000000007</v>
      </c>
      <c r="G1084">
        <v>50.227140287534802</v>
      </c>
      <c r="H1084">
        <v>-5.5102511450390601</v>
      </c>
      <c r="I1084">
        <v>-47.803319434836403</v>
      </c>
      <c r="J1084">
        <v>-2.2282752705097</v>
      </c>
      <c r="K1084">
        <v>74.984542808501203</v>
      </c>
      <c r="L1084">
        <v>72.6769568361929</v>
      </c>
      <c r="M1084">
        <v>46.416203619928801</v>
      </c>
      <c r="N1084">
        <v>1.50461684042168</v>
      </c>
      <c r="O1084">
        <v>59.674774528559603</v>
      </c>
      <c r="P1084">
        <v>97.250673854447399</v>
      </c>
      <c r="Q1084">
        <v>0.11072529528363199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388</v>
      </c>
      <c r="E1085">
        <v>2210.524692166</v>
      </c>
      <c r="F1085">
        <v>146.86000000000001</v>
      </c>
      <c r="G1085">
        <v>114.01173548704</v>
      </c>
      <c r="H1085">
        <v>15.7175950950157</v>
      </c>
      <c r="I1085">
        <v>15.664235538164499</v>
      </c>
      <c r="J1085">
        <v>20.501550562077899</v>
      </c>
      <c r="K1085">
        <v>114.16665096797399</v>
      </c>
      <c r="L1085">
        <v>98.263237815251799</v>
      </c>
      <c r="M1085">
        <v>82.001540542880306</v>
      </c>
      <c r="N1085">
        <v>2.1668083528837498</v>
      </c>
      <c r="O1085">
        <v>1.18480185210403</v>
      </c>
      <c r="P1085">
        <v>163.899371069182</v>
      </c>
      <c r="Q1085">
        <v>9.2068210723908001E-2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622</v>
      </c>
      <c r="E1086">
        <v>2210.3238947999998</v>
      </c>
      <c r="F1086">
        <v>26.04</v>
      </c>
      <c r="G1086">
        <v>-13.765400335827101</v>
      </c>
      <c r="H1086">
        <v>7.3353652624434602</v>
      </c>
      <c r="I1086">
        <v>-4.0548116170136801</v>
      </c>
      <c r="J1086">
        <v>11.813901539664901</v>
      </c>
      <c r="M1086">
        <v>100</v>
      </c>
      <c r="O1086">
        <v>0</v>
      </c>
      <c r="P1086">
        <v>15.733333333333301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555</v>
      </c>
      <c r="E1087">
        <v>2205.8021960000001</v>
      </c>
      <c r="F1087">
        <v>1935.05</v>
      </c>
      <c r="G1087">
        <v>-11.032984733188201</v>
      </c>
      <c r="H1087">
        <v>-2.8428155090015599</v>
      </c>
      <c r="I1087">
        <v>3.8201318759321898</v>
      </c>
      <c r="J1087">
        <v>6.96728987219484</v>
      </c>
      <c r="K1087">
        <v>1880.09411296741</v>
      </c>
      <c r="L1087">
        <v>1790.39526929979</v>
      </c>
      <c r="M1087">
        <v>62.482622434712603</v>
      </c>
      <c r="N1087">
        <v>0.92607511782571905</v>
      </c>
      <c r="O1087">
        <v>25.405028293842498</v>
      </c>
      <c r="P1087">
        <v>27.726072607260701</v>
      </c>
    </row>
    <row r="1088" spans="1:17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271</v>
      </c>
      <c r="E1088">
        <v>2192.5907412199999</v>
      </c>
      <c r="F1088">
        <v>489.85</v>
      </c>
      <c r="G1088">
        <v>-49.475583247922501</v>
      </c>
      <c r="H1088">
        <v>-10.7942643671861</v>
      </c>
      <c r="I1088">
        <v>-27.4629260615643</v>
      </c>
      <c r="J1088">
        <v>-0.74531989701129198</v>
      </c>
      <c r="K1088">
        <v>517.05519025661999</v>
      </c>
      <c r="L1088">
        <v>541.830913026291</v>
      </c>
      <c r="M1088">
        <v>13.871530005992501</v>
      </c>
      <c r="N1088">
        <v>1.1545412905935599</v>
      </c>
      <c r="O1088">
        <v>47.524752475247503</v>
      </c>
      <c r="P1088">
        <v>7.8964757709251101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271</v>
      </c>
      <c r="E1089">
        <v>2180.71326</v>
      </c>
      <c r="F1089">
        <v>1600.5</v>
      </c>
      <c r="G1089">
        <v>-3.7720547927961898</v>
      </c>
      <c r="H1089">
        <v>15.8665681982352</v>
      </c>
      <c r="I1089">
        <v>12.5573201313489</v>
      </c>
      <c r="J1089">
        <v>4.5208411021731001</v>
      </c>
      <c r="K1089">
        <v>1413.2094379899399</v>
      </c>
      <c r="L1089">
        <v>1306.09898296816</v>
      </c>
      <c r="M1089">
        <v>65.904103329992296</v>
      </c>
      <c r="N1089">
        <v>3.6841336683857202</v>
      </c>
      <c r="O1089">
        <v>6.8416119962511699</v>
      </c>
      <c r="P1089">
        <v>55.6679472839566</v>
      </c>
      <c r="Q1089">
        <v>3.9405417177934998E-2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290</v>
      </c>
      <c r="E1090">
        <v>2180.6938350999999</v>
      </c>
      <c r="F1090">
        <v>439.9</v>
      </c>
      <c r="G1090">
        <v>-7.7122107337726096</v>
      </c>
      <c r="H1090">
        <v>-13.581877706666701</v>
      </c>
      <c r="I1090">
        <v>-26.073330531787001</v>
      </c>
      <c r="J1090">
        <v>-5.89811221490198</v>
      </c>
      <c r="K1090">
        <v>442.90212315487997</v>
      </c>
      <c r="L1090">
        <v>443.90213592767901</v>
      </c>
      <c r="M1090">
        <v>38.669310324139303</v>
      </c>
      <c r="N1090">
        <v>1.14142145522774</v>
      </c>
      <c r="O1090">
        <v>45.680836553762198</v>
      </c>
      <c r="P1090">
        <v>33.303030303030297</v>
      </c>
      <c r="Q1090">
        <v>3.4646188775215997E-2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715</v>
      </c>
      <c r="E1091">
        <v>2180.653534008</v>
      </c>
      <c r="F1091">
        <v>270.16000000000003</v>
      </c>
      <c r="G1091">
        <v>1.42316149479195</v>
      </c>
      <c r="H1091">
        <v>0.27002834900528899</v>
      </c>
      <c r="I1091">
        <v>0.56357934648435404</v>
      </c>
      <c r="J1091">
        <v>0.44483131156147498</v>
      </c>
      <c r="K1091">
        <v>262.02861404634803</v>
      </c>
      <c r="L1091">
        <v>242.95729879791</v>
      </c>
      <c r="M1091">
        <v>58.290846172297002</v>
      </c>
      <c r="N1091">
        <v>0.58001318393710499</v>
      </c>
      <c r="O1091">
        <v>3.7163162570328501</v>
      </c>
      <c r="P1091">
        <v>30.386100386100399</v>
      </c>
      <c r="Q1091">
        <v>3.2968413234804997E-2</v>
      </c>
    </row>
    <row r="1092" spans="1:17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295</v>
      </c>
      <c r="E1092">
        <v>2178.5903096099901</v>
      </c>
      <c r="F1092">
        <v>674.7</v>
      </c>
      <c r="G1092">
        <v>23.126761765173899</v>
      </c>
      <c r="H1092">
        <v>5.2506470097353697</v>
      </c>
      <c r="I1092">
        <v>-15.327210884820101</v>
      </c>
      <c r="J1092">
        <v>3.0894438479941502</v>
      </c>
      <c r="K1092">
        <v>636.46846841661704</v>
      </c>
      <c r="L1092">
        <v>625.17107801643704</v>
      </c>
      <c r="M1092">
        <v>58.627914768735998</v>
      </c>
      <c r="N1092">
        <v>0.55822301384949602</v>
      </c>
      <c r="O1092">
        <v>13.8135467615236</v>
      </c>
      <c r="P1092">
        <v>48.6778316438959</v>
      </c>
      <c r="Q1092">
        <v>-5.8341958672470003E-2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290</v>
      </c>
      <c r="E1093">
        <v>2171.8583250000001</v>
      </c>
      <c r="F1093">
        <v>434.85</v>
      </c>
      <c r="G1093">
        <v>-12.5252479899143</v>
      </c>
      <c r="H1093">
        <v>-4.0085619513659703</v>
      </c>
      <c r="I1093">
        <v>-8.1487734086052299</v>
      </c>
      <c r="J1093">
        <v>1.76213386289729</v>
      </c>
      <c r="K1093">
        <v>446.63373445748698</v>
      </c>
      <c r="L1093">
        <v>436.85766080420501</v>
      </c>
      <c r="M1093">
        <v>47.190788099504999</v>
      </c>
      <c r="N1093">
        <v>0.38136021457285701</v>
      </c>
      <c r="O1093">
        <v>14.2692882603196</v>
      </c>
      <c r="P1093">
        <v>13.96933560477</v>
      </c>
      <c r="Q1093">
        <v>-7.5769482699339996E-3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21</v>
      </c>
      <c r="E1094">
        <v>2170.4707566000002</v>
      </c>
      <c r="F1094">
        <v>333</v>
      </c>
      <c r="G1094">
        <v>7.3240874473886599</v>
      </c>
      <c r="H1094">
        <v>-16.3271650470701</v>
      </c>
      <c r="I1094">
        <v>-33.7780593764694</v>
      </c>
      <c r="J1094">
        <v>0.15914021497233999</v>
      </c>
      <c r="K1094">
        <v>363.77642448001001</v>
      </c>
      <c r="L1094">
        <v>373.01361203322898</v>
      </c>
      <c r="M1094">
        <v>40.1673931469564</v>
      </c>
      <c r="N1094">
        <v>1.03458249722548</v>
      </c>
      <c r="O1094">
        <v>107.43243243243199</v>
      </c>
      <c r="P1094">
        <v>49.327354260089599</v>
      </c>
      <c r="Q1094">
        <v>0.101705730805023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251</v>
      </c>
      <c r="E1095">
        <v>2169.8312712960001</v>
      </c>
      <c r="F1095">
        <v>111.28</v>
      </c>
      <c r="G1095">
        <v>-38.529314145521198</v>
      </c>
      <c r="H1095">
        <v>-6.0681189769086297</v>
      </c>
      <c r="I1095">
        <v>-14.515574266180201</v>
      </c>
      <c r="J1095">
        <v>1.1513090469295799</v>
      </c>
      <c r="K1095">
        <v>116.273758256883</v>
      </c>
      <c r="L1095">
        <v>113.934127928392</v>
      </c>
      <c r="M1095">
        <v>47.875491951061598</v>
      </c>
      <c r="N1095">
        <v>0.64284468149117102</v>
      </c>
      <c r="O1095">
        <v>40.186915887850397</v>
      </c>
      <c r="P1095">
        <v>28.706916493175999</v>
      </c>
      <c r="Q1095">
        <v>0.15722559881422901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271</v>
      </c>
      <c r="E1096">
        <v>2168.2243563500001</v>
      </c>
      <c r="F1096">
        <v>690.35</v>
      </c>
      <c r="G1096">
        <v>82.680661815906603</v>
      </c>
      <c r="H1096">
        <v>23.004011637103201</v>
      </c>
      <c r="I1096">
        <v>58.741368321455198</v>
      </c>
      <c r="J1096">
        <v>4.6767857004214601</v>
      </c>
      <c r="K1096">
        <v>559.61497198548295</v>
      </c>
      <c r="L1096">
        <v>445.36194164992799</v>
      </c>
      <c r="M1096">
        <v>65.084143561713006</v>
      </c>
      <c r="N1096">
        <v>0.83808051412027895</v>
      </c>
      <c r="O1096">
        <v>8.14804084884479</v>
      </c>
      <c r="P1096">
        <v>131.505700871898</v>
      </c>
      <c r="Q1096">
        <v>0.150911380722555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290</v>
      </c>
      <c r="E1097">
        <v>2164.4458930999999</v>
      </c>
      <c r="F1097">
        <v>65.95</v>
      </c>
      <c r="G1097">
        <v>91.617621148834601</v>
      </c>
      <c r="H1097">
        <v>-6.8008768506995203</v>
      </c>
      <c r="I1097">
        <v>-30.0192160720025</v>
      </c>
      <c r="J1097">
        <v>0.69823126979218697</v>
      </c>
      <c r="K1097">
        <v>62.795530311863502</v>
      </c>
      <c r="L1097">
        <v>59.4525519172835</v>
      </c>
      <c r="M1097">
        <v>75.501043795342298</v>
      </c>
      <c r="N1097">
        <v>1.1383858402417399</v>
      </c>
      <c r="O1097">
        <v>45.413191811978699</v>
      </c>
      <c r="P1097">
        <v>125.85616438356099</v>
      </c>
      <c r="Q1097">
        <v>1.7201179473417001E-2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E1098">
        <v>2163.3587779</v>
      </c>
      <c r="F1098">
        <v>2003</v>
      </c>
      <c r="G1098">
        <v>425.13229384998698</v>
      </c>
      <c r="H1098">
        <v>15.474079647873999</v>
      </c>
      <c r="I1098">
        <v>74.822473915547903</v>
      </c>
      <c r="J1098">
        <v>-6.2972095714461398</v>
      </c>
      <c r="K1098">
        <v>1801.6397548402399</v>
      </c>
      <c r="L1098">
        <v>1270.0521773555699</v>
      </c>
      <c r="M1098">
        <v>46.338581523686003</v>
      </c>
      <c r="N1098">
        <v>1.3323612232869799</v>
      </c>
      <c r="O1098">
        <v>12.830753869196201</v>
      </c>
      <c r="P1098">
        <v>468.63023420865801</v>
      </c>
      <c r="Q1098">
        <v>0.25573732098773999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65</v>
      </c>
      <c r="E1099">
        <v>2153.0488940400001</v>
      </c>
      <c r="F1099">
        <v>22.11</v>
      </c>
      <c r="G1099">
        <v>61.0099655515316</v>
      </c>
      <c r="H1099">
        <v>14.7475516423717</v>
      </c>
      <c r="I1099">
        <v>-27.594483878805701</v>
      </c>
      <c r="J1099">
        <v>1.2273805924882699</v>
      </c>
      <c r="K1099">
        <v>18.8843147358115</v>
      </c>
      <c r="L1099">
        <v>18.0171272186832</v>
      </c>
      <c r="M1099">
        <v>70.984604319558997</v>
      </c>
      <c r="N1099">
        <v>3.10114843893439</v>
      </c>
      <c r="O1099">
        <v>26.865671641791</v>
      </c>
      <c r="P1099">
        <v>85.798319327730994</v>
      </c>
      <c r="Q1099">
        <v>2.8451467359947E-2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469</v>
      </c>
      <c r="E1100">
        <v>2145.6682259999998</v>
      </c>
      <c r="F1100">
        <v>855.1</v>
      </c>
      <c r="G1100">
        <v>58.449303237853002</v>
      </c>
      <c r="H1100">
        <v>16.318988897107999</v>
      </c>
      <c r="I1100">
        <v>27.636723983208601</v>
      </c>
      <c r="J1100">
        <v>4.0203015186037403</v>
      </c>
      <c r="K1100">
        <v>726.34501661455704</v>
      </c>
      <c r="L1100">
        <v>615.75754064909495</v>
      </c>
      <c r="M1100">
        <v>62.526260861765998</v>
      </c>
      <c r="N1100">
        <v>0.65762028337968803</v>
      </c>
      <c r="O1100">
        <v>3.4966670564846098</v>
      </c>
      <c r="P1100">
        <v>98.744915746658904</v>
      </c>
      <c r="Q1100">
        <v>9.1619705504454002E-2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677</v>
      </c>
      <c r="E1101">
        <v>2143.0553971999998</v>
      </c>
      <c r="F1101">
        <v>339.8</v>
      </c>
      <c r="G1101">
        <v>-0.40237001058226302</v>
      </c>
      <c r="H1101">
        <v>-2.5090598077880699</v>
      </c>
      <c r="I1101">
        <v>-11.6262462740494</v>
      </c>
      <c r="J1101">
        <v>-3.5051746460137698</v>
      </c>
      <c r="K1101">
        <v>342.17257375828899</v>
      </c>
      <c r="L1101">
        <v>330.96923659733898</v>
      </c>
      <c r="M1101">
        <v>38.596375900403103</v>
      </c>
      <c r="N1101">
        <v>1.05346269957984</v>
      </c>
      <c r="O1101">
        <v>24.146556798116499</v>
      </c>
      <c r="P1101">
        <v>33.700570529215</v>
      </c>
      <c r="Q1101">
        <v>3.6756625695192002E-2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409</v>
      </c>
      <c r="E1102">
        <v>2134.9292609599902</v>
      </c>
      <c r="F1102">
        <v>689.6</v>
      </c>
      <c r="G1102">
        <v>-7.0006894037716201</v>
      </c>
      <c r="H1102">
        <v>10.982722649622</v>
      </c>
      <c r="I1102">
        <v>0.70005067811713995</v>
      </c>
      <c r="J1102">
        <v>-0.122606396842965</v>
      </c>
      <c r="K1102">
        <v>607.79067858467704</v>
      </c>
      <c r="L1102">
        <v>577.51065750616101</v>
      </c>
      <c r="M1102">
        <v>68.014437966726007</v>
      </c>
      <c r="N1102">
        <v>2.65303324449216</v>
      </c>
      <c r="O1102">
        <v>7.7001160092807499</v>
      </c>
      <c r="P1102">
        <v>56.709464833541603</v>
      </c>
      <c r="Q1102">
        <v>0.14828977181654199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1529</v>
      </c>
      <c r="E1103">
        <v>2133.2295198719999</v>
      </c>
      <c r="F1103">
        <v>98.01</v>
      </c>
      <c r="G1103">
        <v>-29.6344503766557</v>
      </c>
      <c r="H1103">
        <v>3.2369145058222699</v>
      </c>
      <c r="I1103">
        <v>-15.6987565737992</v>
      </c>
      <c r="J1103">
        <v>4.8602027015730602</v>
      </c>
      <c r="K1103">
        <v>94.989992128047902</v>
      </c>
      <c r="L1103">
        <v>96.700274105066896</v>
      </c>
      <c r="M1103">
        <v>61.0779532376106</v>
      </c>
      <c r="N1103">
        <v>1.89253144921418</v>
      </c>
      <c r="O1103">
        <v>32.129374553616898</v>
      </c>
      <c r="P1103">
        <v>18.0843373493976</v>
      </c>
      <c r="Q1103">
        <v>1.9162990733490998E-2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80</v>
      </c>
      <c r="E1104">
        <v>2124.9121706800001</v>
      </c>
      <c r="F1104">
        <v>244.78</v>
      </c>
      <c r="G1104">
        <v>17.8082802753955</v>
      </c>
      <c r="H1104">
        <v>-8.3867245695680595</v>
      </c>
      <c r="I1104">
        <v>-11.494822342624699</v>
      </c>
      <c r="J1104">
        <v>1.82839894511086</v>
      </c>
      <c r="K1104">
        <v>244.303082862672</v>
      </c>
      <c r="L1104">
        <v>223.81850753620699</v>
      </c>
      <c r="M1104">
        <v>43.872237632156903</v>
      </c>
      <c r="N1104">
        <v>0.79951907425199897</v>
      </c>
      <c r="O1104">
        <v>12.141514829642899</v>
      </c>
      <c r="P1104">
        <v>44.242781378903899</v>
      </c>
      <c r="Q1104">
        <v>-9.9162681470015002E-2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165</v>
      </c>
      <c r="E1105">
        <v>2123.3627999999999</v>
      </c>
      <c r="F1105">
        <v>1999.4</v>
      </c>
      <c r="G1105">
        <v>334.094211735199</v>
      </c>
      <c r="H1105">
        <v>19.177245604323801</v>
      </c>
      <c r="I1105">
        <v>117.12506348062</v>
      </c>
      <c r="J1105">
        <v>-8.4326550317905902</v>
      </c>
      <c r="K1105">
        <v>1726.91024895191</v>
      </c>
      <c r="L1105">
        <v>1210.84069301363</v>
      </c>
      <c r="M1105">
        <v>56.280735156083203</v>
      </c>
      <c r="N1105">
        <v>1.1466150053964701</v>
      </c>
      <c r="O1105">
        <v>11.1408422526757</v>
      </c>
      <c r="P1105">
        <v>422.03655352480399</v>
      </c>
      <c r="Q1105">
        <v>0.153478924760275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622</v>
      </c>
      <c r="E1106">
        <v>2117.37873231</v>
      </c>
      <c r="F1106">
        <v>424.95</v>
      </c>
      <c r="G1106">
        <v>6.0625069410832504</v>
      </c>
      <c r="H1106">
        <v>-4.4702917953451404</v>
      </c>
      <c r="I1106">
        <v>-27.265035970610199</v>
      </c>
      <c r="J1106">
        <v>0.56277191910860103</v>
      </c>
      <c r="K1106">
        <v>407.74750229651499</v>
      </c>
      <c r="L1106">
        <v>398.32907887817601</v>
      </c>
      <c r="M1106">
        <v>68.654217372934497</v>
      </c>
      <c r="N1106">
        <v>1.00638773434173</v>
      </c>
      <c r="O1106">
        <v>48.2409695258265</v>
      </c>
      <c r="P1106">
        <v>55.232876712328697</v>
      </c>
      <c r="Q1106">
        <v>0.103297501119456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118</v>
      </c>
      <c r="E1107">
        <v>2115.17776301</v>
      </c>
      <c r="F1107">
        <v>952.9</v>
      </c>
      <c r="G1107">
        <v>103.737611015022</v>
      </c>
      <c r="H1107">
        <v>-1.00099274200244</v>
      </c>
      <c r="I1107">
        <v>46.880283294640002</v>
      </c>
      <c r="J1107">
        <v>-0.27733194927305499</v>
      </c>
      <c r="K1107">
        <v>866.22922646640495</v>
      </c>
      <c r="L1107">
        <v>686.80814529972895</v>
      </c>
      <c r="M1107">
        <v>72.786655269691707</v>
      </c>
      <c r="N1107">
        <v>0.94853037000845497</v>
      </c>
      <c r="O1107">
        <v>2.6340644348829798</v>
      </c>
      <c r="P1107">
        <v>146.801346801346</v>
      </c>
      <c r="Q1107">
        <v>5.8282220988843003E-2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619</v>
      </c>
      <c r="E1108">
        <v>2113.2251727900002</v>
      </c>
      <c r="F1108">
        <v>315.64999999999998</v>
      </c>
      <c r="G1108">
        <v>-13.4438538586266</v>
      </c>
      <c r="H1108">
        <v>3.9545317400169999</v>
      </c>
      <c r="I1108">
        <v>-22.781085280746598</v>
      </c>
      <c r="J1108">
        <v>-1.86826224798859</v>
      </c>
      <c r="K1108">
        <v>305.97740961149401</v>
      </c>
      <c r="M1108">
        <v>55.669979320598998</v>
      </c>
      <c r="N1108">
        <v>1.4649803561499599</v>
      </c>
      <c r="O1108">
        <v>21.9388563282116</v>
      </c>
      <c r="P1108">
        <v>34.1478963025924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170</v>
      </c>
      <c r="E1109">
        <v>2107.8172500000001</v>
      </c>
      <c r="F1109">
        <v>2113.1</v>
      </c>
      <c r="G1109">
        <v>-4.4264603977355197</v>
      </c>
      <c r="H1109">
        <v>-6.4832695158325597</v>
      </c>
      <c r="I1109">
        <v>-15.3655159379529</v>
      </c>
      <c r="J1109">
        <v>-5.8701720481599802</v>
      </c>
      <c r="K1109">
        <v>2172.9085947783301</v>
      </c>
      <c r="L1109">
        <v>2063.82080756912</v>
      </c>
      <c r="M1109">
        <v>37.982513246035801</v>
      </c>
      <c r="N1109">
        <v>0.75853912738203599</v>
      </c>
      <c r="O1109">
        <v>31.498745918318999</v>
      </c>
      <c r="P1109">
        <v>25.850927607873501</v>
      </c>
      <c r="Q1109">
        <v>0.16413076818280201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98</v>
      </c>
      <c r="E1110">
        <v>2101.6914827109999</v>
      </c>
      <c r="F1110">
        <v>21.43</v>
      </c>
      <c r="G1110">
        <v>67.543535074893796</v>
      </c>
      <c r="H1110">
        <v>-1.4307742918595301</v>
      </c>
      <c r="I1110">
        <v>-21.730171847297701</v>
      </c>
      <c r="J1110">
        <v>2.29098001674345</v>
      </c>
      <c r="K1110">
        <v>20.956843432555299</v>
      </c>
      <c r="L1110">
        <v>19.810857901069902</v>
      </c>
      <c r="M1110">
        <v>55.814724568179599</v>
      </c>
      <c r="N1110">
        <v>1.1062132981753701</v>
      </c>
      <c r="O1110">
        <v>60.755949603359703</v>
      </c>
      <c r="P1110">
        <v>94.760422912909604</v>
      </c>
      <c r="Q1110">
        <v>0.14478027656210499</v>
      </c>
    </row>
    <row r="1111" spans="1:17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530</v>
      </c>
      <c r="E1111">
        <v>2100.9052576700001</v>
      </c>
      <c r="F1111">
        <v>537.70000000000005</v>
      </c>
      <c r="G1111">
        <v>-44.132770296322903</v>
      </c>
      <c r="H1111">
        <v>-9.5434244165600806</v>
      </c>
      <c r="I1111">
        <v>-25.527046106272199</v>
      </c>
      <c r="J1111">
        <v>-3.5776127339785702</v>
      </c>
      <c r="K1111">
        <v>549.90740595479895</v>
      </c>
      <c r="L1111">
        <v>595.514310155153</v>
      </c>
      <c r="M1111">
        <v>43.160345760851001</v>
      </c>
      <c r="N1111">
        <v>1.2166226625099901</v>
      </c>
      <c r="O1111">
        <v>47.238236935093902</v>
      </c>
      <c r="P1111">
        <v>16.625094892094101</v>
      </c>
      <c r="Q1111">
        <v>-7.9259245070248993E-2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302</v>
      </c>
      <c r="E1112">
        <v>2100.5000825000002</v>
      </c>
      <c r="F1112">
        <v>335</v>
      </c>
      <c r="G1112">
        <v>3.1237699071245499</v>
      </c>
      <c r="H1112">
        <v>-7.8868569597787603</v>
      </c>
      <c r="I1112">
        <v>14.125932407317601</v>
      </c>
      <c r="J1112">
        <v>3.13389950373073</v>
      </c>
      <c r="K1112">
        <v>338.01602482215702</v>
      </c>
      <c r="L1112">
        <v>312.31726370827198</v>
      </c>
      <c r="M1112">
        <v>62.723173865646103</v>
      </c>
      <c r="N1112">
        <v>0.46442386399374203</v>
      </c>
      <c r="O1112">
        <v>26.164179104477601</v>
      </c>
      <c r="P1112">
        <v>57.498824635637</v>
      </c>
      <c r="Q1112">
        <v>9.5777609341297004E-2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138</v>
      </c>
      <c r="E1113">
        <v>2099.72625552</v>
      </c>
      <c r="F1113">
        <v>121.08</v>
      </c>
      <c r="G1113">
        <v>448.06558650939598</v>
      </c>
      <c r="H1113">
        <v>-5.2169074041698202</v>
      </c>
      <c r="I1113">
        <v>62.445856671690699</v>
      </c>
      <c r="J1113">
        <v>-1.2982179837275301</v>
      </c>
      <c r="K1113">
        <v>119.39626353892599</v>
      </c>
      <c r="L1113">
        <v>88.555520356053705</v>
      </c>
      <c r="M1113">
        <v>47.8804332918996</v>
      </c>
      <c r="N1113">
        <v>0.82812845059391205</v>
      </c>
      <c r="O1113">
        <v>13.7099438387842</v>
      </c>
      <c r="P1113">
        <v>477.80959198282</v>
      </c>
    </row>
    <row r="1114" spans="1:17" hidden="1" x14ac:dyDescent="0.3">
      <c r="A1114" t="s">
        <v>1653</v>
      </c>
      <c r="B1114" t="s">
        <v>2375</v>
      </c>
      <c r="C1114" t="str">
        <f>IFERROR(VLOOKUP(Table1[[#This Row],[Ticker]],[1]!Table1[[Symbol]:[Industry]],2,FALSE),"-")</f>
        <v>-</v>
      </c>
      <c r="D1114" t="s">
        <v>1655</v>
      </c>
      <c r="E1114">
        <v>2091.9342556299998</v>
      </c>
      <c r="F1114">
        <v>41.05</v>
      </c>
      <c r="G1114">
        <v>59.247973620868102</v>
      </c>
      <c r="H1114">
        <v>-12.8246070709392</v>
      </c>
      <c r="I1114">
        <v>-2.9028085655325802</v>
      </c>
      <c r="J1114">
        <v>-0.88785847745373903</v>
      </c>
      <c r="K1114">
        <v>39.195168164394197</v>
      </c>
      <c r="L1114">
        <v>34.417555863337903</v>
      </c>
      <c r="M1114">
        <v>49.333103027404697</v>
      </c>
      <c r="N1114">
        <v>0.97562590664179805</v>
      </c>
      <c r="O1114">
        <v>11.9366626065773</v>
      </c>
      <c r="P1114">
        <v>86.590909090908994</v>
      </c>
      <c r="Q1114">
        <v>7.0291434656782004E-2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315</v>
      </c>
      <c r="E1115">
        <v>2085.3784139999998</v>
      </c>
      <c r="F1115">
        <v>852.1</v>
      </c>
      <c r="G1115">
        <v>122.652816941174</v>
      </c>
      <c r="H1115">
        <v>-16.358359550452299</v>
      </c>
      <c r="I1115">
        <v>132.36340565998799</v>
      </c>
      <c r="J1115">
        <v>-4.89280942709751</v>
      </c>
      <c r="K1115">
        <v>808.36440005663405</v>
      </c>
      <c r="M1115">
        <v>41.6579823998864</v>
      </c>
      <c r="N1115">
        <v>0.58424581005586596</v>
      </c>
      <c r="O1115">
        <v>32.813050111489197</v>
      </c>
      <c r="P1115">
        <v>262.595744680851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127</v>
      </c>
      <c r="E1116">
        <v>2084.7688515499999</v>
      </c>
      <c r="F1116">
        <v>1616.5</v>
      </c>
      <c r="G1116">
        <v>-11.047991987597401</v>
      </c>
      <c r="H1116">
        <v>-5.65530327051661</v>
      </c>
      <c r="I1116">
        <v>-10.198099359000899</v>
      </c>
      <c r="J1116">
        <v>-6.7706679402302197E-2</v>
      </c>
      <c r="K1116">
        <v>1677.2891715368601</v>
      </c>
      <c r="L1116">
        <v>1592.0027333499199</v>
      </c>
      <c r="M1116">
        <v>47.2486270952827</v>
      </c>
      <c r="N1116">
        <v>0.45306869443887698</v>
      </c>
      <c r="O1116">
        <v>29.848437983297199</v>
      </c>
      <c r="P1116">
        <v>29.922841986818799</v>
      </c>
      <c r="Q1116">
        <v>9.8093268613084997E-2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370</v>
      </c>
      <c r="E1117">
        <v>2084.4091813349901</v>
      </c>
      <c r="F1117">
        <v>630.65</v>
      </c>
      <c r="G1117">
        <v>11.525258245227199</v>
      </c>
      <c r="H1117">
        <v>2.4501979332264101</v>
      </c>
      <c r="I1117">
        <v>27.8339587626186</v>
      </c>
      <c r="J1117">
        <v>5.7656650974511203</v>
      </c>
      <c r="K1117">
        <v>564.50007664665895</v>
      </c>
      <c r="L1117">
        <v>507.56928529887398</v>
      </c>
      <c r="M1117">
        <v>66.851370611555197</v>
      </c>
      <c r="N1117">
        <v>0.57034869728852899</v>
      </c>
      <c r="O1117">
        <v>4.0672322207246401</v>
      </c>
      <c r="P1117">
        <v>54.004884004883898</v>
      </c>
      <c r="Q1117">
        <v>-5.1095179470019E-2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290</v>
      </c>
      <c r="E1118">
        <v>2084.3256059999999</v>
      </c>
      <c r="F1118">
        <v>908.1</v>
      </c>
      <c r="G1118">
        <v>57.060632641583197</v>
      </c>
      <c r="H1118">
        <v>20.529250422771501</v>
      </c>
      <c r="I1118">
        <v>20.924114447279099</v>
      </c>
      <c r="J1118">
        <v>3.0650266301013902</v>
      </c>
      <c r="K1118">
        <v>787.51577476476996</v>
      </c>
      <c r="L1118">
        <v>678.53684199982195</v>
      </c>
      <c r="M1118">
        <v>65.207984193480399</v>
      </c>
      <c r="N1118">
        <v>1.28336100290642</v>
      </c>
      <c r="O1118">
        <v>4.6085232903865201</v>
      </c>
      <c r="P1118">
        <v>88.676501142738402</v>
      </c>
      <c r="Q1118">
        <v>8.7539127342393996E-2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60</v>
      </c>
      <c r="E1119">
        <v>2077.3709059950002</v>
      </c>
      <c r="F1119">
        <v>1470.15</v>
      </c>
      <c r="G1119">
        <v>-6.1301867991752896</v>
      </c>
      <c r="H1119">
        <v>-3.4453639751717602</v>
      </c>
      <c r="I1119">
        <v>-13.245238379121099</v>
      </c>
      <c r="J1119">
        <v>2.8680389178866998</v>
      </c>
      <c r="K1119">
        <v>1465.0414372320199</v>
      </c>
      <c r="L1119">
        <v>1415.69527909307</v>
      </c>
      <c r="M1119">
        <v>71.490468857197499</v>
      </c>
      <c r="N1119">
        <v>1.3352355511943299</v>
      </c>
      <c r="O1119">
        <v>18.6273509505832</v>
      </c>
      <c r="P1119">
        <v>33.504358881220497</v>
      </c>
      <c r="Q1119">
        <v>4.4887879154742003E-2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E1120">
        <v>2070.630275</v>
      </c>
      <c r="F1120">
        <v>370.45</v>
      </c>
      <c r="G1120">
        <v>-57.918180641907398</v>
      </c>
      <c r="H1120">
        <v>-3.6206095803238298</v>
      </c>
      <c r="I1120">
        <v>-43.4347516932486</v>
      </c>
      <c r="J1120">
        <v>-4.6227301898610298</v>
      </c>
      <c r="K1120">
        <v>399.57985584392702</v>
      </c>
      <c r="L1120">
        <v>443.30504887252698</v>
      </c>
      <c r="M1120">
        <v>41.931588356930398</v>
      </c>
      <c r="N1120">
        <v>2.15549538962363</v>
      </c>
      <c r="O1120">
        <v>66.014306924011294</v>
      </c>
      <c r="P1120">
        <v>13.984615384615299</v>
      </c>
      <c r="Q1120">
        <v>0.29239992591002301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290</v>
      </c>
      <c r="E1121">
        <v>2066.8115927969998</v>
      </c>
      <c r="F1121">
        <v>81.27</v>
      </c>
      <c r="G1121">
        <v>-23.863080643721201</v>
      </c>
      <c r="H1121">
        <v>-6.8750922538964003</v>
      </c>
      <c r="I1121">
        <v>-18.463102080803498</v>
      </c>
      <c r="J1121">
        <v>1.60393421940353</v>
      </c>
      <c r="K1121">
        <v>82.169279318254596</v>
      </c>
      <c r="L1121">
        <v>83.820045002563504</v>
      </c>
      <c r="M1121">
        <v>50.951985406067003</v>
      </c>
      <c r="N1121">
        <v>0.93270005368067099</v>
      </c>
      <c r="O1121">
        <v>28.583733234895998</v>
      </c>
      <c r="P1121">
        <v>13.823529411764699</v>
      </c>
      <c r="Q1121">
        <v>-3.6481268501542E-2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402</v>
      </c>
      <c r="E1122">
        <v>2064.9318953749998</v>
      </c>
      <c r="F1122">
        <v>864.95</v>
      </c>
      <c r="G1122">
        <v>-20.819592507229501</v>
      </c>
      <c r="H1122">
        <v>-13.0151486545795</v>
      </c>
      <c r="I1122">
        <v>-47.452078110562901</v>
      </c>
      <c r="J1122">
        <v>-2.8960663217712002</v>
      </c>
      <c r="K1122">
        <v>896.79841047386901</v>
      </c>
      <c r="L1122">
        <v>937.47799785244001</v>
      </c>
      <c r="M1122">
        <v>33.128637754575401</v>
      </c>
      <c r="N1122">
        <v>0.77080479345365405</v>
      </c>
      <c r="O1122">
        <v>67.639747962309897</v>
      </c>
      <c r="P1122">
        <v>15.836346591670001</v>
      </c>
      <c r="Q1122">
        <v>-1.5415613595358001E-2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1595</v>
      </c>
      <c r="E1123">
        <v>2064.1162976000001</v>
      </c>
      <c r="F1123">
        <v>196.7</v>
      </c>
      <c r="G1123">
        <v>-57.457072358782398</v>
      </c>
      <c r="H1123">
        <v>-3.9968569597787602</v>
      </c>
      <c r="I1123">
        <v>-36.614742219108699</v>
      </c>
      <c r="J1123">
        <v>-1.59970590037419</v>
      </c>
      <c r="K1123">
        <v>204.00900278466401</v>
      </c>
      <c r="L1123">
        <v>225.69830454249001</v>
      </c>
      <c r="M1123">
        <v>37.233559640227298</v>
      </c>
      <c r="N1123">
        <v>0.86692293697411504</v>
      </c>
      <c r="O1123">
        <v>53.533299440772701</v>
      </c>
      <c r="P1123">
        <v>7.4863387978141898</v>
      </c>
      <c r="Q1123">
        <v>0.13518675798868701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271</v>
      </c>
      <c r="E1124">
        <v>2063.5829993249999</v>
      </c>
      <c r="F1124">
        <v>674.75</v>
      </c>
      <c r="G1124">
        <v>-51.0058156484235</v>
      </c>
      <c r="H1124">
        <v>-0.56179715116631002</v>
      </c>
      <c r="I1124">
        <v>-41.609819504033503</v>
      </c>
      <c r="J1124">
        <v>-1.63253053902334</v>
      </c>
      <c r="K1124">
        <v>719.10866114880105</v>
      </c>
      <c r="L1124">
        <v>803.96724294484295</v>
      </c>
      <c r="M1124">
        <v>37.084326181031599</v>
      </c>
      <c r="N1124">
        <v>0.61479325271880203</v>
      </c>
      <c r="O1124">
        <v>70.433493886624603</v>
      </c>
      <c r="P1124">
        <v>5.5698975201439396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138</v>
      </c>
      <c r="E1125">
        <v>2063.3589544799902</v>
      </c>
      <c r="F1125">
        <v>66.84</v>
      </c>
      <c r="G1125">
        <v>81.967473400749199</v>
      </c>
      <c r="H1125">
        <v>-11.257422005770801</v>
      </c>
      <c r="I1125">
        <v>3.6872771927896801</v>
      </c>
      <c r="J1125">
        <v>3.92511048856103</v>
      </c>
      <c r="K1125">
        <v>65.728001800817694</v>
      </c>
      <c r="L1125">
        <v>54.354653718442499</v>
      </c>
      <c r="M1125">
        <v>45.618913084287897</v>
      </c>
      <c r="N1125">
        <v>0.33398587073427</v>
      </c>
      <c r="O1125">
        <v>17.040694195092701</v>
      </c>
      <c r="P1125">
        <v>137.44227353463501</v>
      </c>
      <c r="Q1125">
        <v>0.12451532087667801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198</v>
      </c>
      <c r="E1126">
        <v>2061.0369500000002</v>
      </c>
      <c r="F1126">
        <v>843.65</v>
      </c>
      <c r="G1126">
        <v>-15.011999064368799</v>
      </c>
      <c r="H1126">
        <v>-0.85264804102494596</v>
      </c>
      <c r="I1126">
        <v>5.0868834675384003</v>
      </c>
      <c r="J1126">
        <v>-1.3035011953181299</v>
      </c>
      <c r="K1126">
        <v>777.01760115791603</v>
      </c>
      <c r="L1126">
        <v>693.91726226414505</v>
      </c>
      <c r="M1126">
        <v>51.932737797829297</v>
      </c>
      <c r="N1126">
        <v>0.35649022006758702</v>
      </c>
      <c r="O1126">
        <v>8.4513720144609792</v>
      </c>
      <c r="P1126">
        <v>53.950729927007202</v>
      </c>
      <c r="Q1126">
        <v>-3.4471120603307003E-2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541</v>
      </c>
      <c r="E1127">
        <v>2056.89582814</v>
      </c>
      <c r="F1127">
        <v>607.29999999999995</v>
      </c>
      <c r="G1127">
        <v>71.797524817293805</v>
      </c>
      <c r="H1127">
        <v>5.6594393365175302</v>
      </c>
      <c r="I1127">
        <v>-7.2682900949827696</v>
      </c>
      <c r="J1127">
        <v>3.3361681214698198</v>
      </c>
      <c r="K1127">
        <v>543.13362140077902</v>
      </c>
      <c r="L1127">
        <v>506.633157798127</v>
      </c>
      <c r="M1127">
        <v>75.212754705415605</v>
      </c>
      <c r="N1127">
        <v>3.5389337006687902</v>
      </c>
      <c r="O1127">
        <v>13.6094187386794</v>
      </c>
      <c r="P1127">
        <v>104.203093476798</v>
      </c>
      <c r="Q1127">
        <v>0.13302645830940599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18</v>
      </c>
      <c r="E1128">
        <v>2052.9173862719999</v>
      </c>
      <c r="F1128">
        <v>209.76</v>
      </c>
      <c r="G1128">
        <v>-54.415732654608199</v>
      </c>
      <c r="H1128">
        <v>-5.8746532846490096</v>
      </c>
      <c r="I1128">
        <v>-30.647325354378999</v>
      </c>
      <c r="J1128">
        <v>1.4617154185257699</v>
      </c>
      <c r="K1128">
        <v>212.20821570194801</v>
      </c>
      <c r="M1128">
        <v>54.9262593910207</v>
      </c>
      <c r="N1128">
        <v>0.59498166283351195</v>
      </c>
      <c r="O1128">
        <v>64.020785659801604</v>
      </c>
      <c r="P1128">
        <v>14.9684845163058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290</v>
      </c>
      <c r="E1129">
        <v>2048.1145670800001</v>
      </c>
      <c r="F1129">
        <v>81.25</v>
      </c>
      <c r="G1129">
        <v>-37.066064634883602</v>
      </c>
      <c r="H1129">
        <v>13.300949627467199</v>
      </c>
      <c r="I1129">
        <v>-20.855857893621501</v>
      </c>
      <c r="J1129">
        <v>1.7729481996179799</v>
      </c>
      <c r="K1129">
        <v>72.576466918270299</v>
      </c>
      <c r="L1129">
        <v>77.425305976596107</v>
      </c>
      <c r="M1129">
        <v>68.820455163400993</v>
      </c>
      <c r="N1129">
        <v>1.8870474273764499</v>
      </c>
      <c r="O1129">
        <v>35.384615384615302</v>
      </c>
      <c r="P1129">
        <v>65.478615071283102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E1130">
        <v>2041.3874766649999</v>
      </c>
      <c r="F1130">
        <v>790.45</v>
      </c>
      <c r="G1130">
        <v>44.690357609465103</v>
      </c>
      <c r="H1130">
        <v>-9.1773395413274503</v>
      </c>
      <c r="I1130">
        <v>-34.706166251885897</v>
      </c>
      <c r="J1130">
        <v>-1.2694385146404801</v>
      </c>
      <c r="K1130">
        <v>838.34912431172404</v>
      </c>
      <c r="L1130">
        <v>799.06375471017998</v>
      </c>
      <c r="M1130">
        <v>43.172987941385102</v>
      </c>
      <c r="N1130">
        <v>0.70017824754259494</v>
      </c>
      <c r="O1130">
        <v>64.463280409893002</v>
      </c>
      <c r="P1130">
        <v>73.687101735882194</v>
      </c>
      <c r="Q1130">
        <v>0.171308687529061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21</v>
      </c>
      <c r="E1131">
        <v>2037.0023937000001</v>
      </c>
      <c r="F1131">
        <v>224.2</v>
      </c>
      <c r="G1131">
        <v>-62.754124349467503</v>
      </c>
      <c r="H1131">
        <v>-17.095120186550101</v>
      </c>
      <c r="I1131">
        <v>-53.043535630653999</v>
      </c>
      <c r="J1131">
        <v>-0.93593325689880402</v>
      </c>
      <c r="K1131">
        <v>255.58796690712899</v>
      </c>
      <c r="M1131">
        <v>29.479135106855502</v>
      </c>
      <c r="N1131">
        <v>0.92782917409024901</v>
      </c>
      <c r="O1131">
        <v>88.983050847457605</v>
      </c>
      <c r="P1131">
        <v>3.7962962962962901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388</v>
      </c>
      <c r="E1132">
        <v>2031.1159299999999</v>
      </c>
      <c r="F1132">
        <v>3404.2</v>
      </c>
      <c r="G1132">
        <v>275.80113031574899</v>
      </c>
      <c r="H1132">
        <v>10.948642356226699</v>
      </c>
      <c r="I1132">
        <v>105.609194491767</v>
      </c>
      <c r="J1132">
        <v>-5.9460300633733798</v>
      </c>
      <c r="K1132">
        <v>2829.6025394574199</v>
      </c>
      <c r="L1132">
        <v>2038.15204849317</v>
      </c>
      <c r="M1132">
        <v>59.048780964222502</v>
      </c>
      <c r="N1132">
        <v>1.0918872877895101</v>
      </c>
      <c r="O1132">
        <v>10.8924270019387</v>
      </c>
      <c r="P1132">
        <v>310.119872296849</v>
      </c>
      <c r="Q1132">
        <v>0.117290959412747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395</v>
      </c>
      <c r="E1133">
        <v>2012.38616357</v>
      </c>
      <c r="F1133">
        <v>15092.9</v>
      </c>
      <c r="G1133">
        <v>302.522887072895</v>
      </c>
      <c r="H1133">
        <v>40.6824332747886</v>
      </c>
      <c r="I1133">
        <v>187.20487263877399</v>
      </c>
      <c r="J1133">
        <v>7.5679030936665201</v>
      </c>
      <c r="K1133">
        <v>11894.521811107799</v>
      </c>
      <c r="L1133">
        <v>7755.7578538196203</v>
      </c>
      <c r="M1133">
        <v>67.352747597649994</v>
      </c>
      <c r="N1133">
        <v>0.30365230881941002</v>
      </c>
      <c r="O1133">
        <v>10.9395808625247</v>
      </c>
      <c r="P1133">
        <v>347.19703703703698</v>
      </c>
      <c r="Q1133">
        <v>0.24141064960658201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95</v>
      </c>
      <c r="E1134">
        <v>2010.097786284</v>
      </c>
      <c r="F1134">
        <v>188.22</v>
      </c>
      <c r="G1134">
        <v>26.806352741747201</v>
      </c>
      <c r="H1134">
        <v>13.2614386361406</v>
      </c>
      <c r="I1134">
        <v>-9.7046451981264994</v>
      </c>
      <c r="J1134">
        <v>9.9293642608718198</v>
      </c>
      <c r="K1134">
        <v>172.125462598632</v>
      </c>
      <c r="L1134">
        <v>166.698064553222</v>
      </c>
      <c r="M1134">
        <v>67.415630817110099</v>
      </c>
      <c r="N1134">
        <v>1.7461801120745699</v>
      </c>
      <c r="O1134">
        <v>15.0249707788757</v>
      </c>
      <c r="P1134">
        <v>56.523908523908503</v>
      </c>
      <c r="Q1134">
        <v>3.4213125090966003E-2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143</v>
      </c>
      <c r="E1135">
        <v>2009.3118513649999</v>
      </c>
      <c r="F1135">
        <v>128.05000000000001</v>
      </c>
      <c r="G1135">
        <v>-29.919711389118198</v>
      </c>
      <c r="H1135">
        <v>-4.3737598873596601</v>
      </c>
      <c r="I1135">
        <v>-39.679154110534803</v>
      </c>
      <c r="J1135">
        <v>2.0868066358960702</v>
      </c>
      <c r="K1135">
        <v>131.07027162917001</v>
      </c>
      <c r="L1135">
        <v>144.63639999999901</v>
      </c>
      <c r="M1135">
        <v>60.735961832146401</v>
      </c>
      <c r="N1135">
        <v>1.3212053595673301</v>
      </c>
      <c r="O1135">
        <v>51.5033190160093</v>
      </c>
      <c r="P1135">
        <v>6.7083333333333304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E1136">
        <v>2007.2119997279999</v>
      </c>
      <c r="F1136">
        <v>113.43</v>
      </c>
      <c r="G1136">
        <v>131.462018022412</v>
      </c>
      <c r="H1136">
        <v>-9.8036779598592805</v>
      </c>
      <c r="I1136">
        <v>-59.936599157699497</v>
      </c>
      <c r="J1136">
        <v>2.5083096098914499</v>
      </c>
      <c r="K1136">
        <v>121.701931728088</v>
      </c>
      <c r="L1136">
        <v>127.097937931209</v>
      </c>
      <c r="M1136">
        <v>53.491979319153501</v>
      </c>
      <c r="N1136">
        <v>0.69126183105701</v>
      </c>
      <c r="O1136">
        <v>141.91131094066799</v>
      </c>
      <c r="P1136">
        <v>224.085714285714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198</v>
      </c>
      <c r="E1137">
        <v>2005.897964</v>
      </c>
      <c r="F1137">
        <v>1233.5</v>
      </c>
      <c r="G1137">
        <v>14.763866447875699</v>
      </c>
      <c r="H1137">
        <v>-6.1538358824953798</v>
      </c>
      <c r="I1137">
        <v>10.667973771292401</v>
      </c>
      <c r="J1137">
        <v>-1.9764140677712501</v>
      </c>
      <c r="K1137">
        <v>1176.68763623175</v>
      </c>
      <c r="L1137">
        <v>996.71517150867999</v>
      </c>
      <c r="M1137">
        <v>43.866198326417198</v>
      </c>
      <c r="N1137">
        <v>0.343533521597715</v>
      </c>
      <c r="O1137">
        <v>13.4171057965139</v>
      </c>
      <c r="P1137">
        <v>59.0484172522725</v>
      </c>
      <c r="Q1137">
        <v>2.7526929898402001E-2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133</v>
      </c>
      <c r="E1138">
        <v>2004.8536961099901</v>
      </c>
      <c r="F1138">
        <v>155.03</v>
      </c>
      <c r="G1138">
        <v>-29.0461770026278</v>
      </c>
      <c r="H1138">
        <v>-8.0354801437797292</v>
      </c>
      <c r="I1138">
        <v>-19.7122027174089</v>
      </c>
      <c r="J1138">
        <v>0.59554963024014596</v>
      </c>
      <c r="K1138">
        <v>150.28816522939101</v>
      </c>
      <c r="L1138">
        <v>150.79949793351301</v>
      </c>
      <c r="M1138">
        <v>53.206324526756603</v>
      </c>
      <c r="N1138">
        <v>0.89851884373333002</v>
      </c>
      <c r="O1138">
        <v>26.652905889182701</v>
      </c>
      <c r="P1138">
        <v>34.808695652173903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54</v>
      </c>
      <c r="E1139">
        <v>1999.75205455999</v>
      </c>
      <c r="F1139">
        <v>1908.4</v>
      </c>
      <c r="G1139">
        <v>-37.591537298973201</v>
      </c>
      <c r="H1139">
        <v>-17.4744637973855</v>
      </c>
      <c r="I1139">
        <v>-32.708198806192698</v>
      </c>
      <c r="J1139">
        <v>-0.67721386365306102</v>
      </c>
      <c r="K1139">
        <v>2096.32211437873</v>
      </c>
      <c r="L1139">
        <v>2106.75860920478</v>
      </c>
      <c r="M1139">
        <v>25.227730651384402</v>
      </c>
      <c r="N1139">
        <v>0.88497529252431095</v>
      </c>
      <c r="O1139">
        <v>40.431775309159399</v>
      </c>
      <c r="P1139">
        <v>12.483791111635</v>
      </c>
      <c r="Q1139">
        <v>8.7035909013488996E-2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899</v>
      </c>
      <c r="E1140">
        <v>1998.7277005599999</v>
      </c>
      <c r="F1140">
        <v>300.10000000000002</v>
      </c>
      <c r="G1140">
        <v>375.46173772643101</v>
      </c>
      <c r="H1140">
        <v>2.6706527131020001</v>
      </c>
      <c r="I1140">
        <v>116.73232182778</v>
      </c>
      <c r="J1140">
        <v>5.25316463695916</v>
      </c>
      <c r="K1140">
        <v>272.28806653128902</v>
      </c>
      <c r="L1140">
        <v>185.784807675385</v>
      </c>
      <c r="M1140">
        <v>57.127511965518302</v>
      </c>
      <c r="N1140">
        <v>1.1353924693114199</v>
      </c>
      <c r="O1140">
        <v>11.3295568143952</v>
      </c>
      <c r="Q1140">
        <v>0.14224672244779299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254</v>
      </c>
      <c r="E1141">
        <v>1997.0972613900001</v>
      </c>
      <c r="F1141">
        <v>1831.9</v>
      </c>
      <c r="G1141">
        <v>94.971771724473896</v>
      </c>
      <c r="H1141">
        <v>-2.2422501699205699</v>
      </c>
      <c r="I1141">
        <v>23.9979879883949</v>
      </c>
      <c r="J1141">
        <v>-1.3783613361215601</v>
      </c>
      <c r="K1141">
        <v>1678.79677919544</v>
      </c>
      <c r="L1141">
        <v>1364.83013278781</v>
      </c>
      <c r="M1141">
        <v>46.796362977306003</v>
      </c>
      <c r="N1141">
        <v>0.55115093919152203</v>
      </c>
      <c r="O1141">
        <v>8.9033244172716799</v>
      </c>
      <c r="P1141">
        <v>120.445246690734</v>
      </c>
      <c r="Q1141">
        <v>9.0801363675257998E-2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Row],[Ticker]],[1]!Table1[[Symbol]:[Industry]],2,FALSE),"-")</f>
        <v>-</v>
      </c>
      <c r="D1142" t="s">
        <v>271</v>
      </c>
      <c r="E1142">
        <v>1994.21522255999</v>
      </c>
      <c r="F1142">
        <v>359.92</v>
      </c>
      <c r="G1142">
        <v>236.63081254023299</v>
      </c>
      <c r="H1142">
        <v>42.363143040221203</v>
      </c>
      <c r="I1142">
        <v>92.253435776861295</v>
      </c>
      <c r="J1142">
        <v>9.0459910945030302</v>
      </c>
      <c r="K1142">
        <v>272.18996229656</v>
      </c>
      <c r="L1142">
        <v>209.70536354677699</v>
      </c>
      <c r="M1142">
        <v>73.165580132826307</v>
      </c>
      <c r="N1142">
        <v>1.89301031633695</v>
      </c>
      <c r="O1142">
        <v>6.1430317848410496</v>
      </c>
      <c r="P1142">
        <v>286.802794196668</v>
      </c>
      <c r="Q1142">
        <v>0.13204950641566099</v>
      </c>
    </row>
    <row r="1143" spans="1:17" x14ac:dyDescent="0.3">
      <c r="A1143" t="s">
        <v>2432</v>
      </c>
      <c r="B1143" t="s">
        <v>2433</v>
      </c>
      <c r="C1143" t="str">
        <f>IFERROR(VLOOKUP(Table1[[#This Row],[Ticker]],[1]!Table1[[Symbol]:[Industry]],2,FALSE),"-")</f>
        <v>-</v>
      </c>
      <c r="D1143" t="s">
        <v>118</v>
      </c>
      <c r="E1143">
        <v>1988.2224684</v>
      </c>
      <c r="F1143">
        <v>8.1</v>
      </c>
      <c r="G1143">
        <v>-20.1648011044066</v>
      </c>
      <c r="H1143">
        <v>-27.200582449974799</v>
      </c>
      <c r="I1143">
        <v>-77.314064861883907</v>
      </c>
      <c r="J1143">
        <v>4.6624403321289902</v>
      </c>
      <c r="K1143">
        <v>10.8923671712247</v>
      </c>
      <c r="L1143">
        <v>14.7702961684325</v>
      </c>
      <c r="M1143">
        <v>55.131427413916199</v>
      </c>
      <c r="N1143">
        <v>0.97692986479801802</v>
      </c>
      <c r="O1143">
        <v>235.18518518518499</v>
      </c>
      <c r="P1143">
        <v>20.715350223546899</v>
      </c>
      <c r="Q1143">
        <v>-5.4408888528949999E-3</v>
      </c>
    </row>
    <row r="1144" spans="1:17" hidden="1" x14ac:dyDescent="0.3">
      <c r="A1144" t="s">
        <v>2434</v>
      </c>
      <c r="B1144" t="s">
        <v>2435</v>
      </c>
      <c r="C1144" t="str">
        <f>IFERROR(VLOOKUP(Table1[[#This Row],[Ticker]],[1]!Table1[[Symbol]:[Industry]],2,FALSE),"-")</f>
        <v>-</v>
      </c>
      <c r="D1144" t="s">
        <v>1506</v>
      </c>
      <c r="E1144">
        <v>1986.107239536</v>
      </c>
      <c r="F1144">
        <v>278.66000000000003</v>
      </c>
      <c r="G1144">
        <v>30.542566957370699</v>
      </c>
      <c r="H1144">
        <v>38.967033830282197</v>
      </c>
      <c r="I1144">
        <v>-15.851328959180201</v>
      </c>
      <c r="J1144">
        <v>-1.37015274362595</v>
      </c>
      <c r="K1144">
        <v>232.57889359384899</v>
      </c>
      <c r="L1144">
        <v>219.50107415145499</v>
      </c>
      <c r="M1144">
        <v>52.226718547771597</v>
      </c>
      <c r="N1144">
        <v>0.65994020785937002</v>
      </c>
      <c r="O1144">
        <v>20.900021531615501</v>
      </c>
      <c r="P1144">
        <v>106.41481481481399</v>
      </c>
      <c r="Q1144">
        <v>7.3272035872759003E-2</v>
      </c>
    </row>
    <row r="1145" spans="1:17" hidden="1" x14ac:dyDescent="0.3">
      <c r="A1145" t="s">
        <v>2436</v>
      </c>
      <c r="B1145" t="s">
        <v>2437</v>
      </c>
      <c r="C1145" t="str">
        <f>IFERROR(VLOOKUP(Table1[[#This Row],[Ticker]],[1]!Table1[[Symbol]:[Industry]],2,FALSE),"-")</f>
        <v>-</v>
      </c>
      <c r="D1145" t="s">
        <v>1642</v>
      </c>
      <c r="E1145">
        <v>1984.1380216</v>
      </c>
      <c r="F1145">
        <v>58.58</v>
      </c>
      <c r="G1145">
        <v>-8.3544890078161291</v>
      </c>
      <c r="H1145">
        <v>-5.8467915468597003</v>
      </c>
      <c r="I1145">
        <v>-3.5421888825316001</v>
      </c>
      <c r="J1145">
        <v>-4.2925395564668296</v>
      </c>
      <c r="K1145">
        <v>61.193781191004199</v>
      </c>
      <c r="L1145">
        <v>57.2467365793837</v>
      </c>
      <c r="M1145">
        <v>58.880462682991599</v>
      </c>
      <c r="N1145">
        <v>1.71497169326039</v>
      </c>
      <c r="O1145">
        <v>9.1669511778764203</v>
      </c>
      <c r="P1145">
        <v>22.0416666666666</v>
      </c>
      <c r="Q1145">
        <v>-2.8254867209200001E-2</v>
      </c>
    </row>
    <row r="1146" spans="1:17" hidden="1" x14ac:dyDescent="0.3">
      <c r="A1146" t="s">
        <v>2438</v>
      </c>
      <c r="B1146" t="s">
        <v>2439</v>
      </c>
      <c r="C1146" t="str">
        <f>IFERROR(VLOOKUP(Table1[[#This Row],[Ticker]],[1]!Table1[[Symbol]:[Industry]],2,FALSE),"-")</f>
        <v>-</v>
      </c>
      <c r="D1146" t="s">
        <v>271</v>
      </c>
      <c r="E1146">
        <v>1977.76</v>
      </c>
      <c r="F1146">
        <v>618.04999999999995</v>
      </c>
      <c r="G1146">
        <v>75.199359312130895</v>
      </c>
      <c r="H1146">
        <v>2.5865031702135401</v>
      </c>
      <c r="I1146">
        <v>30.3573283264742</v>
      </c>
      <c r="J1146">
        <v>-1.4812537224818101</v>
      </c>
      <c r="K1146">
        <v>560.24970498870402</v>
      </c>
      <c r="L1146">
        <v>459.869173934728</v>
      </c>
      <c r="M1146">
        <v>57.087219116141597</v>
      </c>
      <c r="N1146">
        <v>1.33258337689492</v>
      </c>
      <c r="O1146">
        <v>6.14027991262844</v>
      </c>
      <c r="P1146">
        <v>116.17698495977599</v>
      </c>
      <c r="Q1146">
        <v>0.13707736879124599</v>
      </c>
    </row>
    <row r="1147" spans="1:17" hidden="1" x14ac:dyDescent="0.3">
      <c r="A1147" t="s">
        <v>2440</v>
      </c>
      <c r="B1147" t="s">
        <v>2441</v>
      </c>
      <c r="C1147" t="str">
        <f>IFERROR(VLOOKUP(Table1[[#This Row],[Ticker]],[1]!Table1[[Symbol]:[Industry]],2,FALSE),"-")</f>
        <v>-</v>
      </c>
      <c r="D1147" t="s">
        <v>2442</v>
      </c>
      <c r="E1147">
        <v>1977.4174564</v>
      </c>
      <c r="F1147">
        <v>712.55</v>
      </c>
      <c r="G1147">
        <v>67.149340153396594</v>
      </c>
      <c r="H1147">
        <v>26.901148113603998</v>
      </c>
      <c r="I1147">
        <v>10.884103199032999</v>
      </c>
      <c r="J1147">
        <v>-0.27831177783776101</v>
      </c>
      <c r="K1147">
        <v>647.95612868368505</v>
      </c>
      <c r="L1147">
        <v>562.73715196054195</v>
      </c>
      <c r="M1147">
        <v>48.162102184720602</v>
      </c>
      <c r="N1147">
        <v>0.52901293770244895</v>
      </c>
      <c r="O1147">
        <v>18.503964634060701</v>
      </c>
      <c r="P1147">
        <v>117.539306976034</v>
      </c>
      <c r="Q1147">
        <v>0.100713817574243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285</v>
      </c>
      <c r="E1148">
        <v>1976.9043538200001</v>
      </c>
      <c r="F1148">
        <v>1273.8</v>
      </c>
      <c r="G1148">
        <v>-44.507771827354802</v>
      </c>
      <c r="H1148">
        <v>-0.55548619279729305</v>
      </c>
      <c r="I1148">
        <v>-24.450609583654899</v>
      </c>
      <c r="J1148">
        <v>2.2016249273883499</v>
      </c>
      <c r="K1148">
        <v>1274.4218493184501</v>
      </c>
      <c r="L1148">
        <v>1314.7979526896099</v>
      </c>
      <c r="M1148">
        <v>49.716966303356301</v>
      </c>
      <c r="N1148">
        <v>0.92167312027838399</v>
      </c>
      <c r="O1148">
        <v>39.519547809703198</v>
      </c>
      <c r="P1148">
        <v>11.1615324199319</v>
      </c>
      <c r="Q1148">
        <v>-1.7328046837803E-2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373</v>
      </c>
      <c r="E1149">
        <v>1964.5959948</v>
      </c>
      <c r="F1149">
        <v>224.2</v>
      </c>
      <c r="G1149">
        <v>-50.993531078226901</v>
      </c>
      <c r="H1149">
        <v>-6.1761046409879601</v>
      </c>
      <c r="I1149">
        <v>-34.013884584477402</v>
      </c>
      <c r="J1149">
        <v>1.6894570952205199</v>
      </c>
      <c r="K1149">
        <v>230.36297112472801</v>
      </c>
      <c r="L1149">
        <v>251.61447312749999</v>
      </c>
      <c r="M1149">
        <v>44.569879079912504</v>
      </c>
      <c r="N1149">
        <v>0.40576119012734202</v>
      </c>
      <c r="O1149">
        <v>55.3746654772524</v>
      </c>
      <c r="P1149">
        <v>6.7619047619047397</v>
      </c>
      <c r="Q1149">
        <v>0.14946961438023601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555</v>
      </c>
      <c r="E1150">
        <v>1960.55412525</v>
      </c>
      <c r="F1150">
        <v>636.65</v>
      </c>
      <c r="G1150">
        <v>12.7412735963195</v>
      </c>
      <c r="H1150">
        <v>0.41654529740880802</v>
      </c>
      <c r="I1150">
        <v>15.021185667501401</v>
      </c>
      <c r="J1150">
        <v>4.0342902152452202</v>
      </c>
      <c r="K1150">
        <v>571.68453622019297</v>
      </c>
      <c r="L1150">
        <v>516.78085766285994</v>
      </c>
      <c r="M1150">
        <v>67.276542112414901</v>
      </c>
      <c r="N1150">
        <v>0.67309407852752501</v>
      </c>
      <c r="O1150">
        <v>3.4948558862797299</v>
      </c>
      <c r="P1150">
        <v>58.173913043478201</v>
      </c>
      <c r="Q1150">
        <v>-3.9412872260732999E-2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1815</v>
      </c>
      <c r="E1151">
        <v>1956.16</v>
      </c>
      <c r="F1151">
        <v>305.64999999999998</v>
      </c>
      <c r="G1151">
        <v>17.854907198429999</v>
      </c>
      <c r="H1151">
        <v>-2.0974716725768698</v>
      </c>
      <c r="I1151">
        <v>9.3694699001567301</v>
      </c>
      <c r="J1151">
        <v>-4.9056718823079404</v>
      </c>
      <c r="K1151">
        <v>296.70482034509001</v>
      </c>
      <c r="L1151">
        <v>270.78607420178099</v>
      </c>
      <c r="M1151">
        <v>53.054244451150502</v>
      </c>
      <c r="N1151">
        <v>1.7202368329679001</v>
      </c>
      <c r="O1151">
        <v>10.714869949288399</v>
      </c>
      <c r="P1151">
        <v>44.412945901252002</v>
      </c>
      <c r="Q1151">
        <v>0.17627270368600501</v>
      </c>
    </row>
    <row r="1152" spans="1:17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555</v>
      </c>
      <c r="E1152">
        <v>1951.821647171</v>
      </c>
      <c r="F1152">
        <v>116.53</v>
      </c>
      <c r="G1152">
        <v>-49.2882874289188</v>
      </c>
      <c r="H1152">
        <v>2.8716741974912599</v>
      </c>
      <c r="I1152">
        <v>-23.438767791201101</v>
      </c>
      <c r="J1152">
        <v>-4.7250612772672804</v>
      </c>
      <c r="K1152">
        <v>106.777755922791</v>
      </c>
      <c r="L1152">
        <v>118.173287746752</v>
      </c>
      <c r="M1152">
        <v>62.123258414479501</v>
      </c>
      <c r="N1152">
        <v>2.92091899733698</v>
      </c>
      <c r="O1152">
        <v>59.915901484596198</v>
      </c>
      <c r="P1152">
        <v>45.753595997498401</v>
      </c>
      <c r="Q1152">
        <v>-7.7064560562931997E-2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1379</v>
      </c>
      <c r="E1153">
        <v>1939.0922598750001</v>
      </c>
      <c r="F1153">
        <v>273.93</v>
      </c>
      <c r="G1153">
        <v>58.365875941583298</v>
      </c>
      <c r="H1153">
        <v>14.700675064132399</v>
      </c>
      <c r="I1153">
        <v>42.724569279860901</v>
      </c>
      <c r="J1153">
        <v>-1.35457618916518</v>
      </c>
      <c r="K1153">
        <v>248.78493744797299</v>
      </c>
      <c r="L1153">
        <v>212.24664474426299</v>
      </c>
      <c r="M1153">
        <v>59.3298139631693</v>
      </c>
      <c r="N1153">
        <v>1.6654900301428801</v>
      </c>
      <c r="O1153">
        <v>7.5603256306355497</v>
      </c>
      <c r="P1153">
        <v>98.141048824593099</v>
      </c>
      <c r="Q1153">
        <v>0.20631704855240901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101</v>
      </c>
      <c r="E1154">
        <v>1935.024684</v>
      </c>
      <c r="F1154">
        <v>353.05</v>
      </c>
      <c r="G1154">
        <v>-28.242610992877001</v>
      </c>
      <c r="H1154">
        <v>8.9581042805313107</v>
      </c>
      <c r="I1154">
        <v>-23.143640179590999</v>
      </c>
      <c r="J1154">
        <v>-1.6799752816454701</v>
      </c>
      <c r="K1154">
        <v>337.29242532722401</v>
      </c>
      <c r="L1154">
        <v>344.274016578876</v>
      </c>
      <c r="M1154">
        <v>51.333115955054502</v>
      </c>
      <c r="N1154">
        <v>2.0970585924404301</v>
      </c>
      <c r="O1154">
        <v>25.761223622716301</v>
      </c>
      <c r="P1154">
        <v>25.172841694734899</v>
      </c>
      <c r="Q1154">
        <v>6.5983640799220006E-2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E1155">
        <v>1921.37783935999</v>
      </c>
      <c r="F1155">
        <v>372.4</v>
      </c>
      <c r="G1155">
        <v>45.686014746409199</v>
      </c>
      <c r="H1155">
        <v>7.6557103097404102</v>
      </c>
      <c r="I1155">
        <v>55.396603465222697</v>
      </c>
      <c r="J1155">
        <v>-3.4840782583148302</v>
      </c>
      <c r="M1155">
        <v>52.142416890187199</v>
      </c>
      <c r="O1155">
        <v>11.909237379162199</v>
      </c>
      <c r="P1155">
        <v>78.181818181818102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1642</v>
      </c>
      <c r="E1156">
        <v>1906.0882018</v>
      </c>
      <c r="F1156">
        <v>61.98</v>
      </c>
      <c r="G1156">
        <v>-4.8873724020307598</v>
      </c>
      <c r="H1156">
        <v>-4.6446070396764902</v>
      </c>
      <c r="I1156">
        <v>-0.17773688171934501</v>
      </c>
      <c r="J1156">
        <v>-3.5317774726806999</v>
      </c>
      <c r="K1156">
        <v>62.782714206050898</v>
      </c>
      <c r="L1156">
        <v>58.694916239263499</v>
      </c>
      <c r="M1156">
        <v>59.453032016997597</v>
      </c>
      <c r="N1156">
        <v>1.7466616447404</v>
      </c>
      <c r="O1156">
        <v>6.3407550822845904</v>
      </c>
      <c r="P1156">
        <v>25.212121212121101</v>
      </c>
      <c r="Q1156">
        <v>-2.8326200589973E-2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433</v>
      </c>
      <c r="E1157">
        <v>1905.6955</v>
      </c>
      <c r="F1157">
        <v>1262.05</v>
      </c>
      <c r="G1157">
        <v>7.3704733234349504</v>
      </c>
      <c r="H1157">
        <v>-7.3587670721383098</v>
      </c>
      <c r="I1157">
        <v>-23.652134951445198</v>
      </c>
      <c r="J1157">
        <v>-4.1615631168771801</v>
      </c>
      <c r="K1157">
        <v>1303.7561788082901</v>
      </c>
      <c r="L1157">
        <v>1242.8635082319099</v>
      </c>
      <c r="M1157">
        <v>33.863080512192099</v>
      </c>
      <c r="N1157">
        <v>0.58777385036744001</v>
      </c>
      <c r="O1157">
        <v>27.174042232874999</v>
      </c>
      <c r="P1157">
        <v>34.985828119150703</v>
      </c>
      <c r="Q1157">
        <v>4.9057677840254998E-2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1642</v>
      </c>
      <c r="E1158">
        <v>1905.052968</v>
      </c>
      <c r="F1158">
        <v>60.57</v>
      </c>
      <c r="G1158">
        <v>-7.73143872863686</v>
      </c>
      <c r="H1158">
        <v>-5.7385070719223004</v>
      </c>
      <c r="I1158">
        <v>-3.0198224139993801</v>
      </c>
      <c r="J1158">
        <v>-4.9290544578000404</v>
      </c>
      <c r="K1158">
        <v>62.681794140967</v>
      </c>
      <c r="L1158">
        <v>58.664736156003002</v>
      </c>
      <c r="M1158">
        <v>55.931821315525497</v>
      </c>
      <c r="N1158">
        <v>1.8600474258936499</v>
      </c>
      <c r="O1158">
        <v>10.037972593693199</v>
      </c>
      <c r="P1158">
        <v>23.084738874212501</v>
      </c>
      <c r="Q1158">
        <v>-2.9924776916618E-2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24</v>
      </c>
      <c r="E1159">
        <v>1904.485093125</v>
      </c>
      <c r="F1159">
        <v>179.25</v>
      </c>
      <c r="G1159">
        <v>-20.338311804233101</v>
      </c>
      <c r="H1159">
        <v>-9.5976805375154495</v>
      </c>
      <c r="I1159">
        <v>-4.8681317995125202</v>
      </c>
      <c r="J1159">
        <v>0.34697880651765201</v>
      </c>
      <c r="K1159">
        <v>189.16082169798099</v>
      </c>
      <c r="L1159">
        <v>178.56204911745701</v>
      </c>
      <c r="M1159">
        <v>37.481672267467303</v>
      </c>
      <c r="N1159">
        <v>0.56902964943425804</v>
      </c>
      <c r="O1159">
        <v>21.450488145048801</v>
      </c>
      <c r="P1159">
        <v>25.966268446943001</v>
      </c>
      <c r="Q1159">
        <v>-1.6901306684430999E-2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715</v>
      </c>
      <c r="E1160">
        <v>1901.11000107</v>
      </c>
      <c r="F1160">
        <v>768.53</v>
      </c>
      <c r="G1160">
        <v>39.6348939091801</v>
      </c>
      <c r="H1160">
        <v>-3.0646440336126801</v>
      </c>
      <c r="I1160">
        <v>18.413028922719501</v>
      </c>
      <c r="J1160">
        <v>-1.4777055361965801</v>
      </c>
      <c r="K1160">
        <v>749.54459745953602</v>
      </c>
      <c r="L1160">
        <v>645.22549868510305</v>
      </c>
      <c r="M1160">
        <v>43.078312623575101</v>
      </c>
      <c r="N1160">
        <v>1.01926141319136</v>
      </c>
      <c r="O1160">
        <v>5.6432409925442002</v>
      </c>
      <c r="P1160">
        <v>73.267951752902704</v>
      </c>
      <c r="Q1160">
        <v>-3.6227040049000002E-5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271</v>
      </c>
      <c r="E1161">
        <v>1894.742399445</v>
      </c>
      <c r="F1161">
        <v>1393.35</v>
      </c>
      <c r="G1161">
        <v>-11.166249544607799</v>
      </c>
      <c r="H1161">
        <v>0.86873171384270598</v>
      </c>
      <c r="I1161">
        <v>-25.416084527230399</v>
      </c>
      <c r="J1161">
        <v>-4.3177033902641</v>
      </c>
      <c r="K1161">
        <v>1385.7407041624299</v>
      </c>
      <c r="L1161">
        <v>1355.5474137804699</v>
      </c>
      <c r="M1161">
        <v>45.1088618554964</v>
      </c>
      <c r="N1161">
        <v>0.59688101032702801</v>
      </c>
      <c r="O1161">
        <v>27.0319733017547</v>
      </c>
      <c r="P1161">
        <v>36.335616438356098</v>
      </c>
      <c r="Q1161">
        <v>5.4110691009781997E-2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251</v>
      </c>
      <c r="E1162">
        <v>1894.46685515999</v>
      </c>
      <c r="F1162">
        <v>829.2</v>
      </c>
      <c r="G1162">
        <v>52.399563303205198</v>
      </c>
      <c r="H1162">
        <v>20.531053487982401</v>
      </c>
      <c r="I1162">
        <v>45.640996317438997</v>
      </c>
      <c r="J1162">
        <v>1.4588290758968501</v>
      </c>
      <c r="K1162">
        <v>731.67065592817005</v>
      </c>
      <c r="L1162">
        <v>608.87578386590997</v>
      </c>
      <c r="M1162">
        <v>56.194870048705397</v>
      </c>
      <c r="N1162">
        <v>0.40415298371731401</v>
      </c>
      <c r="O1162">
        <v>14.3270622286541</v>
      </c>
      <c r="P1162">
        <v>81.523642732048998</v>
      </c>
      <c r="Q1162">
        <v>4.3663995862163997E-2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2475</v>
      </c>
      <c r="E1163">
        <v>1894.2680853299901</v>
      </c>
      <c r="F1163">
        <v>1199.3</v>
      </c>
      <c r="G1163">
        <v>11.5108259410153</v>
      </c>
      <c r="H1163">
        <v>2.5020246507719199</v>
      </c>
      <c r="I1163">
        <v>-20.278179723965899</v>
      </c>
      <c r="J1163">
        <v>-1.4769634909277201</v>
      </c>
      <c r="K1163">
        <v>1168.69726665753</v>
      </c>
      <c r="L1163">
        <v>1145.72166670095</v>
      </c>
      <c r="M1163">
        <v>54.093979867310203</v>
      </c>
      <c r="N1163">
        <v>0.86364528693521003</v>
      </c>
      <c r="O1163">
        <v>20.983073459518</v>
      </c>
      <c r="P1163">
        <v>38.655413607722899</v>
      </c>
      <c r="Q1163">
        <v>8.3649564945331004E-2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46</v>
      </c>
      <c r="E1164">
        <v>1887.09968</v>
      </c>
      <c r="F1164">
        <v>162.19999999999999</v>
      </c>
      <c r="G1164">
        <v>316.45068795507399</v>
      </c>
      <c r="H1164">
        <v>11.0780553209229</v>
      </c>
      <c r="I1164">
        <v>58.574667074940997</v>
      </c>
      <c r="J1164">
        <v>-3.7696260438625999</v>
      </c>
      <c r="K1164">
        <v>143.65688513794399</v>
      </c>
      <c r="L1164">
        <v>101.345645353132</v>
      </c>
      <c r="M1164">
        <v>46.909465830329403</v>
      </c>
      <c r="N1164">
        <v>0.83688026797318804</v>
      </c>
      <c r="O1164">
        <v>25.770653514180001</v>
      </c>
      <c r="P1164">
        <v>349.93065187239898</v>
      </c>
      <c r="Q1164">
        <v>0.17267377451487101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46</v>
      </c>
      <c r="E1165">
        <v>1882.4505545229999</v>
      </c>
      <c r="F1165">
        <v>195.47</v>
      </c>
      <c r="G1165">
        <v>253.70885181272399</v>
      </c>
      <c r="H1165">
        <v>4.1135453621937499</v>
      </c>
      <c r="I1165">
        <v>36.467084597408402</v>
      </c>
      <c r="J1165">
        <v>10.272356491990299</v>
      </c>
      <c r="K1165">
        <v>160.082064292919</v>
      </c>
      <c r="L1165">
        <v>129.54503349211899</v>
      </c>
      <c r="M1165">
        <v>77.590327667456293</v>
      </c>
      <c r="N1165">
        <v>0.43220783743872698</v>
      </c>
      <c r="O1165">
        <v>0.78784468204839897</v>
      </c>
      <c r="P1165">
        <v>290.94</v>
      </c>
      <c r="Q1165">
        <v>0.151982543868837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402</v>
      </c>
      <c r="E1166">
        <v>1872.76775867999</v>
      </c>
      <c r="F1166">
        <v>215.28</v>
      </c>
      <c r="G1166">
        <v>78.605515637674799</v>
      </c>
      <c r="H1166">
        <v>-6.6364709701012199</v>
      </c>
      <c r="I1166">
        <v>1.1622242750913401</v>
      </c>
      <c r="J1166">
        <v>-1.8598008365463701</v>
      </c>
      <c r="K1166">
        <v>215.01187406325499</v>
      </c>
      <c r="L1166">
        <v>184.339813716858</v>
      </c>
      <c r="M1166">
        <v>45.692782172062103</v>
      </c>
      <c r="N1166">
        <v>0.76225115925370701</v>
      </c>
      <c r="O1166">
        <v>12.6439985135637</v>
      </c>
      <c r="P1166">
        <v>106.80115273775201</v>
      </c>
      <c r="Q1166">
        <v>9.0621450212492002E-2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932</v>
      </c>
      <c r="E1167">
        <v>1870.196064</v>
      </c>
      <c r="F1167">
        <v>819.6</v>
      </c>
      <c r="G1167">
        <v>-18.9138208863173</v>
      </c>
      <c r="H1167">
        <v>-1.4708168595281399</v>
      </c>
      <c r="I1167">
        <v>-14.349146719551801</v>
      </c>
      <c r="J1167">
        <v>-0.90229658617171404</v>
      </c>
      <c r="K1167">
        <v>796.73044073722701</v>
      </c>
      <c r="L1167">
        <v>766.96304738044898</v>
      </c>
      <c r="M1167">
        <v>50.081892939949299</v>
      </c>
      <c r="N1167">
        <v>0.82913715171230595</v>
      </c>
      <c r="O1167">
        <v>16.764275256222501</v>
      </c>
      <c r="P1167">
        <v>27.554275931834098</v>
      </c>
      <c r="Q1167">
        <v>7.0094215570978002E-2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285</v>
      </c>
      <c r="E1168">
        <v>1869.9581393639901</v>
      </c>
      <c r="F1168">
        <v>33.74</v>
      </c>
      <c r="G1168">
        <v>-16.729555904455498</v>
      </c>
      <c r="H1168">
        <v>3.6516045786827802</v>
      </c>
      <c r="I1168">
        <v>-22.9877816579986</v>
      </c>
      <c r="J1168">
        <v>7.2160835119136797</v>
      </c>
      <c r="K1168">
        <v>30.852834953170301</v>
      </c>
      <c r="L1168">
        <v>32.073870485928197</v>
      </c>
      <c r="M1168">
        <v>72.604898101807095</v>
      </c>
      <c r="N1168">
        <v>2.00721575505559</v>
      </c>
      <c r="O1168">
        <v>35.743924125666801</v>
      </c>
      <c r="P1168">
        <v>49.955555555555499</v>
      </c>
      <c r="Q1168">
        <v>-4.6990030606375001E-2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785</v>
      </c>
      <c r="E1169">
        <v>1864.493692474</v>
      </c>
      <c r="F1169">
        <v>16.46</v>
      </c>
      <c r="G1169">
        <v>5.9022257913495704</v>
      </c>
      <c r="H1169">
        <v>-17.722585912550802</v>
      </c>
      <c r="I1169">
        <v>-40.422448817025199</v>
      </c>
      <c r="J1169">
        <v>-3.6083206825572498</v>
      </c>
      <c r="K1169">
        <v>17.687435404530699</v>
      </c>
      <c r="L1169">
        <v>18.214437004507602</v>
      </c>
      <c r="M1169">
        <v>23.350022195172802</v>
      </c>
      <c r="N1169">
        <v>0.42638583317259099</v>
      </c>
      <c r="O1169">
        <v>78.007290400971996</v>
      </c>
      <c r="P1169">
        <v>33.821138211382099</v>
      </c>
      <c r="Q1169">
        <v>6.9905928778752999E-2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177</v>
      </c>
      <c r="E1170">
        <v>1862.8775454900001</v>
      </c>
      <c r="F1170">
        <v>453.7</v>
      </c>
      <c r="G1170">
        <v>-28.121702070923899</v>
      </c>
      <c r="H1170">
        <v>-5.6676286778214298</v>
      </c>
      <c r="I1170">
        <v>-25.024490592234901</v>
      </c>
      <c r="J1170">
        <v>-1.28330722288244</v>
      </c>
      <c r="K1170">
        <v>474.40118799000902</v>
      </c>
      <c r="M1170">
        <v>45.758089162068003</v>
      </c>
      <c r="N1170">
        <v>0.79646161690681205</v>
      </c>
      <c r="O1170">
        <v>41.282785981926303</v>
      </c>
      <c r="P1170">
        <v>5.1204819277108404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1771</v>
      </c>
      <c r="E1171">
        <v>1861.3757419379999</v>
      </c>
      <c r="F1171">
        <v>165.51</v>
      </c>
      <c r="G1171">
        <v>3.20657003022355</v>
      </c>
      <c r="H1171">
        <v>-7.8249151562639296</v>
      </c>
      <c r="I1171">
        <v>-31.087696548488999</v>
      </c>
      <c r="J1171">
        <v>-1.7762115043226101</v>
      </c>
      <c r="K1171">
        <v>171.78062844656699</v>
      </c>
      <c r="L1171">
        <v>171.794526426</v>
      </c>
      <c r="M1171">
        <v>40.452263587238001</v>
      </c>
      <c r="N1171">
        <v>0.98872356872269096</v>
      </c>
      <c r="O1171">
        <v>31.593257205002701</v>
      </c>
      <c r="P1171">
        <v>27.75762253956</v>
      </c>
      <c r="Q1171">
        <v>-3.6267928151585999E-2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373</v>
      </c>
      <c r="E1172">
        <v>1861.2033189000001</v>
      </c>
      <c r="F1172">
        <v>115.53</v>
      </c>
      <c r="G1172">
        <v>18.530686011808399</v>
      </c>
      <c r="H1172">
        <v>5.5174948081269397</v>
      </c>
      <c r="I1172">
        <v>-17.582074059289798</v>
      </c>
      <c r="J1172">
        <v>-1.8251219749643599</v>
      </c>
      <c r="K1172">
        <v>108.575327576934</v>
      </c>
      <c r="L1172">
        <v>95.594949504232602</v>
      </c>
      <c r="M1172">
        <v>44.771517609439897</v>
      </c>
      <c r="N1172">
        <v>1.2355443300219699</v>
      </c>
      <c r="O1172">
        <v>15.987189474595301</v>
      </c>
      <c r="P1172">
        <v>63.524416135880998</v>
      </c>
      <c r="Q1172">
        <v>0.107393577485092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271</v>
      </c>
      <c r="E1173">
        <v>1859.1504855000001</v>
      </c>
      <c r="F1173">
        <v>3223</v>
      </c>
      <c r="G1173">
        <v>294.234568018554</v>
      </c>
      <c r="H1173">
        <v>30.863344750726299</v>
      </c>
      <c r="I1173">
        <v>116.119651641354</v>
      </c>
      <c r="J1173">
        <v>10.758620377699501</v>
      </c>
      <c r="K1173">
        <v>2458.63174370657</v>
      </c>
      <c r="L1173">
        <v>1807.3137564838901</v>
      </c>
      <c r="M1173">
        <v>70.641760335859402</v>
      </c>
      <c r="N1173">
        <v>1.61974559063582</v>
      </c>
      <c r="O1173">
        <v>3.5991312441824199</v>
      </c>
      <c r="P1173">
        <v>355.22598870056498</v>
      </c>
      <c r="Q1173">
        <v>0.160589012769601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124</v>
      </c>
      <c r="E1174">
        <v>1857.7580619599901</v>
      </c>
      <c r="F1174">
        <v>62.94</v>
      </c>
      <c r="G1174">
        <v>8.4664182340322398</v>
      </c>
      <c r="H1174">
        <v>9.4111681748711309</v>
      </c>
      <c r="I1174">
        <v>-27.186179380535801</v>
      </c>
      <c r="J1174">
        <v>14.6406581715905</v>
      </c>
      <c r="K1174">
        <v>55.679241481667297</v>
      </c>
      <c r="L1174">
        <v>57.535507362932599</v>
      </c>
      <c r="M1174">
        <v>83.194312927968397</v>
      </c>
      <c r="N1174">
        <v>2.6071612529463302</v>
      </c>
      <c r="O1174">
        <v>37.114712424531298</v>
      </c>
      <c r="P1174">
        <v>45.6944444444444</v>
      </c>
      <c r="Q1174">
        <v>7.4013620175334E-2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228</v>
      </c>
      <c r="E1175">
        <v>1853.6889666</v>
      </c>
      <c r="F1175">
        <v>1222.8499999999999</v>
      </c>
      <c r="G1175">
        <v>129.692364551514</v>
      </c>
      <c r="H1175">
        <v>-3.9432509232418198</v>
      </c>
      <c r="I1175">
        <v>44.562901062829198</v>
      </c>
      <c r="J1175">
        <v>2.0513567367975898</v>
      </c>
      <c r="K1175">
        <v>1220.3814416428499</v>
      </c>
      <c r="L1175">
        <v>983.33757354520606</v>
      </c>
      <c r="M1175">
        <v>51.546821983448197</v>
      </c>
      <c r="N1175">
        <v>0.78461528436549499</v>
      </c>
      <c r="O1175">
        <v>22.071390603916999</v>
      </c>
      <c r="P1175">
        <v>164.37141930601999</v>
      </c>
      <c r="Q1175">
        <v>0.13159284463796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228</v>
      </c>
      <c r="E1176">
        <v>1850.84853479399</v>
      </c>
      <c r="F1176">
        <v>83.58</v>
      </c>
      <c r="G1176">
        <v>196.83357479991901</v>
      </c>
      <c r="H1176">
        <v>19.449525869214899</v>
      </c>
      <c r="I1176">
        <v>126.564187082374</v>
      </c>
      <c r="J1176">
        <v>-7.86665401589058</v>
      </c>
      <c r="K1176">
        <v>72.230292310400202</v>
      </c>
      <c r="L1176">
        <v>49.889202610178899</v>
      </c>
      <c r="M1176">
        <v>41.420424293360497</v>
      </c>
      <c r="N1176">
        <v>1.0394739304140399</v>
      </c>
      <c r="O1176">
        <v>19.5740607800909</v>
      </c>
      <c r="P1176">
        <v>265.77680525164101</v>
      </c>
      <c r="Q1176">
        <v>0.140464946140098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21</v>
      </c>
      <c r="E1177">
        <v>1822.9417536000001</v>
      </c>
      <c r="F1177">
        <v>1548.25</v>
      </c>
      <c r="G1177">
        <v>167.424339167086</v>
      </c>
      <c r="H1177">
        <v>17.712681856516301</v>
      </c>
      <c r="I1177">
        <v>222.458741979237</v>
      </c>
      <c r="J1177">
        <v>8.3227428867091007</v>
      </c>
      <c r="K1177">
        <v>1265.86602933323</v>
      </c>
      <c r="L1177">
        <v>926.17841497886604</v>
      </c>
      <c r="M1177">
        <v>63.618988329544798</v>
      </c>
      <c r="N1177">
        <v>1.7228441405531401</v>
      </c>
      <c r="O1177">
        <v>8.3772000645890596</v>
      </c>
      <c r="P1177">
        <v>271.59486379455097</v>
      </c>
      <c r="Q1177">
        <v>0.13523357148978801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E1178">
        <v>1820.344848</v>
      </c>
      <c r="F1178">
        <v>736.6</v>
      </c>
      <c r="G1178">
        <v>2274.2216031889702</v>
      </c>
      <c r="H1178">
        <v>-20.738145015984799</v>
      </c>
      <c r="I1178">
        <v>270.13206620068502</v>
      </c>
      <c r="J1178">
        <v>-11.6794295958963</v>
      </c>
      <c r="K1178">
        <v>718.32090687904599</v>
      </c>
      <c r="L1178">
        <v>456.58663447599997</v>
      </c>
      <c r="M1178">
        <v>45.668737555656499</v>
      </c>
      <c r="N1178">
        <v>0.37003856422426501</v>
      </c>
      <c r="O1178">
        <v>29.2424653814824</v>
      </c>
      <c r="P1178">
        <v>2846.4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228</v>
      </c>
      <c r="E1179">
        <v>1816.76</v>
      </c>
      <c r="F1179">
        <v>412.9</v>
      </c>
      <c r="G1179">
        <v>3.4863431812906902</v>
      </c>
      <c r="H1179">
        <v>3.29070003932963</v>
      </c>
      <c r="I1179">
        <v>19.1946224523784</v>
      </c>
      <c r="J1179">
        <v>-0.33773244726313001</v>
      </c>
      <c r="K1179">
        <v>391.913795247427</v>
      </c>
      <c r="L1179">
        <v>329.23615613926899</v>
      </c>
      <c r="M1179">
        <v>43.654938812646499</v>
      </c>
      <c r="N1179">
        <v>0.47840555440907001</v>
      </c>
      <c r="O1179">
        <v>12.618067328651</v>
      </c>
      <c r="P1179">
        <v>81.534403165530804</v>
      </c>
      <c r="Q1179">
        <v>0.16376748330372601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111</v>
      </c>
      <c r="E1180">
        <v>1816.3047641999999</v>
      </c>
      <c r="F1180">
        <v>123</v>
      </c>
      <c r="G1180">
        <v>33.822998597495399</v>
      </c>
      <c r="H1180">
        <v>5.7280883043811599</v>
      </c>
      <c r="I1180">
        <v>-19.392958824339502</v>
      </c>
      <c r="J1180">
        <v>-3.3249873492239201</v>
      </c>
      <c r="K1180">
        <v>112.48401766553999</v>
      </c>
      <c r="L1180">
        <v>109.307277760022</v>
      </c>
      <c r="M1180">
        <v>70.174244130776898</v>
      </c>
      <c r="N1180">
        <v>1.8768095833937399</v>
      </c>
      <c r="O1180">
        <v>29.227642276422699</v>
      </c>
      <c r="P1180">
        <v>67.803547066848495</v>
      </c>
      <c r="Q1180">
        <v>0.145948218763331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555</v>
      </c>
      <c r="E1181">
        <v>1809.2731349549999</v>
      </c>
      <c r="F1181">
        <v>349.05</v>
      </c>
      <c r="G1181">
        <v>-1.1925172306448899</v>
      </c>
      <c r="H1181">
        <v>-0.664961727289058</v>
      </c>
      <c r="I1181">
        <v>-27.912542942550001</v>
      </c>
      <c r="J1181">
        <v>3.1857126605255299</v>
      </c>
      <c r="K1181">
        <v>338.64745600317298</v>
      </c>
      <c r="L1181">
        <v>340.29198009004801</v>
      </c>
      <c r="M1181">
        <v>61.269579380513697</v>
      </c>
      <c r="N1181">
        <v>0.42828976101373101</v>
      </c>
      <c r="O1181">
        <v>29.637587738146301</v>
      </c>
      <c r="P1181">
        <v>33.735632183908002</v>
      </c>
      <c r="Q1181">
        <v>-7.3648400799982E-2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271</v>
      </c>
      <c r="E1182">
        <v>1808.98808409</v>
      </c>
      <c r="F1182">
        <v>418.55</v>
      </c>
      <c r="G1182">
        <v>158.42147748187099</v>
      </c>
      <c r="H1182">
        <v>-8.5246701716238604</v>
      </c>
      <c r="I1182">
        <v>38.678434937843598</v>
      </c>
      <c r="J1182">
        <v>4.8959187189389999</v>
      </c>
      <c r="K1182">
        <v>415.408956802631</v>
      </c>
      <c r="L1182">
        <v>329.59738066743699</v>
      </c>
      <c r="M1182">
        <v>42.740558552563598</v>
      </c>
      <c r="N1182">
        <v>0.57266489994184799</v>
      </c>
      <c r="O1182">
        <v>11.8145980169633</v>
      </c>
      <c r="P1182">
        <v>194.546094299788</v>
      </c>
      <c r="Q1182">
        <v>0.19851367486070501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198</v>
      </c>
      <c r="E1183">
        <v>1803.737562</v>
      </c>
      <c r="F1183">
        <v>420.15</v>
      </c>
      <c r="G1183">
        <v>-38.095101977808497</v>
      </c>
      <c r="H1183">
        <v>2.0381430402212302</v>
      </c>
      <c r="I1183">
        <v>-27.059917726763501</v>
      </c>
      <c r="J1183">
        <v>-1.41271171560555</v>
      </c>
      <c r="K1183">
        <v>414.33190761868002</v>
      </c>
      <c r="L1183">
        <v>420.43557550631402</v>
      </c>
      <c r="M1183">
        <v>48.705403078780002</v>
      </c>
      <c r="N1183">
        <v>2.1303915958494102</v>
      </c>
      <c r="O1183">
        <v>38.819469237177202</v>
      </c>
      <c r="P1183">
        <v>17.6231802911534</v>
      </c>
      <c r="Q1183">
        <v>6.1036510751940002E-3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46</v>
      </c>
      <c r="E1184">
        <v>1800.0980466619999</v>
      </c>
      <c r="F1184">
        <v>80.42</v>
      </c>
      <c r="G1184">
        <v>48.394108340578697</v>
      </c>
      <c r="H1184">
        <v>-4.5797703456055396</v>
      </c>
      <c r="I1184">
        <v>-21.059786521602</v>
      </c>
      <c r="J1184">
        <v>-4.6536273158488699</v>
      </c>
      <c r="K1184">
        <v>72.065520282527302</v>
      </c>
      <c r="L1184">
        <v>68.107252129436304</v>
      </c>
      <c r="M1184">
        <v>64.901412063246497</v>
      </c>
      <c r="N1184">
        <v>1.74193851855898</v>
      </c>
      <c r="O1184">
        <v>15.829395672718199</v>
      </c>
      <c r="P1184">
        <v>86.589327146171598</v>
      </c>
      <c r="Q1184">
        <v>0.116964977237794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138</v>
      </c>
      <c r="E1185">
        <v>1797.9045804779901</v>
      </c>
      <c r="F1185">
        <v>105.54</v>
      </c>
      <c r="G1185">
        <v>32.925848023417203</v>
      </c>
      <c r="H1185">
        <v>-11.321434356859401</v>
      </c>
      <c r="I1185">
        <v>-29.392884333114601</v>
      </c>
      <c r="J1185">
        <v>1.7254969431357301</v>
      </c>
      <c r="K1185">
        <v>110.326276924045</v>
      </c>
      <c r="L1185">
        <v>109.52114991297699</v>
      </c>
      <c r="M1185">
        <v>50.255252872265999</v>
      </c>
      <c r="N1185">
        <v>0.65923989249756998</v>
      </c>
      <c r="O1185">
        <v>33.503884783020602</v>
      </c>
      <c r="P1185">
        <v>57.404921700223703</v>
      </c>
      <c r="Q1185">
        <v>8.8032355577269995E-3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177</v>
      </c>
      <c r="E1186">
        <v>1795.8839504099999</v>
      </c>
      <c r="F1186">
        <v>160.05000000000001</v>
      </c>
      <c r="G1186">
        <v>10.6545898538148</v>
      </c>
      <c r="H1186">
        <v>16.3950990909795</v>
      </c>
      <c r="I1186">
        <v>6.1285276734449203</v>
      </c>
      <c r="J1186">
        <v>0.41852719230651397</v>
      </c>
      <c r="K1186">
        <v>140.64609599603699</v>
      </c>
      <c r="L1186">
        <v>135.70931253608401</v>
      </c>
      <c r="M1186">
        <v>65.9126200358196</v>
      </c>
      <c r="N1186">
        <v>2.1040635166873498</v>
      </c>
      <c r="O1186">
        <v>11.840049984379799</v>
      </c>
      <c r="P1186">
        <v>49.5794392523364</v>
      </c>
      <c r="Q1186">
        <v>4.6854447537155001E-2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555</v>
      </c>
      <c r="E1187">
        <v>1794.0198775599999</v>
      </c>
      <c r="F1187">
        <v>1377.8</v>
      </c>
      <c r="G1187">
        <v>-2.3186744347505299</v>
      </c>
      <c r="H1187">
        <v>-4.3014806769965501</v>
      </c>
      <c r="I1187">
        <v>-3.0034640951501599</v>
      </c>
      <c r="J1187">
        <v>3.0660970691390501</v>
      </c>
      <c r="K1187">
        <v>1363.91255694146</v>
      </c>
      <c r="L1187">
        <v>1305.2267161105401</v>
      </c>
      <c r="M1187">
        <v>49.662514075381402</v>
      </c>
      <c r="N1187">
        <v>0.76857974763689796</v>
      </c>
      <c r="O1187">
        <v>12.7159239367107</v>
      </c>
      <c r="P1187">
        <v>37.917917917917897</v>
      </c>
      <c r="Q1187">
        <v>-4.0543972964996997E-2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290</v>
      </c>
      <c r="E1188">
        <v>1792.5516</v>
      </c>
      <c r="F1188">
        <v>325.8</v>
      </c>
      <c r="G1188">
        <v>251.81093915487199</v>
      </c>
      <c r="H1188">
        <v>18.974614901692998</v>
      </c>
      <c r="I1188">
        <v>47.9102386973045</v>
      </c>
      <c r="J1188">
        <v>13.096900779452101</v>
      </c>
      <c r="K1188">
        <v>255.22674102098401</v>
      </c>
      <c r="L1188">
        <v>197.544257566694</v>
      </c>
      <c r="M1188">
        <v>71.411643245689305</v>
      </c>
      <c r="N1188">
        <v>1.0215903153567201</v>
      </c>
      <c r="O1188">
        <v>9.7912829957028809</v>
      </c>
      <c r="P1188">
        <v>282.84371327849499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138</v>
      </c>
      <c r="E1189">
        <v>1792.1275617599999</v>
      </c>
      <c r="F1189">
        <v>140.63999999999999</v>
      </c>
      <c r="G1189">
        <v>48.236442477486001</v>
      </c>
      <c r="H1189">
        <v>-5.0213598837553803</v>
      </c>
      <c r="I1189">
        <v>3.3407880969857802</v>
      </c>
      <c r="J1189">
        <v>0.410693194029703</v>
      </c>
      <c r="K1189">
        <v>127.94872881821399</v>
      </c>
      <c r="L1189">
        <v>107.780344453357</v>
      </c>
      <c r="M1189">
        <v>63.439693077429098</v>
      </c>
      <c r="N1189">
        <v>0.69040261800901503</v>
      </c>
      <c r="O1189">
        <v>7.3307736063708804</v>
      </c>
      <c r="P1189">
        <v>112.607709750566</v>
      </c>
      <c r="Q1189">
        <v>6.8548650697220007E-2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198</v>
      </c>
      <c r="E1190">
        <v>1790.3726024799901</v>
      </c>
      <c r="F1190">
        <v>791.45</v>
      </c>
      <c r="G1190">
        <v>40.071143111013001</v>
      </c>
      <c r="H1190">
        <v>-3.8969579698797698</v>
      </c>
      <c r="I1190">
        <v>-6.0012419843468301</v>
      </c>
      <c r="J1190">
        <v>2.2335278411911399</v>
      </c>
      <c r="K1190">
        <v>759.15591716381698</v>
      </c>
      <c r="L1190">
        <v>657.07541769679301</v>
      </c>
      <c r="M1190">
        <v>50.546442810484898</v>
      </c>
      <c r="N1190">
        <v>0.98148642011630705</v>
      </c>
      <c r="O1190">
        <v>7.2461936951165402</v>
      </c>
      <c r="P1190">
        <v>84.875029198785299</v>
      </c>
      <c r="Q1190">
        <v>5.2784256962134998E-2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677</v>
      </c>
      <c r="E1191">
        <v>1788.0558510000001</v>
      </c>
      <c r="F1191">
        <v>258.35000000000002</v>
      </c>
      <c r="G1191">
        <v>1.3712338385684</v>
      </c>
      <c r="H1191">
        <v>-8.5499393970547501</v>
      </c>
      <c r="I1191">
        <v>-29.204845810139499</v>
      </c>
      <c r="J1191">
        <v>-1.5902224666293601</v>
      </c>
      <c r="K1191">
        <v>268.71952160531998</v>
      </c>
      <c r="L1191">
        <v>266.591197513407</v>
      </c>
      <c r="M1191">
        <v>33.732353471150503</v>
      </c>
      <c r="N1191">
        <v>0.66083476965180199</v>
      </c>
      <c r="O1191">
        <v>28.120766402167501</v>
      </c>
      <c r="P1191">
        <v>27.5172754195459</v>
      </c>
      <c r="Q1191">
        <v>3.5570291646183E-2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198</v>
      </c>
      <c r="E1192">
        <v>1778.3213249999999</v>
      </c>
      <c r="F1192">
        <v>131.44999999999999</v>
      </c>
      <c r="G1192">
        <v>6.65504902558268</v>
      </c>
      <c r="H1192">
        <v>-12.6567284831445</v>
      </c>
      <c r="I1192">
        <v>21.215097685778801</v>
      </c>
      <c r="J1192">
        <v>0.86934922035536499</v>
      </c>
      <c r="K1192">
        <v>130.982147331981</v>
      </c>
      <c r="L1192">
        <v>116.310807269731</v>
      </c>
      <c r="M1192">
        <v>55.505947061396597</v>
      </c>
      <c r="N1192">
        <v>0.68067274545895295</v>
      </c>
      <c r="O1192">
        <v>19.4370483073412</v>
      </c>
      <c r="P1192">
        <v>67.026683608640397</v>
      </c>
      <c r="Q1192">
        <v>6.8326836815469999E-2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290</v>
      </c>
      <c r="E1193">
        <v>1777.20970003499</v>
      </c>
      <c r="F1193">
        <v>1188.1500000000001</v>
      </c>
      <c r="G1193">
        <v>23.603655560061998</v>
      </c>
      <c r="H1193">
        <v>-4.1436193401366399</v>
      </c>
      <c r="I1193">
        <v>1.75824182686111</v>
      </c>
      <c r="J1193">
        <v>-4.1036428080689404</v>
      </c>
      <c r="K1193">
        <v>1101.4350271093001</v>
      </c>
      <c r="L1193">
        <v>959.97398047838396</v>
      </c>
      <c r="M1193">
        <v>49.8678658702216</v>
      </c>
      <c r="N1193">
        <v>0.68342026845709902</v>
      </c>
      <c r="O1193">
        <v>9.2454656398602797</v>
      </c>
      <c r="P1193">
        <v>55.3035749297431</v>
      </c>
      <c r="Q1193">
        <v>0.11306932866250401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418</v>
      </c>
      <c r="E1194">
        <v>1776.2834060099999</v>
      </c>
      <c r="F1194">
        <v>1368.45</v>
      </c>
      <c r="G1194">
        <v>416.87837311267998</v>
      </c>
      <c r="H1194">
        <v>20.881661558739701</v>
      </c>
      <c r="I1194">
        <v>50.117511937182499</v>
      </c>
      <c r="J1194">
        <v>-0.838977616863816</v>
      </c>
      <c r="K1194">
        <v>1140.1746252344701</v>
      </c>
      <c r="L1194">
        <v>817.84630359417497</v>
      </c>
      <c r="M1194">
        <v>59.792767753758</v>
      </c>
      <c r="N1194">
        <v>2.2406289582013899</v>
      </c>
      <c r="O1194">
        <v>21.049362417333398</v>
      </c>
      <c r="P1194">
        <v>494.97826086956502</v>
      </c>
      <c r="Q1194">
        <v>0.138412907322678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46</v>
      </c>
      <c r="E1195">
        <v>1775.803134</v>
      </c>
      <c r="F1195">
        <v>181.65</v>
      </c>
      <c r="G1195">
        <v>1036.6919204487999</v>
      </c>
      <c r="H1195">
        <v>-16.828337166319201</v>
      </c>
      <c r="I1195">
        <v>133.41543903212801</v>
      </c>
      <c r="J1195">
        <v>-1.3478658849976299</v>
      </c>
      <c r="K1195">
        <v>183.86007362208599</v>
      </c>
      <c r="L1195">
        <v>111.92846186478</v>
      </c>
      <c r="M1195">
        <v>55.166162545553398</v>
      </c>
      <c r="N1195">
        <v>0.34807966212952501</v>
      </c>
      <c r="O1195">
        <v>26.8373245251857</v>
      </c>
      <c r="P1195">
        <v>1111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295</v>
      </c>
      <c r="E1196">
        <v>1774.72</v>
      </c>
      <c r="F1196">
        <v>3776</v>
      </c>
      <c r="G1196">
        <v>137.521113202923</v>
      </c>
      <c r="H1196">
        <v>16.521948071667701</v>
      </c>
      <c r="I1196">
        <v>8.1658225919159992</v>
      </c>
      <c r="J1196">
        <v>15.280302071933701</v>
      </c>
      <c r="K1196">
        <v>3289.5050425517502</v>
      </c>
      <c r="L1196">
        <v>2972.0099374889601</v>
      </c>
      <c r="M1196">
        <v>85.930594761070097</v>
      </c>
      <c r="N1196">
        <v>2.6405479269430701</v>
      </c>
      <c r="O1196">
        <v>5.9322033898305104</v>
      </c>
      <c r="P1196">
        <v>166.855123674911</v>
      </c>
      <c r="Q1196">
        <v>0.18610586784299099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418</v>
      </c>
      <c r="E1197">
        <v>1764.0423865</v>
      </c>
      <c r="F1197">
        <v>799.45</v>
      </c>
      <c r="G1197">
        <v>116.136236398192</v>
      </c>
      <c r="H1197">
        <v>-8.0727082787235993</v>
      </c>
      <c r="I1197">
        <v>84.989176333378296</v>
      </c>
      <c r="J1197">
        <v>4.4200278219941103</v>
      </c>
      <c r="K1197">
        <v>769.00787649129495</v>
      </c>
      <c r="L1197">
        <v>618.394144471956</v>
      </c>
      <c r="M1197">
        <v>60.429806722431699</v>
      </c>
      <c r="N1197">
        <v>1.05445573624171</v>
      </c>
      <c r="O1197">
        <v>8.1993870786165299</v>
      </c>
      <c r="P1197">
        <v>182.34151509800401</v>
      </c>
      <c r="Q1197">
        <v>0.124929186689568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133</v>
      </c>
      <c r="E1198">
        <v>1758.97728835</v>
      </c>
      <c r="F1198">
        <v>257.3</v>
      </c>
      <c r="G1198">
        <v>-2.0678269884751401</v>
      </c>
      <c r="H1198">
        <v>-8.9621458155372409</v>
      </c>
      <c r="I1198">
        <v>-42.887654602548999</v>
      </c>
      <c r="J1198">
        <v>0.318417809117577</v>
      </c>
      <c r="K1198">
        <v>265.70639138599103</v>
      </c>
      <c r="L1198">
        <v>272.22040699410798</v>
      </c>
      <c r="M1198">
        <v>55.9201734632681</v>
      </c>
      <c r="N1198">
        <v>0.81575147000028003</v>
      </c>
      <c r="O1198">
        <v>55.693742712786602</v>
      </c>
      <c r="P1198">
        <v>28.811013767209001</v>
      </c>
      <c r="Q1198">
        <v>9.9373328917077994E-2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812</v>
      </c>
      <c r="E1199">
        <v>1756.0374481919901</v>
      </c>
      <c r="F1199">
        <v>197.76</v>
      </c>
      <c r="G1199">
        <v>2.1919805950681299</v>
      </c>
      <c r="H1199">
        <v>8.5856213861279098</v>
      </c>
      <c r="I1199">
        <v>11.9025693138816</v>
      </c>
      <c r="J1199">
        <v>4.7087638354060397</v>
      </c>
      <c r="M1199">
        <v>55.6805668102051</v>
      </c>
      <c r="O1199">
        <v>16.302588996763699</v>
      </c>
      <c r="P1199">
        <v>43.304347826086897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121</v>
      </c>
      <c r="E1200">
        <v>1750.239158096</v>
      </c>
      <c r="F1200">
        <v>189.02</v>
      </c>
      <c r="G1200">
        <v>95.269787508836203</v>
      </c>
      <c r="H1200">
        <v>-7.1008529029836298</v>
      </c>
      <c r="I1200">
        <v>-19.766732823394801</v>
      </c>
      <c r="J1200">
        <v>2.24175658072404</v>
      </c>
      <c r="K1200">
        <v>186.278194780164</v>
      </c>
      <c r="L1200">
        <v>162.82810237018199</v>
      </c>
      <c r="M1200">
        <v>47.103581187977603</v>
      </c>
      <c r="N1200">
        <v>0.97484095419933703</v>
      </c>
      <c r="O1200">
        <v>41.545868162099197</v>
      </c>
      <c r="P1200">
        <v>126.778644271145</v>
      </c>
      <c r="Q1200">
        <v>8.1427134979855001E-2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1815</v>
      </c>
      <c r="E1201">
        <v>1742.4888780000001</v>
      </c>
      <c r="F1201">
        <v>601.25</v>
      </c>
      <c r="G1201">
        <v>20.139128962170201</v>
      </c>
      <c r="H1201">
        <v>-7.6284406487308702</v>
      </c>
      <c r="I1201">
        <v>-37.018875229176203</v>
      </c>
      <c r="J1201">
        <v>-3.93383208627227</v>
      </c>
      <c r="K1201">
        <v>647.60376714020401</v>
      </c>
      <c r="L1201">
        <v>643.936989774165</v>
      </c>
      <c r="M1201">
        <v>33.104631408578598</v>
      </c>
      <c r="N1201">
        <v>0.813535324997265</v>
      </c>
      <c r="O1201">
        <v>52.1829521829521</v>
      </c>
      <c r="P1201">
        <v>59.736981934112599</v>
      </c>
      <c r="Q1201">
        <v>0.13439963019936199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271</v>
      </c>
      <c r="E1202">
        <v>1741.35</v>
      </c>
      <c r="F1202">
        <v>1339.5</v>
      </c>
      <c r="G1202">
        <v>96.469429356885499</v>
      </c>
      <c r="H1202">
        <v>6.8262904505798101</v>
      </c>
      <c r="I1202">
        <v>78.808550368844095</v>
      </c>
      <c r="J1202">
        <v>-5.3871073330098902</v>
      </c>
      <c r="K1202">
        <v>1269.0219100178999</v>
      </c>
      <c r="L1202">
        <v>981.82018915657602</v>
      </c>
      <c r="M1202">
        <v>46.455682115955902</v>
      </c>
      <c r="N1202">
        <v>0.67357432808517903</v>
      </c>
      <c r="O1202">
        <v>17.2004479283314</v>
      </c>
      <c r="P1202">
        <v>122.139303482587</v>
      </c>
      <c r="Q1202">
        <v>8.1971337724948995E-2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124</v>
      </c>
      <c r="E1203">
        <v>1740.887535114</v>
      </c>
      <c r="F1203">
        <v>16.38</v>
      </c>
      <c r="G1203">
        <v>-3.08563924141807</v>
      </c>
      <c r="H1203">
        <v>-7.0629291945417298</v>
      </c>
      <c r="I1203">
        <v>-21.772119043066098</v>
      </c>
      <c r="J1203">
        <v>-4.0225508104060399</v>
      </c>
      <c r="K1203">
        <v>17.5160523783393</v>
      </c>
      <c r="L1203">
        <v>16.888157488938599</v>
      </c>
      <c r="M1203">
        <v>28.892669816520801</v>
      </c>
      <c r="N1203">
        <v>1.20760792899765</v>
      </c>
      <c r="O1203">
        <v>60.898329988676501</v>
      </c>
      <c r="P1203">
        <v>38.987578055571198</v>
      </c>
      <c r="Q1203">
        <v>9.8076705268262995E-2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133</v>
      </c>
      <c r="E1204">
        <v>1740.1611413099999</v>
      </c>
      <c r="F1204">
        <v>14.53</v>
      </c>
      <c r="G1204">
        <v>-19.478580849840998</v>
      </c>
      <c r="H1204">
        <v>-8.6294312172045</v>
      </c>
      <c r="I1204">
        <v>-16.783587708256999</v>
      </c>
      <c r="J1204">
        <v>6.5916793174427397</v>
      </c>
      <c r="K1204">
        <v>13.698109967622701</v>
      </c>
      <c r="L1204">
        <v>13.3625441873076</v>
      </c>
      <c r="M1204">
        <v>68.905763011489398</v>
      </c>
      <c r="N1204">
        <v>1.0795186835745201</v>
      </c>
      <c r="O1204">
        <v>26.634549208534001</v>
      </c>
      <c r="P1204">
        <v>86.282051282051199</v>
      </c>
      <c r="Q1204">
        <v>5.9818827466986003E-2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198</v>
      </c>
      <c r="E1205">
        <v>1737.07224</v>
      </c>
      <c r="F1205">
        <v>925.55</v>
      </c>
      <c r="G1205">
        <v>105.397893729573</v>
      </c>
      <c r="H1205">
        <v>-7.8951265483667203</v>
      </c>
      <c r="I1205">
        <v>78.5828264326273</v>
      </c>
      <c r="J1205">
        <v>0.32918871896848201</v>
      </c>
      <c r="K1205">
        <v>963.635894846577</v>
      </c>
      <c r="L1205">
        <v>743.94244716041806</v>
      </c>
      <c r="M1205">
        <v>37.388794111765399</v>
      </c>
      <c r="N1205">
        <v>0.433070306480272</v>
      </c>
      <c r="O1205">
        <v>38.344767975798099</v>
      </c>
      <c r="P1205">
        <v>164.55623838788</v>
      </c>
      <c r="Q1205">
        <v>8.3834571322598E-2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198</v>
      </c>
      <c r="E1206">
        <v>1730.73689953499</v>
      </c>
      <c r="F1206">
        <v>182.21</v>
      </c>
      <c r="G1206">
        <v>-46.043475275763697</v>
      </c>
      <c r="H1206">
        <v>-12.437877367942001</v>
      </c>
      <c r="I1206">
        <v>-38.045919694814501</v>
      </c>
      <c r="J1206">
        <v>-2.5709328568463499</v>
      </c>
      <c r="K1206">
        <v>192.63524225349701</v>
      </c>
      <c r="L1206">
        <v>206.985407754199</v>
      </c>
      <c r="M1206">
        <v>42.650668241469198</v>
      </c>
      <c r="N1206">
        <v>0.82233411308032001</v>
      </c>
      <c r="O1206">
        <v>75.072718292080495</v>
      </c>
      <c r="P1206">
        <v>5.5372140167969803</v>
      </c>
      <c r="Q1206">
        <v>4.0631751088874998E-2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373</v>
      </c>
      <c r="E1207">
        <v>1719.538997184</v>
      </c>
      <c r="F1207">
        <v>84.44</v>
      </c>
      <c r="G1207">
        <v>2.9664886584621</v>
      </c>
      <c r="H1207">
        <v>-3.6143396387625799</v>
      </c>
      <c r="I1207">
        <v>-16.3989169563846</v>
      </c>
      <c r="J1207">
        <v>1.2323839998720401</v>
      </c>
      <c r="K1207">
        <v>82.508916960741303</v>
      </c>
      <c r="L1207">
        <v>78.629186762193299</v>
      </c>
      <c r="M1207">
        <v>47.650473881740503</v>
      </c>
      <c r="N1207">
        <v>1.0813894484994899</v>
      </c>
      <c r="O1207">
        <v>27.309332070108901</v>
      </c>
      <c r="P1207">
        <v>36.193548387096698</v>
      </c>
      <c r="Q1207">
        <v>2.0430989066557E-2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555</v>
      </c>
      <c r="E1208">
        <v>1717.2922785200001</v>
      </c>
      <c r="F1208">
        <v>5571.8</v>
      </c>
      <c r="G1208">
        <v>-39.7432009580358</v>
      </c>
      <c r="H1208">
        <v>-13.9369390615849</v>
      </c>
      <c r="I1208">
        <v>-12.8575027166219</v>
      </c>
      <c r="J1208">
        <v>-2.3783614554698498</v>
      </c>
      <c r="K1208">
        <v>5564.9260933802998</v>
      </c>
      <c r="L1208">
        <v>5735.0599956770602</v>
      </c>
      <c r="M1208">
        <v>46.792220274994399</v>
      </c>
      <c r="N1208">
        <v>0.66748593381329702</v>
      </c>
      <c r="O1208">
        <v>23.586632686026</v>
      </c>
      <c r="P1208">
        <v>24.816308243727601</v>
      </c>
      <c r="Q1208">
        <v>-0.119566180398525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46</v>
      </c>
      <c r="E1209">
        <v>1713.7080000000001</v>
      </c>
      <c r="F1209">
        <v>434.4</v>
      </c>
      <c r="G1209">
        <v>27.479890733833599</v>
      </c>
      <c r="H1209">
        <v>-12.7156523393167</v>
      </c>
      <c r="I1209">
        <v>54.990358631853901</v>
      </c>
      <c r="J1209">
        <v>-1.4039935994550601</v>
      </c>
      <c r="K1209">
        <v>414.14704022025302</v>
      </c>
      <c r="L1209">
        <v>335.41527384255301</v>
      </c>
      <c r="M1209">
        <v>39.9490372525702</v>
      </c>
      <c r="N1209">
        <v>0.59129211773622603</v>
      </c>
      <c r="O1209">
        <v>14.5142725598526</v>
      </c>
      <c r="P1209">
        <v>88.746469693677994</v>
      </c>
      <c r="Q1209">
        <v>6.6156226345111993E-2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290</v>
      </c>
      <c r="E1210">
        <v>1703.52</v>
      </c>
      <c r="F1210">
        <v>1419.6</v>
      </c>
      <c r="G1210">
        <v>-22.910723510289799</v>
      </c>
      <c r="H1210">
        <v>-4.17651213219255</v>
      </c>
      <c r="I1210">
        <v>-22.160429839198098</v>
      </c>
      <c r="J1210">
        <v>2.88679609026652</v>
      </c>
      <c r="K1210">
        <v>1402.8377791877499</v>
      </c>
      <c r="L1210">
        <v>1416.2066242006399</v>
      </c>
      <c r="M1210">
        <v>52.2415574628427</v>
      </c>
      <c r="N1210">
        <v>0.747993424898725</v>
      </c>
      <c r="O1210">
        <v>25.3909551986475</v>
      </c>
      <c r="P1210">
        <v>20.1981287837094</v>
      </c>
      <c r="Q1210">
        <v>0.15142788914559499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555</v>
      </c>
      <c r="E1211">
        <v>1702.7923671000001</v>
      </c>
      <c r="F1211">
        <v>99</v>
      </c>
      <c r="G1211">
        <v>28.7668228272173</v>
      </c>
      <c r="H1211">
        <v>-1.68894029311208</v>
      </c>
      <c r="I1211">
        <v>14.522015030452099</v>
      </c>
      <c r="J1211">
        <v>-1.19999568756024</v>
      </c>
      <c r="K1211">
        <v>90.194607084839205</v>
      </c>
      <c r="L1211">
        <v>78.972807046774903</v>
      </c>
      <c r="M1211">
        <v>56.263709413879603</v>
      </c>
      <c r="N1211">
        <v>0.92911174510940697</v>
      </c>
      <c r="O1211">
        <v>6.0101010101010202</v>
      </c>
      <c r="P1211">
        <v>76.943699731903394</v>
      </c>
      <c r="Q1211">
        <v>4.2351922261679997E-3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170</v>
      </c>
      <c r="E1212">
        <v>1695.3696981000001</v>
      </c>
      <c r="F1212">
        <v>1382.6</v>
      </c>
      <c r="G1212">
        <v>36.934275245586399</v>
      </c>
      <c r="H1212">
        <v>-6.2916488891608502</v>
      </c>
      <c r="I1212">
        <v>6.7997476335416298</v>
      </c>
      <c r="J1212">
        <v>-4.8273929014828703</v>
      </c>
      <c r="K1212">
        <v>1271.7346621005699</v>
      </c>
      <c r="L1212">
        <v>1149.61429241675</v>
      </c>
      <c r="M1212">
        <v>55.230799561177598</v>
      </c>
      <c r="N1212">
        <v>0.61504168610917198</v>
      </c>
      <c r="O1212">
        <v>13.9158107912628</v>
      </c>
      <c r="P1212">
        <v>65.958468371143894</v>
      </c>
      <c r="Q1212">
        <v>-2.3293018774437999E-2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138</v>
      </c>
      <c r="E1213">
        <v>1694.7913000000001</v>
      </c>
      <c r="F1213">
        <v>100</v>
      </c>
      <c r="G1213">
        <v>32.312321585315701</v>
      </c>
      <c r="H1213">
        <v>-8.6065900389017305</v>
      </c>
      <c r="I1213">
        <v>-1.2804747308427999</v>
      </c>
      <c r="J1213">
        <v>-2.2020950016233898</v>
      </c>
      <c r="K1213">
        <v>96.455077825418599</v>
      </c>
      <c r="L1213">
        <v>88.441431118337704</v>
      </c>
      <c r="M1213">
        <v>54.338052427611501</v>
      </c>
      <c r="N1213">
        <v>1.3029561126114</v>
      </c>
      <c r="O1213">
        <v>13.999999999999901</v>
      </c>
      <c r="P1213">
        <v>83.486238532110093</v>
      </c>
      <c r="Q1213">
        <v>5.2282160006097998E-2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622</v>
      </c>
      <c r="E1214">
        <v>1692.3029750000001</v>
      </c>
      <c r="F1214">
        <v>59.24</v>
      </c>
      <c r="G1214">
        <v>27.886480946875398</v>
      </c>
      <c r="H1214">
        <v>-1.1901810595017399</v>
      </c>
      <c r="I1214">
        <v>-17.581998884808101</v>
      </c>
      <c r="J1214">
        <v>-0.41032268455924598</v>
      </c>
      <c r="K1214">
        <v>57.142068215113902</v>
      </c>
      <c r="L1214">
        <v>55.294644914721403</v>
      </c>
      <c r="M1214">
        <v>29.188193916460101</v>
      </c>
      <c r="N1214">
        <v>1.6846450855808901</v>
      </c>
      <c r="O1214">
        <v>31.6677920324105</v>
      </c>
      <c r="P1214">
        <v>55.485564304461903</v>
      </c>
      <c r="Q1214">
        <v>7.1071011628524999E-2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57</v>
      </c>
      <c r="E1215">
        <v>1690.672409708</v>
      </c>
      <c r="F1215">
        <v>237.46</v>
      </c>
      <c r="G1215">
        <v>-38.021456489579002</v>
      </c>
      <c r="H1215">
        <v>-7.1911416080919999</v>
      </c>
      <c r="I1215">
        <v>-28.310867770765501</v>
      </c>
      <c r="J1215">
        <v>1.8839084909692401</v>
      </c>
      <c r="K1215">
        <v>242.37253538803299</v>
      </c>
      <c r="M1215">
        <v>40.479882826424998</v>
      </c>
      <c r="N1215">
        <v>0.74721145227393704</v>
      </c>
      <c r="O1215">
        <v>24.884191021645702</v>
      </c>
      <c r="P1215">
        <v>19.326633165829101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373</v>
      </c>
      <c r="E1216">
        <v>1685.111238</v>
      </c>
      <c r="F1216">
        <v>272.55</v>
      </c>
      <c r="G1216">
        <v>3.0460455060218501E-2</v>
      </c>
      <c r="H1216">
        <v>-10.810679438948901</v>
      </c>
      <c r="I1216">
        <v>3.66111396734415</v>
      </c>
      <c r="J1216">
        <v>1.57321550651216</v>
      </c>
      <c r="K1216">
        <v>270.864437696045</v>
      </c>
      <c r="L1216">
        <v>248.795325751989</v>
      </c>
      <c r="M1216">
        <v>41.462163483037699</v>
      </c>
      <c r="N1216">
        <v>0.55537120283664299</v>
      </c>
      <c r="O1216">
        <v>14.4560631076866</v>
      </c>
      <c r="P1216">
        <v>35.076198736216</v>
      </c>
      <c r="Q1216">
        <v>0.123926064452392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E1217">
        <v>1679.3833172750001</v>
      </c>
      <c r="F1217">
        <v>722.65</v>
      </c>
      <c r="G1217">
        <v>230.663891675206</v>
      </c>
      <c r="H1217">
        <v>-17.010107927328601</v>
      </c>
      <c r="I1217">
        <v>43.776851311728898</v>
      </c>
      <c r="J1217">
        <v>3.8244550475249701</v>
      </c>
      <c r="K1217">
        <v>790.37351409843598</v>
      </c>
      <c r="L1217">
        <v>626.82950735837903</v>
      </c>
      <c r="M1217">
        <v>34.448899112628403</v>
      </c>
      <c r="N1217">
        <v>1.9437533697081999</v>
      </c>
      <c r="O1217">
        <v>35.611983671210098</v>
      </c>
      <c r="P1217">
        <v>294.99863350642198</v>
      </c>
      <c r="Q1217">
        <v>0.26311758281210901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138</v>
      </c>
      <c r="E1218">
        <v>1678.813162742</v>
      </c>
      <c r="F1218">
        <v>210.02</v>
      </c>
      <c r="G1218">
        <v>307.68483127759902</v>
      </c>
      <c r="H1218">
        <v>35.057970626428101</v>
      </c>
      <c r="I1218">
        <v>54.119842268653997</v>
      </c>
      <c r="J1218">
        <v>11.4988170722644</v>
      </c>
      <c r="K1218">
        <v>162.60729299075501</v>
      </c>
      <c r="L1218">
        <v>124.716928738429</v>
      </c>
      <c r="M1218">
        <v>79.907728154185904</v>
      </c>
      <c r="N1218">
        <v>1.4380359327985099</v>
      </c>
      <c r="O1218">
        <v>0</v>
      </c>
      <c r="P1218">
        <v>399.45303210463697</v>
      </c>
      <c r="Q1218">
        <v>0.131115604496465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21</v>
      </c>
      <c r="E1219">
        <v>1670.8824459</v>
      </c>
      <c r="F1219">
        <v>1096.5</v>
      </c>
      <c r="G1219">
        <v>80.407389568455201</v>
      </c>
      <c r="H1219">
        <v>-8.6346830467352707</v>
      </c>
      <c r="I1219">
        <v>20.670091670764101</v>
      </c>
      <c r="J1219">
        <v>-3.3293733141361899</v>
      </c>
      <c r="K1219">
        <v>1072.17238278332</v>
      </c>
      <c r="L1219">
        <v>857.31226796788098</v>
      </c>
      <c r="M1219">
        <v>44.196962132970498</v>
      </c>
      <c r="N1219">
        <v>0.36707985629568701</v>
      </c>
      <c r="O1219">
        <v>14.172366621067001</v>
      </c>
      <c r="P1219">
        <v>105.896159984977</v>
      </c>
      <c r="Q1219">
        <v>8.2854986347340995E-2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95</v>
      </c>
      <c r="E1220">
        <v>1670.7225000000001</v>
      </c>
      <c r="F1220">
        <v>165.5</v>
      </c>
      <c r="G1220">
        <v>-21.215923894659799</v>
      </c>
      <c r="H1220">
        <v>-1.63421391859408E-2</v>
      </c>
      <c r="I1220">
        <v>-6.8328337642144801</v>
      </c>
      <c r="J1220">
        <v>2.17130103800406</v>
      </c>
      <c r="K1220">
        <v>149.83748390095599</v>
      </c>
      <c r="L1220">
        <v>149.061209604976</v>
      </c>
      <c r="M1220">
        <v>69.113879364778896</v>
      </c>
      <c r="N1220">
        <v>1.9402181555140401</v>
      </c>
      <c r="O1220">
        <v>22.658610271903299</v>
      </c>
      <c r="P1220">
        <v>45.879241956809103</v>
      </c>
      <c r="Q1220">
        <v>0.107364756149326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271</v>
      </c>
      <c r="E1221">
        <v>1665.0423696</v>
      </c>
      <c r="F1221">
        <v>1664.35</v>
      </c>
      <c r="G1221">
        <v>449.211018529721</v>
      </c>
      <c r="H1221">
        <v>11.9349534464935</v>
      </c>
      <c r="I1221">
        <v>94.042877180658294</v>
      </c>
      <c r="J1221">
        <v>0.422967661001034</v>
      </c>
      <c r="K1221">
        <v>1425.3704318656301</v>
      </c>
      <c r="L1221">
        <v>1047.23968560247</v>
      </c>
      <c r="M1221">
        <v>67.672025123638406</v>
      </c>
      <c r="N1221">
        <v>1.5339841625989801</v>
      </c>
      <c r="O1221">
        <v>4.3620632679424398</v>
      </c>
      <c r="P1221">
        <v>702.48312439729898</v>
      </c>
      <c r="Q1221">
        <v>0.19205635611234101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370</v>
      </c>
      <c r="E1222">
        <v>1651.849612</v>
      </c>
      <c r="F1222">
        <v>1232.6500000000001</v>
      </c>
      <c r="G1222">
        <v>392.81108772605</v>
      </c>
      <c r="H1222">
        <v>32.4005616953188</v>
      </c>
      <c r="I1222">
        <v>246.38727092991999</v>
      </c>
      <c r="J1222">
        <v>3.2501960248591999</v>
      </c>
      <c r="K1222">
        <v>1043.4574712106601</v>
      </c>
      <c r="L1222">
        <v>709.63849561635504</v>
      </c>
      <c r="M1222">
        <v>68.097870562215704</v>
      </c>
      <c r="N1222">
        <v>2.2934844489251902</v>
      </c>
      <c r="O1222">
        <v>3.8332048837869501</v>
      </c>
      <c r="P1222">
        <v>465.30612244897901</v>
      </c>
      <c r="Q1222">
        <v>0.21665808762226599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D1223" t="s">
        <v>409</v>
      </c>
      <c r="E1223">
        <v>1643.7405629100001</v>
      </c>
      <c r="F1223">
        <v>677.85</v>
      </c>
      <c r="G1223">
        <v>-32.0866262280218</v>
      </c>
      <c r="H1223">
        <v>-4.6107482330262499</v>
      </c>
      <c r="I1223">
        <v>-24.986182161650099</v>
      </c>
      <c r="J1223">
        <v>0.14978548673974201</v>
      </c>
      <c r="K1223">
        <v>690.23646305715397</v>
      </c>
      <c r="L1223">
        <v>704.34407353175595</v>
      </c>
      <c r="M1223">
        <v>41.074680886173198</v>
      </c>
      <c r="N1223">
        <v>0.69542871558331198</v>
      </c>
      <c r="O1223">
        <v>35.7232426052961</v>
      </c>
      <c r="P1223">
        <v>8.2827476038338705</v>
      </c>
      <c r="Q1223">
        <v>-2.2780599011176999E-2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228</v>
      </c>
      <c r="E1224">
        <v>1640.9295019399999</v>
      </c>
      <c r="F1224">
        <v>429.35</v>
      </c>
      <c r="G1224">
        <v>-27.125024678643399</v>
      </c>
      <c r="H1224">
        <v>1.3717250857562</v>
      </c>
      <c r="I1224">
        <v>-40.541561902593799</v>
      </c>
      <c r="J1224">
        <v>2.30962803539146</v>
      </c>
      <c r="K1224">
        <v>444.24102180883199</v>
      </c>
      <c r="L1224">
        <v>486.94397272167799</v>
      </c>
      <c r="M1224">
        <v>40.3146762971367</v>
      </c>
      <c r="N1224">
        <v>0.523778053007253</v>
      </c>
      <c r="O1224">
        <v>47.991149411901702</v>
      </c>
      <c r="P1224">
        <v>12.986842105263101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198</v>
      </c>
      <c r="E1225">
        <v>1639.5352503199999</v>
      </c>
      <c r="F1225">
        <v>520.9</v>
      </c>
      <c r="G1225">
        <v>-21.471584871820301</v>
      </c>
      <c r="H1225">
        <v>-5.4985074452156502</v>
      </c>
      <c r="I1225">
        <v>-18.520279810858799</v>
      </c>
      <c r="J1225">
        <v>-0.94427093518064897</v>
      </c>
      <c r="K1225">
        <v>501.55171883121898</v>
      </c>
      <c r="L1225">
        <v>500.668693580325</v>
      </c>
      <c r="M1225">
        <v>58.279723552037098</v>
      </c>
      <c r="N1225">
        <v>1.3160860158122401</v>
      </c>
      <c r="O1225">
        <v>32.942983298137797</v>
      </c>
      <c r="P1225">
        <v>29.5771144278606</v>
      </c>
      <c r="Q1225">
        <v>-2.2280793682487001E-2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1506</v>
      </c>
      <c r="E1226">
        <v>1630.7881551779999</v>
      </c>
      <c r="F1226">
        <v>120.54</v>
      </c>
      <c r="G1226">
        <v>24.528786269402499</v>
      </c>
      <c r="H1226">
        <v>14.5555501864365</v>
      </c>
      <c r="I1226">
        <v>-17.519956757640099</v>
      </c>
      <c r="J1226">
        <v>9.3105236468950991</v>
      </c>
      <c r="K1226">
        <v>110.42645557829501</v>
      </c>
      <c r="L1226">
        <v>108.488401669814</v>
      </c>
      <c r="M1226">
        <v>60.032300274510497</v>
      </c>
      <c r="N1226">
        <v>1.9307001602698799</v>
      </c>
      <c r="O1226">
        <v>28.422100547536001</v>
      </c>
      <c r="P1226">
        <v>55.9379042690815</v>
      </c>
      <c r="Q1226">
        <v>3.9160779093495003E-2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21</v>
      </c>
      <c r="E1227">
        <v>1627.2170743500001</v>
      </c>
      <c r="F1227">
        <v>1279.95</v>
      </c>
      <c r="G1227">
        <v>105.700100325821</v>
      </c>
      <c r="H1227">
        <v>8.3639899236900792</v>
      </c>
      <c r="I1227">
        <v>79.294128209756494</v>
      </c>
      <c r="J1227">
        <v>2.6805596560345202</v>
      </c>
      <c r="K1227">
        <v>1216.5614919598499</v>
      </c>
      <c r="L1227">
        <v>963.06521268270001</v>
      </c>
      <c r="M1227">
        <v>50.530673590868197</v>
      </c>
      <c r="N1227">
        <v>0.556883548598329</v>
      </c>
      <c r="O1227">
        <v>14.7544825969764</v>
      </c>
      <c r="P1227">
        <v>139.220633585646</v>
      </c>
      <c r="Q1227">
        <v>0.15812043481432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402</v>
      </c>
      <c r="E1228">
        <v>1614.3</v>
      </c>
      <c r="F1228">
        <v>53.81</v>
      </c>
      <c r="G1228">
        <v>3.3499917950016802</v>
      </c>
      <c r="H1228">
        <v>45.9131430402212</v>
      </c>
      <c r="I1228">
        <v>13.060580513815101</v>
      </c>
      <c r="J1228">
        <v>5.7832960839098</v>
      </c>
      <c r="K1228">
        <v>39.647374955380897</v>
      </c>
      <c r="M1228">
        <v>74.823009623669407</v>
      </c>
      <c r="N1228">
        <v>4.7203233647436598</v>
      </c>
      <c r="O1228">
        <v>5.1105742427058196</v>
      </c>
      <c r="P1228">
        <v>79.366666666666603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541</v>
      </c>
      <c r="E1229">
        <v>1610.1813</v>
      </c>
      <c r="F1229">
        <v>153.79</v>
      </c>
      <c r="G1229">
        <v>86.228279499200198</v>
      </c>
      <c r="H1229">
        <v>-16.239458115848102</v>
      </c>
      <c r="I1229">
        <v>29.093573162192399</v>
      </c>
      <c r="J1229">
        <v>-2.0096068561906799</v>
      </c>
      <c r="K1229">
        <v>156.92071900664999</v>
      </c>
      <c r="L1229">
        <v>132.37341477362801</v>
      </c>
      <c r="M1229">
        <v>48.776433736589098</v>
      </c>
      <c r="N1229">
        <v>0.34847891217714999</v>
      </c>
      <c r="O1229">
        <v>18.9934326029</v>
      </c>
      <c r="P1229">
        <v>116.605633802816</v>
      </c>
      <c r="Q1229">
        <v>3.4138019233249002E-2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60</v>
      </c>
      <c r="E1230">
        <v>1605.3904265199999</v>
      </c>
      <c r="F1230">
        <v>2598.5500000000002</v>
      </c>
      <c r="G1230">
        <v>3.6881948848122899</v>
      </c>
      <c r="H1230">
        <v>2.6560622426965899</v>
      </c>
      <c r="I1230">
        <v>21.4225001633225</v>
      </c>
      <c r="J1230">
        <v>-4.7150530784606897</v>
      </c>
      <c r="K1230">
        <v>2422.2272571010799</v>
      </c>
      <c r="L1230">
        <v>2187.52216058977</v>
      </c>
      <c r="M1230">
        <v>59.589251075214698</v>
      </c>
      <c r="N1230">
        <v>1.8858297801530399</v>
      </c>
      <c r="O1230">
        <v>8.6721440803524992</v>
      </c>
      <c r="P1230">
        <v>50.370348938140097</v>
      </c>
      <c r="Q1230">
        <v>1.6424468743191999E-2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198</v>
      </c>
      <c r="E1231">
        <v>1595.7996942299999</v>
      </c>
      <c r="F1231">
        <v>1005.9</v>
      </c>
      <c r="G1231">
        <v>137.66958615245699</v>
      </c>
      <c r="H1231">
        <v>-7.3448054284224096</v>
      </c>
      <c r="I1231">
        <v>103.639185279465</v>
      </c>
      <c r="J1231">
        <v>2.5212191695380599</v>
      </c>
      <c r="K1231">
        <v>939.04066317576996</v>
      </c>
      <c r="L1231">
        <v>707.22225134270604</v>
      </c>
      <c r="M1231">
        <v>58.9498800873478</v>
      </c>
      <c r="N1231">
        <v>0.448612426315664</v>
      </c>
      <c r="O1231">
        <v>8.8130032806441996</v>
      </c>
      <c r="P1231">
        <v>169.67828418230499</v>
      </c>
      <c r="Q1231">
        <v>0.19748195744053501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21</v>
      </c>
      <c r="E1232">
        <v>1595.2434539339999</v>
      </c>
      <c r="F1232">
        <v>163.78</v>
      </c>
      <c r="G1232">
        <v>70.502109182456095</v>
      </c>
      <c r="H1232">
        <v>45.113143040221203</v>
      </c>
      <c r="I1232">
        <v>47.059239679583001</v>
      </c>
      <c r="J1232">
        <v>6.0633798412705202</v>
      </c>
      <c r="K1232">
        <v>123.60705120946299</v>
      </c>
      <c r="L1232">
        <v>102.67485432191999</v>
      </c>
      <c r="M1232">
        <v>66.205461395053007</v>
      </c>
      <c r="N1232">
        <v>2.4712941996723901</v>
      </c>
      <c r="O1232">
        <v>12.529002320185599</v>
      </c>
      <c r="P1232">
        <v>125.903448275862</v>
      </c>
      <c r="Q1232">
        <v>9.2846389189306003E-2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373</v>
      </c>
      <c r="E1233">
        <v>1591.4496071999999</v>
      </c>
      <c r="F1233">
        <v>1266</v>
      </c>
      <c r="G1233">
        <v>14.0253531778809</v>
      </c>
      <c r="H1233">
        <v>-4.6129742209513598</v>
      </c>
      <c r="I1233">
        <v>28.066797108146201</v>
      </c>
      <c r="J1233">
        <v>2.7523107009153498</v>
      </c>
      <c r="K1233">
        <v>1120.33064554409</v>
      </c>
      <c r="L1233">
        <v>988.57830124530506</v>
      </c>
      <c r="M1233">
        <v>73.461024079926403</v>
      </c>
      <c r="N1233">
        <v>0.94735559512723699</v>
      </c>
      <c r="O1233">
        <v>2.2116903633491298</v>
      </c>
      <c r="P1233">
        <v>80.908831094598398</v>
      </c>
      <c r="Q1233">
        <v>-1.2774999184039E-2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Row],[Ticker]],[1]!Table1[[Symbol]:[Industry]],2,FALSE),"-")</f>
        <v>-</v>
      </c>
      <c r="E1234">
        <v>1591.4367500000001</v>
      </c>
      <c r="F1234">
        <v>1941.25</v>
      </c>
      <c r="G1234">
        <v>746.30960097860304</v>
      </c>
      <c r="H1234">
        <v>21.4464763735545</v>
      </c>
      <c r="I1234">
        <v>72.268591000352998</v>
      </c>
      <c r="J1234">
        <v>-4.2164014906380496</v>
      </c>
      <c r="K1234">
        <v>1530.8817895705199</v>
      </c>
      <c r="L1234">
        <v>941.81447547638595</v>
      </c>
      <c r="M1234">
        <v>61.296856439021298</v>
      </c>
      <c r="N1234">
        <v>0.62878560719640098</v>
      </c>
      <c r="O1234">
        <v>8.12620734063103</v>
      </c>
      <c r="P1234">
        <v>938.10160427807398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Row],[Ticker]],[1]!Table1[[Symbol]:[Industry]],2,FALSE),"-")</f>
        <v>-</v>
      </c>
      <c r="D1235" t="s">
        <v>80</v>
      </c>
      <c r="E1235">
        <v>1589.6346939519999</v>
      </c>
      <c r="F1235">
        <v>107.84</v>
      </c>
      <c r="G1235">
        <v>7.7422521355727296</v>
      </c>
      <c r="H1235">
        <v>-6.4290667952547897</v>
      </c>
      <c r="I1235">
        <v>-22.2867143546138</v>
      </c>
      <c r="J1235">
        <v>-5.3554152185503003</v>
      </c>
      <c r="K1235">
        <v>110.10003194938101</v>
      </c>
      <c r="L1235">
        <v>103.00474244356199</v>
      </c>
      <c r="M1235">
        <v>35.148585173111201</v>
      </c>
      <c r="N1235">
        <v>0.91073990036706198</v>
      </c>
      <c r="O1235">
        <v>14.892433234421301</v>
      </c>
      <c r="P1235">
        <v>40.691454664057296</v>
      </c>
      <c r="Q1235">
        <v>-2.6808927559424E-2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Row],[Ticker]],[1]!Table1[[Symbol]:[Industry]],2,FALSE),"-")</f>
        <v>-</v>
      </c>
      <c r="D1236" t="s">
        <v>409</v>
      </c>
      <c r="E1236">
        <v>1586.869927575</v>
      </c>
      <c r="F1236">
        <v>10.210000000000001</v>
      </c>
      <c r="G1236">
        <v>-47.435954950560401</v>
      </c>
      <c r="H1236">
        <v>-16.607395680317399</v>
      </c>
      <c r="I1236">
        <v>-46.609758496940302</v>
      </c>
      <c r="J1236">
        <v>-1.2519225782918499</v>
      </c>
      <c r="K1236">
        <v>11.438758266081599</v>
      </c>
      <c r="L1236">
        <v>12.262359522148</v>
      </c>
      <c r="M1236">
        <v>24.839534832549798</v>
      </c>
      <c r="N1236">
        <v>1.2437240721357701</v>
      </c>
      <c r="O1236">
        <v>64.871041462618294</v>
      </c>
      <c r="P1236">
        <v>3.1313131313131399</v>
      </c>
      <c r="Q1236">
        <v>0.12059239898025501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Row],[Ticker]],[1]!Table1[[Symbol]:[Industry]],2,FALSE),"-")</f>
        <v>-</v>
      </c>
      <c r="D1237" t="s">
        <v>290</v>
      </c>
      <c r="E1237">
        <v>1583.0533551999999</v>
      </c>
      <c r="F1237">
        <v>116.8</v>
      </c>
      <c r="G1237">
        <v>-18.595792495686801</v>
      </c>
      <c r="H1237">
        <v>-4.3983392144760396</v>
      </c>
      <c r="I1237">
        <v>-8.8376122814083509</v>
      </c>
      <c r="J1237">
        <v>-0.12498734922391901</v>
      </c>
      <c r="K1237">
        <v>114.40595460981901</v>
      </c>
      <c r="L1237">
        <v>111.41561745951699</v>
      </c>
      <c r="M1237">
        <v>46.0432088860153</v>
      </c>
      <c r="N1237">
        <v>0.78264079633537198</v>
      </c>
      <c r="O1237">
        <v>10.436643835616399</v>
      </c>
      <c r="P1237">
        <v>26.956521739130402</v>
      </c>
      <c r="Q1237">
        <v>-3.1032467233346E-2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Row],[Ticker]],[1]!Table1[[Symbol]:[Industry]],2,FALSE),"-")</f>
        <v>-</v>
      </c>
      <c r="D1238" t="s">
        <v>228</v>
      </c>
      <c r="E1238">
        <v>1581.54399728</v>
      </c>
      <c r="F1238">
        <v>894.4</v>
      </c>
      <c r="G1238">
        <v>142.21913881339199</v>
      </c>
      <c r="H1238">
        <v>0.26270449368974003</v>
      </c>
      <c r="I1238">
        <v>99.287693469745506</v>
      </c>
      <c r="J1238">
        <v>7.9905974683480901E-2</v>
      </c>
      <c r="K1238">
        <v>848.22990781052101</v>
      </c>
      <c r="L1238">
        <v>664.28926138124405</v>
      </c>
      <c r="M1238">
        <v>51.213013202740001</v>
      </c>
      <c r="N1238">
        <v>0.810456786733879</v>
      </c>
      <c r="O1238">
        <v>7.9997763864043003</v>
      </c>
      <c r="P1238">
        <v>183.71134020618501</v>
      </c>
      <c r="Q1238">
        <v>0.14802369197544901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Row],[Ticker]],[1]!Table1[[Symbol]:[Industry]],2,FALSE),"-")</f>
        <v>-</v>
      </c>
      <c r="D1239" t="s">
        <v>290</v>
      </c>
      <c r="E1239">
        <v>1581.4405810860001</v>
      </c>
      <c r="F1239">
        <v>53.58</v>
      </c>
      <c r="G1239">
        <v>-0.41233903360544399</v>
      </c>
      <c r="H1239">
        <v>-14.2995339658475</v>
      </c>
      <c r="I1239">
        <v>-27.811262115524201</v>
      </c>
      <c r="J1239">
        <v>-1.0935058677424401</v>
      </c>
      <c r="K1239">
        <v>54.437131514094098</v>
      </c>
      <c r="L1239">
        <v>54.526718730515199</v>
      </c>
      <c r="M1239">
        <v>51.142434743590997</v>
      </c>
      <c r="N1239">
        <v>0.77326037792478197</v>
      </c>
      <c r="O1239">
        <v>35.125046659201203</v>
      </c>
      <c r="P1239">
        <v>23.741339491916801</v>
      </c>
      <c r="Q1239">
        <v>1.0723348970344999E-2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Row],[Ticker]],[1]!Table1[[Symbol]:[Industry]],2,FALSE),"-")</f>
        <v>-</v>
      </c>
      <c r="D1240" t="s">
        <v>72</v>
      </c>
      <c r="E1240">
        <v>1576.7824499999999</v>
      </c>
      <c r="F1240">
        <v>51300</v>
      </c>
      <c r="G1240">
        <v>259.25389376068301</v>
      </c>
      <c r="H1240">
        <v>27.730089446641301</v>
      </c>
      <c r="I1240">
        <v>72.245088313707598</v>
      </c>
      <c r="J1240">
        <v>-10.9591681401843</v>
      </c>
      <c r="K1240">
        <v>45203.2651086283</v>
      </c>
      <c r="L1240">
        <v>31160.6750122835</v>
      </c>
      <c r="M1240">
        <v>38.695394875605601</v>
      </c>
      <c r="N1240">
        <v>0.67391826923076903</v>
      </c>
      <c r="O1240">
        <v>30.602339181286499</v>
      </c>
      <c r="P1240">
        <v>302.32138655791698</v>
      </c>
      <c r="Q1240">
        <v>7.6288964981644003E-2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Row],[Ticker]],[1]!Table1[[Symbol]:[Industry]],2,FALSE),"-")</f>
        <v>-</v>
      </c>
      <c r="D1241" t="s">
        <v>143</v>
      </c>
      <c r="E1241">
        <v>1566.4064526479999</v>
      </c>
      <c r="F1241">
        <v>28.52</v>
      </c>
      <c r="G1241">
        <v>41.802998537811597</v>
      </c>
      <c r="H1241">
        <v>-14.6820413547802</v>
      </c>
      <c r="I1241">
        <v>-28.137224237789201</v>
      </c>
      <c r="J1241">
        <v>-7.5163608835622702</v>
      </c>
      <c r="K1241">
        <v>30.612975563078798</v>
      </c>
      <c r="L1241">
        <v>28.9090241352168</v>
      </c>
      <c r="M1241">
        <v>25.534754695764999</v>
      </c>
      <c r="N1241">
        <v>1.16405265765542</v>
      </c>
      <c r="O1241">
        <v>38.148667601683002</v>
      </c>
      <c r="P1241">
        <v>84.595469255663403</v>
      </c>
      <c r="Q1241">
        <v>0.20606640517257299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Row],[Ticker]],[1]!Table1[[Symbol]:[Industry]],2,FALSE),"-")</f>
        <v>-</v>
      </c>
      <c r="D1242" t="s">
        <v>198</v>
      </c>
      <c r="E1242">
        <v>1566.1776</v>
      </c>
      <c r="F1242">
        <v>1254.95</v>
      </c>
      <c r="G1242">
        <v>34.712879868891903</v>
      </c>
      <c r="H1242">
        <v>-2.1050485251826201</v>
      </c>
      <c r="I1242">
        <v>-6.43118968025993</v>
      </c>
      <c r="J1242">
        <v>0.970533942993413</v>
      </c>
      <c r="K1242">
        <v>1087.9567572890601</v>
      </c>
      <c r="L1242">
        <v>1001.15343717554</v>
      </c>
      <c r="M1242">
        <v>78.437472400628906</v>
      </c>
      <c r="N1242">
        <v>1.66632956101303</v>
      </c>
      <c r="O1242">
        <v>4.4822502888561297</v>
      </c>
      <c r="P1242">
        <v>67.5612524200547</v>
      </c>
      <c r="Q1242">
        <v>1.1628355893653E-2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Row],[Ticker]],[1]!Table1[[Symbol]:[Industry]],2,FALSE),"-")</f>
        <v>-</v>
      </c>
      <c r="E1243">
        <v>1566.0097515</v>
      </c>
      <c r="F1243">
        <v>804.15</v>
      </c>
      <c r="G1243">
        <v>174.15367241317699</v>
      </c>
      <c r="H1243">
        <v>-11.5079461834172</v>
      </c>
      <c r="I1243">
        <v>41.421942056401697</v>
      </c>
      <c r="J1243">
        <v>-6.4754692020256499</v>
      </c>
      <c r="K1243">
        <v>706.74004124045496</v>
      </c>
      <c r="L1243">
        <v>518.16304821004996</v>
      </c>
      <c r="M1243">
        <v>46.959084893717197</v>
      </c>
      <c r="N1243">
        <v>0.49926592469808101</v>
      </c>
      <c r="O1243">
        <v>18.012808555617699</v>
      </c>
      <c r="P1243">
        <v>206.92748091602999</v>
      </c>
    </row>
    <row r="1244" spans="1:17" hidden="1" x14ac:dyDescent="0.3">
      <c r="A1244" t="s">
        <v>2636</v>
      </c>
      <c r="B1244" t="s">
        <v>2637</v>
      </c>
      <c r="C1244" t="str">
        <f>IFERROR(VLOOKUP(Table1[[#This Row],[Ticker]],[1]!Table1[[Symbol]:[Industry]],2,FALSE),"-")</f>
        <v>-</v>
      </c>
      <c r="D1244" t="s">
        <v>165</v>
      </c>
      <c r="E1244">
        <v>1565.711723825</v>
      </c>
      <c r="F1244">
        <v>235.75</v>
      </c>
      <c r="G1244">
        <v>67.967872411003</v>
      </c>
      <c r="H1244">
        <v>18.108485284044601</v>
      </c>
      <c r="I1244">
        <v>76.977524234784497</v>
      </c>
      <c r="J1244">
        <v>7.1759514623510796</v>
      </c>
      <c r="K1244">
        <v>199.52296505629801</v>
      </c>
      <c r="L1244">
        <v>151.95601348058699</v>
      </c>
      <c r="M1244">
        <v>60.4622362010807</v>
      </c>
      <c r="N1244">
        <v>1.3535523671721399</v>
      </c>
      <c r="O1244">
        <v>8.0763520678684895</v>
      </c>
      <c r="P1244">
        <v>144.68085106382901</v>
      </c>
      <c r="Q1244">
        <v>0.19481888629305999</v>
      </c>
    </row>
    <row r="1245" spans="1:17" hidden="1" x14ac:dyDescent="0.3">
      <c r="A1245" t="s">
        <v>2638</v>
      </c>
      <c r="B1245" t="s">
        <v>2639</v>
      </c>
      <c r="C1245" t="str">
        <f>IFERROR(VLOOKUP(Table1[[#This Row],[Ticker]],[1]!Table1[[Symbol]:[Industry]],2,FALSE),"-")</f>
        <v>-</v>
      </c>
      <c r="D1245" t="s">
        <v>555</v>
      </c>
      <c r="E1245">
        <v>1559.67497972</v>
      </c>
      <c r="F1245">
        <v>463.45</v>
      </c>
      <c r="G1245">
        <v>-1.5832703646405</v>
      </c>
      <c r="H1245">
        <v>13.4553029571475</v>
      </c>
      <c r="I1245">
        <v>7.7243836366048004</v>
      </c>
      <c r="J1245">
        <v>2.5263640021274201</v>
      </c>
      <c r="K1245">
        <v>401.684031538569</v>
      </c>
      <c r="L1245">
        <v>376.31749152189798</v>
      </c>
      <c r="M1245">
        <v>68.240421634127799</v>
      </c>
      <c r="N1245">
        <v>1.60512351709051</v>
      </c>
      <c r="O1245">
        <v>8.5769770201747697</v>
      </c>
      <c r="P1245">
        <v>58.1740614334471</v>
      </c>
      <c r="Q1245">
        <v>-0.110840522132021</v>
      </c>
    </row>
    <row r="1246" spans="1:17" hidden="1" x14ac:dyDescent="0.3">
      <c r="A1246" t="s">
        <v>2640</v>
      </c>
      <c r="B1246" t="s">
        <v>2641</v>
      </c>
      <c r="C1246" t="str">
        <f>IFERROR(VLOOKUP(Table1[[#This Row],[Ticker]],[1]!Table1[[Symbol]:[Industry]],2,FALSE),"-")</f>
        <v>-</v>
      </c>
      <c r="D1246" t="s">
        <v>24</v>
      </c>
      <c r="E1246">
        <v>1555.765039295</v>
      </c>
      <c r="F1246">
        <v>345.35</v>
      </c>
      <c r="G1246">
        <v>-44.620150352859298</v>
      </c>
      <c r="H1246">
        <v>-2.6547710880061999</v>
      </c>
      <c r="I1246">
        <v>-34.909561634045801</v>
      </c>
      <c r="J1246">
        <v>-0.54682797614173195</v>
      </c>
      <c r="K1246">
        <v>349.91192283306799</v>
      </c>
      <c r="M1246">
        <v>38.502572089084097</v>
      </c>
      <c r="N1246">
        <v>0.45697889263060398</v>
      </c>
      <c r="O1246">
        <v>35.804256551324698</v>
      </c>
      <c r="P1246">
        <v>10.9023763648041</v>
      </c>
    </row>
    <row r="1247" spans="1:17" hidden="1" x14ac:dyDescent="0.3">
      <c r="A1247" t="s">
        <v>2642</v>
      </c>
      <c r="B1247" t="s">
        <v>2643</v>
      </c>
      <c r="C1247" t="str">
        <f>IFERROR(VLOOKUP(Table1[[#This Row],[Ticker]],[1]!Table1[[Symbol]:[Industry]],2,FALSE),"-")</f>
        <v>-</v>
      </c>
      <c r="D1247" t="s">
        <v>2644</v>
      </c>
      <c r="E1247">
        <v>1555.5452459999999</v>
      </c>
      <c r="F1247">
        <v>158.01</v>
      </c>
      <c r="G1247">
        <v>28.581995315011699</v>
      </c>
      <c r="H1247">
        <v>-6.6575425389749698</v>
      </c>
      <c r="I1247">
        <v>-34.577863709042603</v>
      </c>
      <c r="J1247">
        <v>5.9768569043128599</v>
      </c>
      <c r="K1247">
        <v>162.53464406584499</v>
      </c>
      <c r="M1247">
        <v>53.672602916285001</v>
      </c>
      <c r="N1247">
        <v>0.76791983457414703</v>
      </c>
      <c r="O1247">
        <v>57.047022340358197</v>
      </c>
      <c r="P1247">
        <v>77.839054586381494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622</v>
      </c>
      <c r="E1248">
        <v>1550.28406</v>
      </c>
      <c r="F1248">
        <v>1166.75</v>
      </c>
      <c r="G1248">
        <v>23.585502987453399</v>
      </c>
      <c r="H1248">
        <v>44.3608494622395</v>
      </c>
      <c r="I1248">
        <v>31.4522883591337</v>
      </c>
      <c r="J1248">
        <v>14.7899114032053</v>
      </c>
      <c r="K1248">
        <v>908.31922221737295</v>
      </c>
      <c r="L1248">
        <v>834.23770824329802</v>
      </c>
      <c r="M1248">
        <v>75.732471403351397</v>
      </c>
      <c r="N1248">
        <v>5.1225731318870604</v>
      </c>
      <c r="O1248">
        <v>13.126205271051999</v>
      </c>
      <c r="P1248">
        <v>65.602157405436103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370</v>
      </c>
      <c r="E1249">
        <v>1548.3691166000001</v>
      </c>
      <c r="F1249">
        <v>866</v>
      </c>
      <c r="G1249">
        <v>-49.762230296725797</v>
      </c>
      <c r="H1249">
        <v>-4.0748127348905001</v>
      </c>
      <c r="I1249">
        <v>-28.621414957940299</v>
      </c>
      <c r="J1249">
        <v>-1.3934814886084099</v>
      </c>
      <c r="K1249">
        <v>827.72536312181603</v>
      </c>
      <c r="L1249">
        <v>923.01190245066903</v>
      </c>
      <c r="M1249">
        <v>57.924856438463003</v>
      </c>
      <c r="N1249">
        <v>0.91856725249816495</v>
      </c>
      <c r="O1249">
        <v>51.085450346420302</v>
      </c>
      <c r="P1249">
        <v>28.315305971255</v>
      </c>
      <c r="Q1249">
        <v>-1.2801894667972999E-2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493</v>
      </c>
      <c r="E1250">
        <v>1548.1892456099999</v>
      </c>
      <c r="F1250">
        <v>154.35</v>
      </c>
      <c r="G1250">
        <v>-5.8256563288146603</v>
      </c>
      <c r="H1250">
        <v>-3.1805906412408902</v>
      </c>
      <c r="I1250">
        <v>-5.2190941469413001</v>
      </c>
      <c r="J1250">
        <v>0.26101592360513998</v>
      </c>
      <c r="K1250">
        <v>150.447080102607</v>
      </c>
      <c r="L1250">
        <v>139.639556184849</v>
      </c>
      <c r="M1250">
        <v>52.047560105194201</v>
      </c>
      <c r="N1250">
        <v>0.30518860616837901</v>
      </c>
      <c r="O1250">
        <v>15.581470683511499</v>
      </c>
      <c r="P1250">
        <v>40.830291970802897</v>
      </c>
      <c r="Q1250">
        <v>6.0290689388740999E-2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418</v>
      </c>
      <c r="E1251">
        <v>1542.860531582</v>
      </c>
      <c r="F1251">
        <v>38.47</v>
      </c>
      <c r="G1251">
        <v>58.311319930956103</v>
      </c>
      <c r="H1251">
        <v>-9.0939227105147804</v>
      </c>
      <c r="I1251">
        <v>-1.3194558059026</v>
      </c>
      <c r="J1251">
        <v>-0.38267965691623301</v>
      </c>
      <c r="K1251">
        <v>38.836712154429499</v>
      </c>
      <c r="L1251">
        <v>34.342360131226499</v>
      </c>
      <c r="M1251">
        <v>46.6951548419907</v>
      </c>
      <c r="N1251">
        <v>0.58179539626185905</v>
      </c>
      <c r="O1251">
        <v>20.873407850272901</v>
      </c>
      <c r="P1251">
        <v>88.578431372549005</v>
      </c>
      <c r="Q1251">
        <v>-3.5884806246383003E-2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D1252" t="s">
        <v>373</v>
      </c>
      <c r="E1252">
        <v>1541.7188835100001</v>
      </c>
      <c r="F1252">
        <v>385.3</v>
      </c>
      <c r="G1252">
        <v>-16.804499747444101</v>
      </c>
      <c r="H1252">
        <v>-0.880933427199319</v>
      </c>
      <c r="I1252">
        <v>-12.409582151355499</v>
      </c>
      <c r="J1252">
        <v>3.3920286389529002</v>
      </c>
      <c r="K1252">
        <v>353.71899164504299</v>
      </c>
      <c r="L1252">
        <v>353.29086756567102</v>
      </c>
      <c r="M1252">
        <v>63.908248291228396</v>
      </c>
      <c r="N1252">
        <v>0.85246381106051505</v>
      </c>
      <c r="O1252">
        <v>10.5631975084349</v>
      </c>
      <c r="P1252">
        <v>37.410841654778899</v>
      </c>
      <c r="Q1252">
        <v>-0.120637409480123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785</v>
      </c>
      <c r="E1253">
        <v>1538.113667226</v>
      </c>
      <c r="F1253">
        <v>7.62</v>
      </c>
      <c r="G1253">
        <v>-92.128109762275898</v>
      </c>
      <c r="H1253">
        <v>-17.3649714378932</v>
      </c>
      <c r="I1253">
        <v>-73.111177042557699</v>
      </c>
      <c r="J1253">
        <v>1.5916793174427399</v>
      </c>
      <c r="K1253">
        <v>11.689663734509301</v>
      </c>
      <c r="L1253">
        <v>16.616093370987599</v>
      </c>
      <c r="M1253">
        <v>3.6178202059959501</v>
      </c>
      <c r="N1253">
        <v>0.32893145192221601</v>
      </c>
      <c r="O1253">
        <v>250.393700787401</v>
      </c>
      <c r="P1253">
        <v>0</v>
      </c>
      <c r="Q1253">
        <v>-1.3084526659134999E-2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E1254">
        <v>1537.8639900000001</v>
      </c>
      <c r="F1254">
        <v>277.39999999999998</v>
      </c>
      <c r="G1254">
        <v>864.68558272764699</v>
      </c>
      <c r="H1254">
        <v>-27.178023808197501</v>
      </c>
      <c r="I1254">
        <v>255.319886932809</v>
      </c>
      <c r="J1254">
        <v>-17.5523008834598</v>
      </c>
      <c r="K1254">
        <v>270.317143213252</v>
      </c>
      <c r="L1254">
        <v>164.15088480301799</v>
      </c>
      <c r="M1254">
        <v>41.9147211183219</v>
      </c>
      <c r="N1254">
        <v>0.97096667225408595</v>
      </c>
      <c r="O1254">
        <v>47.945205479452</v>
      </c>
      <c r="P1254">
        <v>1015.97701149425</v>
      </c>
      <c r="Q1254">
        <v>0.17424031589224201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60</v>
      </c>
      <c r="E1255">
        <v>1531.4286828049901</v>
      </c>
      <c r="F1255">
        <v>577.15</v>
      </c>
      <c r="G1255">
        <v>13.651537595653</v>
      </c>
      <c r="H1255">
        <v>-3.0878707685534401</v>
      </c>
      <c r="I1255">
        <v>2.8279950062033201</v>
      </c>
      <c r="J1255">
        <v>-0.36590632692918801</v>
      </c>
      <c r="K1255">
        <v>545.44900205478496</v>
      </c>
      <c r="L1255">
        <v>485.06745496785601</v>
      </c>
      <c r="M1255">
        <v>55.521838612789203</v>
      </c>
      <c r="N1255">
        <v>0.50567172410275496</v>
      </c>
      <c r="O1255">
        <v>11.7560426232348</v>
      </c>
      <c r="P1255">
        <v>55.1478494623655</v>
      </c>
      <c r="Q1255">
        <v>6.8688988254409999E-2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1506</v>
      </c>
      <c r="E1256">
        <v>1524.8309999999999</v>
      </c>
      <c r="F1256">
        <v>94.71</v>
      </c>
      <c r="G1256">
        <v>21.027329888643202</v>
      </c>
      <c r="H1256">
        <v>-0.17939493028284001</v>
      </c>
      <c r="I1256">
        <v>36.535754169590803</v>
      </c>
      <c r="J1256">
        <v>-2.2021351155469402</v>
      </c>
      <c r="K1256">
        <v>86.815154989486402</v>
      </c>
      <c r="L1256">
        <v>75.164537963842307</v>
      </c>
      <c r="M1256">
        <v>63.0368800316513</v>
      </c>
      <c r="N1256">
        <v>2.2386831088928401</v>
      </c>
      <c r="O1256">
        <v>10.811952275366901</v>
      </c>
      <c r="P1256">
        <v>82.099596231493905</v>
      </c>
      <c r="Q1256">
        <v>0.14453066468318301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60</v>
      </c>
      <c r="E1257">
        <v>1519.766114365</v>
      </c>
      <c r="F1257">
        <v>727.15</v>
      </c>
      <c r="G1257">
        <v>91.122181144114094</v>
      </c>
      <c r="H1257">
        <v>-2.7962646252839898</v>
      </c>
      <c r="I1257">
        <v>35.7667063097864</v>
      </c>
      <c r="J1257">
        <v>1.3347348729983</v>
      </c>
      <c r="K1257">
        <v>667.95632436735696</v>
      </c>
      <c r="L1257">
        <v>537.04850741497296</v>
      </c>
      <c r="M1257">
        <v>62.444688042818797</v>
      </c>
      <c r="N1257">
        <v>0.76764490292370002</v>
      </c>
      <c r="O1257">
        <v>9.2621879942240195</v>
      </c>
      <c r="P1257">
        <v>137.47550620509401</v>
      </c>
      <c r="Q1257">
        <v>6.3857629413595005E-2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D1258" t="s">
        <v>83</v>
      </c>
      <c r="E1258">
        <v>1517.281892</v>
      </c>
      <c r="F1258">
        <v>595</v>
      </c>
      <c r="G1258">
        <v>121.248731776562</v>
      </c>
      <c r="H1258">
        <v>-4.6270530382101303</v>
      </c>
      <c r="I1258">
        <v>34.245383362560801</v>
      </c>
      <c r="J1258">
        <v>-7.9797492539858199</v>
      </c>
      <c r="K1258">
        <v>559.08033189460502</v>
      </c>
      <c r="L1258">
        <v>425.60483346816898</v>
      </c>
      <c r="M1258">
        <v>39.546147524882301</v>
      </c>
      <c r="N1258">
        <v>1.08326931155726</v>
      </c>
      <c r="O1258">
        <v>19.327731092436899</v>
      </c>
      <c r="P1258">
        <v>198.544907175112</v>
      </c>
      <c r="Q1258">
        <v>0.18771245158578401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290</v>
      </c>
      <c r="E1259">
        <v>1511.367730341</v>
      </c>
      <c r="F1259">
        <v>275.17</v>
      </c>
      <c r="G1259">
        <v>0.38777922665475001</v>
      </c>
      <c r="H1259">
        <v>22.546073864895899</v>
      </c>
      <c r="I1259">
        <v>10.098367945468199</v>
      </c>
      <c r="J1259">
        <v>6.0343917102720397</v>
      </c>
      <c r="K1259">
        <v>222.954972835582</v>
      </c>
      <c r="M1259">
        <v>76.099349017567206</v>
      </c>
      <c r="N1259">
        <v>1.5791345879238301</v>
      </c>
      <c r="O1259">
        <v>4.7461569211759898</v>
      </c>
      <c r="P1259">
        <v>65.019490254872494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40</v>
      </c>
      <c r="E1260">
        <v>1510.875</v>
      </c>
      <c r="F1260">
        <v>45</v>
      </c>
      <c r="G1260">
        <v>-13.9865050728098</v>
      </c>
      <c r="H1260">
        <v>-7.2806043193055903</v>
      </c>
      <c r="I1260">
        <v>-7.1575090888898103</v>
      </c>
      <c r="J1260">
        <v>4.3777301411531602E-3</v>
      </c>
      <c r="K1260">
        <v>45.876728900078596</v>
      </c>
      <c r="L1260">
        <v>45.653874717735697</v>
      </c>
      <c r="M1260">
        <v>52.731453182355402</v>
      </c>
      <c r="N1260">
        <v>0.983671710916042</v>
      </c>
      <c r="O1260">
        <v>76.422222222222203</v>
      </c>
      <c r="P1260">
        <v>32.352941176470502</v>
      </c>
      <c r="Q1260">
        <v>0.23006753822280601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619</v>
      </c>
      <c r="E1261">
        <v>1506.4972725</v>
      </c>
      <c r="F1261">
        <v>780.7</v>
      </c>
      <c r="G1261">
        <v>445.21981428020803</v>
      </c>
      <c r="H1261">
        <v>17.185723685382499</v>
      </c>
      <c r="I1261">
        <v>87.092642925998405</v>
      </c>
      <c r="J1261">
        <v>4.2744379381324098</v>
      </c>
      <c r="K1261">
        <v>641.713219200048</v>
      </c>
      <c r="L1261">
        <v>485.73081481306798</v>
      </c>
      <c r="M1261">
        <v>76.3839004517299</v>
      </c>
      <c r="N1261">
        <v>0.55866644697406498</v>
      </c>
      <c r="O1261">
        <v>2.0878698603816899</v>
      </c>
      <c r="P1261">
        <v>539.65587873822199</v>
      </c>
      <c r="Q1261">
        <v>0.164840594671852</v>
      </c>
    </row>
    <row r="1262" spans="1:17" hidden="1" x14ac:dyDescent="0.3">
      <c r="A1262" t="s">
        <v>2673</v>
      </c>
      <c r="B1262" t="s">
        <v>2674</v>
      </c>
      <c r="C1262" t="str">
        <f>IFERROR(VLOOKUP(Table1[[#This Row],[Ticker]],[1]!Table1[[Symbol]:[Industry]],2,FALSE),"-")</f>
        <v>-</v>
      </c>
      <c r="D1262" t="s">
        <v>715</v>
      </c>
      <c r="E1262">
        <v>1502.0466694199999</v>
      </c>
      <c r="F1262">
        <v>264.83999999999997</v>
      </c>
      <c r="G1262">
        <v>1.9593646841427199</v>
      </c>
      <c r="H1262">
        <v>8.6960937837489302E-2</v>
      </c>
      <c r="I1262">
        <v>0.70245629636976004</v>
      </c>
      <c r="J1262">
        <v>0.52169883989355803</v>
      </c>
      <c r="K1262">
        <v>257.012641297767</v>
      </c>
      <c r="L1262">
        <v>238.09050863229501</v>
      </c>
      <c r="M1262">
        <v>57.335343564974302</v>
      </c>
      <c r="N1262">
        <v>0.30562560058337102</v>
      </c>
      <c r="O1262">
        <v>7.6121431807883999</v>
      </c>
      <c r="P1262">
        <v>30.5337867810143</v>
      </c>
      <c r="Q1262">
        <v>2.5420345253382999E-2</v>
      </c>
    </row>
    <row r="1263" spans="1:17" hidden="1" x14ac:dyDescent="0.3">
      <c r="A1263" t="s">
        <v>2675</v>
      </c>
      <c r="B1263" t="s">
        <v>2676</v>
      </c>
      <c r="C1263" t="str">
        <f>IFERROR(VLOOKUP(Table1[[#This Row],[Ticker]],[1]!Table1[[Symbol]:[Industry]],2,FALSE),"-")</f>
        <v>-</v>
      </c>
      <c r="D1263" t="s">
        <v>785</v>
      </c>
      <c r="E1263">
        <v>1499.67883011</v>
      </c>
      <c r="F1263">
        <v>297.10000000000002</v>
      </c>
      <c r="G1263">
        <v>-10.873102703797301</v>
      </c>
      <c r="H1263">
        <v>4.2904427434853201</v>
      </c>
      <c r="I1263">
        <v>-1.16251398498381</v>
      </c>
      <c r="J1263">
        <v>2.6938486666379799</v>
      </c>
      <c r="K1263">
        <v>273.80130943890202</v>
      </c>
      <c r="M1263">
        <v>76.123216479430894</v>
      </c>
      <c r="N1263">
        <v>2.15405715105994</v>
      </c>
      <c r="O1263">
        <v>5.0151464153483696</v>
      </c>
      <c r="P1263">
        <v>30.507357786075101</v>
      </c>
    </row>
    <row r="1264" spans="1:17" hidden="1" x14ac:dyDescent="0.3">
      <c r="A1264" t="s">
        <v>2677</v>
      </c>
      <c r="B1264" t="s">
        <v>2678</v>
      </c>
      <c r="C1264" t="str">
        <f>IFERROR(VLOOKUP(Table1[[#This Row],[Ticker]],[1]!Table1[[Symbol]:[Industry]],2,FALSE),"-")</f>
        <v>-</v>
      </c>
      <c r="D1264" t="s">
        <v>21</v>
      </c>
      <c r="E1264">
        <v>1497.488750472</v>
      </c>
      <c r="F1264">
        <v>134.41999999999999</v>
      </c>
      <c r="G1264">
        <v>-15.6514225039663</v>
      </c>
      <c r="H1264">
        <v>9.9991043411681204</v>
      </c>
      <c r="I1264">
        <v>7.1269147077290897</v>
      </c>
      <c r="J1264">
        <v>3.9051121532636399</v>
      </c>
      <c r="K1264">
        <v>124.403429817157</v>
      </c>
      <c r="L1264">
        <v>114.931617816775</v>
      </c>
      <c r="M1264">
        <v>58.944057065715697</v>
      </c>
      <c r="N1264">
        <v>2.5145718039985501</v>
      </c>
      <c r="O1264">
        <v>31.304865347418499</v>
      </c>
      <c r="P1264">
        <v>65.950617283950507</v>
      </c>
      <c r="Q1264">
        <v>-1.463305690737E-3</v>
      </c>
    </row>
    <row r="1265" spans="1:17" hidden="1" x14ac:dyDescent="0.3">
      <c r="A1265" t="s">
        <v>2679</v>
      </c>
      <c r="B1265" t="s">
        <v>2680</v>
      </c>
      <c r="C1265" t="str">
        <f>IFERROR(VLOOKUP(Table1[[#This Row],[Ticker]],[1]!Table1[[Symbol]:[Industry]],2,FALSE),"-")</f>
        <v>-</v>
      </c>
      <c r="D1265" t="s">
        <v>469</v>
      </c>
      <c r="E1265">
        <v>1496.3164999999999</v>
      </c>
      <c r="F1265">
        <v>225.01</v>
      </c>
      <c r="G1265">
        <v>-5.4910708315191004</v>
      </c>
      <c r="H1265">
        <v>1.82729486777512</v>
      </c>
      <c r="I1265">
        <v>-12.1855488956906</v>
      </c>
      <c r="J1265">
        <v>-2.6876096095223301</v>
      </c>
      <c r="K1265">
        <v>213.69601666427599</v>
      </c>
      <c r="L1265">
        <v>210.82755982856</v>
      </c>
      <c r="M1265">
        <v>60.045579592777102</v>
      </c>
      <c r="N1265">
        <v>1.9282352869326</v>
      </c>
      <c r="O1265">
        <v>27.816541487045001</v>
      </c>
      <c r="P1265">
        <v>29.6140552995391</v>
      </c>
      <c r="Q1265">
        <v>1.1887071702154001E-2</v>
      </c>
    </row>
    <row r="1266" spans="1:17" hidden="1" x14ac:dyDescent="0.3">
      <c r="A1266" t="s">
        <v>2681</v>
      </c>
      <c r="B1266" t="s">
        <v>2682</v>
      </c>
      <c r="C1266" t="str">
        <f>IFERROR(VLOOKUP(Table1[[#This Row],[Ticker]],[1]!Table1[[Symbol]:[Industry]],2,FALSE),"-")</f>
        <v>-</v>
      </c>
      <c r="D1266" t="s">
        <v>108</v>
      </c>
      <c r="E1266">
        <v>1493.5153531000001</v>
      </c>
      <c r="F1266">
        <v>57.29</v>
      </c>
      <c r="G1266">
        <v>26.672895654384298</v>
      </c>
      <c r="H1266">
        <v>-16.158174789236099</v>
      </c>
      <c r="I1266">
        <v>-39.431051020037501</v>
      </c>
      <c r="J1266">
        <v>-0.78179363194642904</v>
      </c>
      <c r="K1266">
        <v>58.526881809192702</v>
      </c>
      <c r="L1266">
        <v>58.533602313227597</v>
      </c>
      <c r="M1266">
        <v>49.910261502786803</v>
      </c>
      <c r="N1266">
        <v>0.346971537572977</v>
      </c>
      <c r="O1266">
        <v>50.986210507941998</v>
      </c>
      <c r="P1266">
        <v>60.476190476190403</v>
      </c>
      <c r="Q1266">
        <v>-2.1527908035157001E-2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418</v>
      </c>
      <c r="E1267">
        <v>1488.4412874699999</v>
      </c>
      <c r="F1267">
        <v>476.9</v>
      </c>
      <c r="G1267">
        <v>-18.885858510573598</v>
      </c>
      <c r="H1267">
        <v>-13.039092925525599</v>
      </c>
      <c r="I1267">
        <v>-36.107219814301402</v>
      </c>
      <c r="J1267">
        <v>-4.3545358219994803</v>
      </c>
      <c r="K1267">
        <v>507.946656251268</v>
      </c>
      <c r="L1267">
        <v>506.58066484549801</v>
      </c>
      <c r="M1267">
        <v>37.052553849326003</v>
      </c>
      <c r="N1267">
        <v>2.5561075681677701</v>
      </c>
      <c r="O1267">
        <v>59.037534074229399</v>
      </c>
      <c r="P1267">
        <v>18.0445544554455</v>
      </c>
      <c r="Q1267">
        <v>-3.3793991137875998E-2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170</v>
      </c>
      <c r="E1268">
        <v>1474.7224338000001</v>
      </c>
      <c r="F1268">
        <v>623.70000000000005</v>
      </c>
      <c r="G1268">
        <v>-70.001602681769299</v>
      </c>
      <c r="H1268">
        <v>-15.5060032507029</v>
      </c>
      <c r="I1268">
        <v>-34.711263953944297</v>
      </c>
      <c r="J1268">
        <v>5.52694057278286</v>
      </c>
      <c r="K1268">
        <v>618.90120582183499</v>
      </c>
      <c r="L1268">
        <v>726.44194851397503</v>
      </c>
      <c r="M1268">
        <v>51.434167027013501</v>
      </c>
      <c r="N1268">
        <v>0.91126743929257203</v>
      </c>
      <c r="O1268">
        <v>120.29822029822</v>
      </c>
      <c r="P1268">
        <v>37.454545454545404</v>
      </c>
      <c r="Q1268">
        <v>7.9185523798393997E-2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890</v>
      </c>
      <c r="E1269">
        <v>1471.5699743360001</v>
      </c>
      <c r="F1269">
        <v>67.36</v>
      </c>
      <c r="G1269">
        <v>151.49006754432699</v>
      </c>
      <c r="H1269">
        <v>8.1758748576700402</v>
      </c>
      <c r="I1269">
        <v>-12.0072758748752</v>
      </c>
      <c r="J1269">
        <v>0.91385987700433102</v>
      </c>
      <c r="K1269">
        <v>62.882181195409601</v>
      </c>
      <c r="L1269">
        <v>52.909130398824303</v>
      </c>
      <c r="M1269">
        <v>49.146783134998699</v>
      </c>
      <c r="N1269">
        <v>0.85656827280337999</v>
      </c>
      <c r="O1269">
        <v>14.6080760095012</v>
      </c>
      <c r="P1269">
        <v>180.666666666666</v>
      </c>
      <c r="Q1269">
        <v>0.18799981651029199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D1270" t="s">
        <v>198</v>
      </c>
      <c r="E1270">
        <v>1465.9885147099999</v>
      </c>
      <c r="F1270">
        <v>901.3</v>
      </c>
      <c r="G1270">
        <v>1.16960060499509</v>
      </c>
      <c r="H1270">
        <v>-2.5924062236519099</v>
      </c>
      <c r="I1270">
        <v>-4.7264801457947296</v>
      </c>
      <c r="J1270">
        <v>0.10113426738713401</v>
      </c>
      <c r="K1270">
        <v>859.67707273931603</v>
      </c>
      <c r="L1270">
        <v>790.09536919331094</v>
      </c>
      <c r="M1270">
        <v>58.9707896671556</v>
      </c>
      <c r="N1270">
        <v>0.64810915602827202</v>
      </c>
      <c r="O1270">
        <v>13.502718295794899</v>
      </c>
      <c r="P1270">
        <v>49.3331124181923</v>
      </c>
      <c r="Q1270">
        <v>7.1929857658038998E-2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D1271" t="s">
        <v>195</v>
      </c>
      <c r="E1271">
        <v>1465.40954296</v>
      </c>
      <c r="F1271">
        <v>2406.8000000000002</v>
      </c>
      <c r="G1271">
        <v>49.721462452121798</v>
      </c>
      <c r="H1271">
        <v>-10.593774192885499</v>
      </c>
      <c r="I1271">
        <v>55.258265632707598</v>
      </c>
      <c r="J1271">
        <v>8.9521444337218092</v>
      </c>
      <c r="K1271">
        <v>2208.7963116803098</v>
      </c>
      <c r="L1271">
        <v>1862.85193585712</v>
      </c>
      <c r="M1271">
        <v>65.869581573927306</v>
      </c>
      <c r="N1271">
        <v>0.96693424472622302</v>
      </c>
      <c r="O1271">
        <v>5.5343194282864996</v>
      </c>
      <c r="P1271">
        <v>92.543999999999997</v>
      </c>
      <c r="Q1271">
        <v>0.14842520710256599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E1272">
        <v>1460.526877775</v>
      </c>
      <c r="F1272">
        <v>890.75</v>
      </c>
      <c r="G1272">
        <v>48.048152640708601</v>
      </c>
      <c r="H1272">
        <v>5.9829219100001101</v>
      </c>
      <c r="I1272">
        <v>48.245254206209196</v>
      </c>
      <c r="J1272">
        <v>-0.49648773592151701</v>
      </c>
      <c r="K1272">
        <v>847.05942828510194</v>
      </c>
      <c r="L1272">
        <v>703.87941756482905</v>
      </c>
      <c r="M1272">
        <v>50.764242908511498</v>
      </c>
      <c r="N1272">
        <v>0.57369456223922499</v>
      </c>
      <c r="O1272">
        <v>8.8296379455514895</v>
      </c>
      <c r="P1272">
        <v>122.6875</v>
      </c>
      <c r="Q1272">
        <v>0.182267021550827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D1273" t="s">
        <v>585</v>
      </c>
      <c r="E1273">
        <v>1454.303153395</v>
      </c>
      <c r="F1273">
        <v>243.73</v>
      </c>
      <c r="G1273">
        <v>-3.1066595473954299</v>
      </c>
      <c r="H1273">
        <v>2.5501638507360198</v>
      </c>
      <c r="I1273">
        <v>-9.2443317489883299</v>
      </c>
      <c r="J1273">
        <v>0.10574047426456</v>
      </c>
      <c r="K1273">
        <v>232.90196347886001</v>
      </c>
      <c r="L1273">
        <v>228.22147422022499</v>
      </c>
      <c r="M1273">
        <v>63.0271814893689</v>
      </c>
      <c r="N1273">
        <v>0.89331069884333103</v>
      </c>
      <c r="O1273">
        <v>12.357937061502501</v>
      </c>
      <c r="P1273">
        <v>26.9427083333333</v>
      </c>
      <c r="Q1273">
        <v>-2.6824663860203001E-2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80</v>
      </c>
      <c r="E1274">
        <v>1448.45</v>
      </c>
      <c r="F1274">
        <v>49.1</v>
      </c>
      <c r="G1274">
        <v>-14.171891920495099</v>
      </c>
      <c r="H1274">
        <v>-4.5552400699744204</v>
      </c>
      <c r="I1274">
        <v>-16.0499379119954</v>
      </c>
      <c r="J1274">
        <v>-2.04174821586366</v>
      </c>
      <c r="K1274">
        <v>48.3448510251581</v>
      </c>
      <c r="L1274">
        <v>47.598176192935</v>
      </c>
      <c r="M1274">
        <v>54.012031940158899</v>
      </c>
      <c r="N1274">
        <v>0.46961515861393899</v>
      </c>
      <c r="O1274">
        <v>23.186236361527499</v>
      </c>
      <c r="P1274">
        <v>27.037516170763201</v>
      </c>
      <c r="Q1274">
        <v>2.5068599571748999E-2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D1275" t="s">
        <v>302</v>
      </c>
      <c r="E1275">
        <v>1447.0754783049999</v>
      </c>
      <c r="F1275">
        <v>21.95</v>
      </c>
      <c r="G1275">
        <v>31.1127199611003</v>
      </c>
      <c r="H1275">
        <v>-19.801142674064401</v>
      </c>
      <c r="I1275">
        <v>-53.581140782231003</v>
      </c>
      <c r="J1275">
        <v>-2.8342628385607598</v>
      </c>
      <c r="K1275">
        <v>24.822589829287701</v>
      </c>
      <c r="L1275">
        <v>25.0179379375924</v>
      </c>
      <c r="M1275">
        <v>20.424364311770798</v>
      </c>
      <c r="N1275">
        <v>2.04217566086571</v>
      </c>
      <c r="O1275">
        <v>91.343963553530699</v>
      </c>
      <c r="P1275">
        <v>65.037593984962299</v>
      </c>
      <c r="Q1275">
        <v>6.7702298534299002E-2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E1276">
        <v>1446.5569157</v>
      </c>
      <c r="F1276">
        <v>656.5</v>
      </c>
      <c r="G1276">
        <v>2902.2442269932399</v>
      </c>
      <c r="H1276">
        <v>7.4357236853825199</v>
      </c>
      <c r="I1276">
        <v>88.793214588051896</v>
      </c>
      <c r="J1276">
        <v>-6.8871939219938696</v>
      </c>
      <c r="K1276">
        <v>603.05856390826204</v>
      </c>
      <c r="L1276">
        <v>384.71420183009701</v>
      </c>
      <c r="M1276">
        <v>46.998613359173497</v>
      </c>
      <c r="N1276">
        <v>2.61266607374974</v>
      </c>
      <c r="O1276">
        <v>14.2421934501142</v>
      </c>
      <c r="P1276">
        <v>2923.9520958083799</v>
      </c>
    </row>
    <row r="1277" spans="1:17" hidden="1" x14ac:dyDescent="0.3">
      <c r="A1277" t="s">
        <v>2703</v>
      </c>
      <c r="B1277" t="s">
        <v>2704</v>
      </c>
      <c r="C1277" t="str">
        <f>IFERROR(VLOOKUP(Table1[[#This Row],[Ticker]],[1]!Table1[[Symbol]:[Industry]],2,FALSE),"-")</f>
        <v>-</v>
      </c>
      <c r="D1277" t="s">
        <v>60</v>
      </c>
      <c r="E1277">
        <v>1440.08</v>
      </c>
      <c r="F1277">
        <v>15.32</v>
      </c>
      <c r="G1277">
        <v>88.766822827217297</v>
      </c>
      <c r="H1277">
        <v>15.511911323515999</v>
      </c>
      <c r="I1277">
        <v>-13.8413498383043</v>
      </c>
      <c r="J1277">
        <v>-1.9819883941559799</v>
      </c>
      <c r="K1277">
        <v>13.591319215730801</v>
      </c>
      <c r="L1277">
        <v>12.499084381665501</v>
      </c>
      <c r="M1277">
        <v>66.2768707469058</v>
      </c>
      <c r="N1277">
        <v>2.7496706557262098</v>
      </c>
      <c r="O1277">
        <v>21.7362924281984</v>
      </c>
      <c r="P1277">
        <v>114.265734265734</v>
      </c>
    </row>
    <row r="1278" spans="1:17" hidden="1" x14ac:dyDescent="0.3">
      <c r="A1278" t="s">
        <v>2705</v>
      </c>
      <c r="B1278" t="s">
        <v>2706</v>
      </c>
      <c r="C1278" t="str">
        <f>IFERROR(VLOOKUP(Table1[[#This Row],[Ticker]],[1]!Table1[[Symbol]:[Industry]],2,FALSE),"-")</f>
        <v>-</v>
      </c>
      <c r="D1278" t="s">
        <v>133</v>
      </c>
      <c r="E1278">
        <v>1438.5275658600001</v>
      </c>
      <c r="F1278">
        <v>63.91</v>
      </c>
      <c r="G1278">
        <v>70.185337969524596</v>
      </c>
      <c r="H1278">
        <v>-2.0446860302715999</v>
      </c>
      <c r="I1278">
        <v>-31.771957140837799</v>
      </c>
      <c r="J1278">
        <v>-3.3200853884396002</v>
      </c>
      <c r="K1278">
        <v>61.395875570458003</v>
      </c>
      <c r="L1278">
        <v>57.170459343198203</v>
      </c>
      <c r="M1278">
        <v>59.201057492347999</v>
      </c>
      <c r="N1278">
        <v>1.3961891977862599</v>
      </c>
      <c r="O1278">
        <v>34.564230949773098</v>
      </c>
      <c r="P1278">
        <v>120.379310344827</v>
      </c>
      <c r="Q1278">
        <v>4.4342780334515997E-2</v>
      </c>
    </row>
    <row r="1279" spans="1:17" hidden="1" x14ac:dyDescent="0.3">
      <c r="A1279" t="s">
        <v>2707</v>
      </c>
      <c r="B1279" t="s">
        <v>2708</v>
      </c>
      <c r="C1279" t="str">
        <f>IFERROR(VLOOKUP(Table1[[#This Row],[Ticker]],[1]!Table1[[Symbol]:[Industry]],2,FALSE),"-")</f>
        <v>-</v>
      </c>
      <c r="D1279" t="s">
        <v>1160</v>
      </c>
      <c r="E1279">
        <v>1437.3894487499999</v>
      </c>
      <c r="F1279">
        <v>1047.45</v>
      </c>
      <c r="G1279">
        <v>361.70664300909601</v>
      </c>
      <c r="H1279">
        <v>-1.05731877062811</v>
      </c>
      <c r="I1279">
        <v>90.299692367725598</v>
      </c>
      <c r="J1279">
        <v>9.3124014442831893</v>
      </c>
      <c r="K1279">
        <v>936.99551043507495</v>
      </c>
      <c r="L1279">
        <v>723.17860394333502</v>
      </c>
      <c r="M1279">
        <v>83.073852173143393</v>
      </c>
      <c r="N1279">
        <v>0.86295701093191002</v>
      </c>
      <c r="O1279">
        <v>4.4441262112749902</v>
      </c>
      <c r="P1279">
        <v>434.41326530612201</v>
      </c>
      <c r="Q1279">
        <v>0.17589545602932299</v>
      </c>
    </row>
    <row r="1280" spans="1:17" hidden="1" x14ac:dyDescent="0.3">
      <c r="A1280" t="s">
        <v>2709</v>
      </c>
      <c r="B1280" t="s">
        <v>2710</v>
      </c>
      <c r="C1280" t="str">
        <f>IFERROR(VLOOKUP(Table1[[#This Row],[Ticker]],[1]!Table1[[Symbol]:[Industry]],2,FALSE),"-")</f>
        <v>-</v>
      </c>
      <c r="D1280" t="s">
        <v>373</v>
      </c>
      <c r="E1280">
        <v>1435.3369816500001</v>
      </c>
      <c r="F1280">
        <v>121.11</v>
      </c>
      <c r="G1280">
        <v>-7.4469511007048297</v>
      </c>
      <c r="H1280">
        <v>-9.3483249197573794</v>
      </c>
      <c r="I1280">
        <v>-35.013950519799302</v>
      </c>
      <c r="J1280">
        <v>-4.4752021060884601</v>
      </c>
      <c r="K1280">
        <v>122.380251937933</v>
      </c>
      <c r="L1280">
        <v>116.502705157394</v>
      </c>
      <c r="M1280">
        <v>33.294683454763401</v>
      </c>
      <c r="N1280">
        <v>0.82528094214935899</v>
      </c>
      <c r="O1280">
        <v>28.8910907439517</v>
      </c>
      <c r="P1280">
        <v>28.294491525423702</v>
      </c>
      <c r="Q1280">
        <v>3.0107378005670999E-2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Row],[Ticker]],[1]!Table1[[Symbol]:[Industry]],2,FALSE),"-")</f>
        <v>-</v>
      </c>
      <c r="D1281" t="s">
        <v>989</v>
      </c>
      <c r="E1281">
        <v>1435.0614377299901</v>
      </c>
      <c r="F1281">
        <v>219.47</v>
      </c>
      <c r="G1281">
        <v>-46.473417413022901</v>
      </c>
      <c r="H1281">
        <v>-8.2572982551530298</v>
      </c>
      <c r="I1281">
        <v>-27.5876044774996</v>
      </c>
      <c r="J1281">
        <v>0.86400074601417898</v>
      </c>
      <c r="K1281">
        <v>225.39051749090399</v>
      </c>
      <c r="L1281">
        <v>238.83765161195399</v>
      </c>
      <c r="M1281">
        <v>38.808870627781801</v>
      </c>
      <c r="N1281">
        <v>1.1225072992687</v>
      </c>
      <c r="O1281">
        <v>48.425752950289301</v>
      </c>
      <c r="P1281">
        <v>14.8456305599162</v>
      </c>
      <c r="Q1281">
        <v>-6.5300716194354999E-2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Row],[Ticker]],[1]!Table1[[Symbol]:[Industry]],2,FALSE),"-")</f>
        <v>-</v>
      </c>
      <c r="D1282" t="s">
        <v>915</v>
      </c>
      <c r="E1282">
        <v>1430.1311310900001</v>
      </c>
      <c r="F1282">
        <v>338.85</v>
      </c>
      <c r="G1282">
        <v>1345.4166252749301</v>
      </c>
      <c r="H1282">
        <v>-7.17894971507185</v>
      </c>
      <c r="I1282">
        <v>656.16348097152695</v>
      </c>
      <c r="J1282">
        <v>-2.3823091218635999</v>
      </c>
      <c r="K1282">
        <v>307.07876836861197</v>
      </c>
      <c r="L1282">
        <v>170.37429468321699</v>
      </c>
      <c r="M1282">
        <v>39.076395027100403</v>
      </c>
      <c r="N1282">
        <v>0.979482599855384</v>
      </c>
      <c r="O1282">
        <v>22.384535930352602</v>
      </c>
      <c r="P1282">
        <v>1389.4505494505399</v>
      </c>
      <c r="Q1282">
        <v>0.196435516417336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Row],[Ticker]],[1]!Table1[[Symbol]:[Industry]],2,FALSE),"-")</f>
        <v>-</v>
      </c>
      <c r="D1283" t="s">
        <v>469</v>
      </c>
      <c r="E1283">
        <v>1429.3721524799901</v>
      </c>
      <c r="F1283">
        <v>689.45</v>
      </c>
      <c r="G1283">
        <v>-41.313341900302497</v>
      </c>
      <c r="H1283">
        <v>12.9043636858108</v>
      </c>
      <c r="I1283">
        <v>-12.438801631023001</v>
      </c>
      <c r="J1283">
        <v>8.7652584265057296</v>
      </c>
      <c r="K1283">
        <v>647.96627681038001</v>
      </c>
      <c r="L1283">
        <v>671.10024595662298</v>
      </c>
      <c r="M1283">
        <v>63.362917005505203</v>
      </c>
      <c r="N1283">
        <v>1.0238887905491201</v>
      </c>
      <c r="O1283">
        <v>33.149612009572799</v>
      </c>
      <c r="P1283">
        <v>22.0265486725663</v>
      </c>
      <c r="Q1283">
        <v>4.7781655529316E-2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Row],[Ticker]],[1]!Table1[[Symbol]:[Industry]],2,FALSE),"-")</f>
        <v>-</v>
      </c>
      <c r="D1284" t="s">
        <v>72</v>
      </c>
      <c r="E1284">
        <v>1425.06</v>
      </c>
      <c r="F1284">
        <v>237.51</v>
      </c>
      <c r="G1284">
        <v>169.392380441656</v>
      </c>
      <c r="H1284">
        <v>20.602789812450201</v>
      </c>
      <c r="I1284">
        <v>23.3865902899921</v>
      </c>
      <c r="J1284">
        <v>12.249832559093001</v>
      </c>
      <c r="K1284">
        <v>164.177337445982</v>
      </c>
      <c r="L1284">
        <v>142.78231753301901</v>
      </c>
      <c r="M1284">
        <v>82.978665445899793</v>
      </c>
      <c r="N1284">
        <v>3.76932277399633</v>
      </c>
      <c r="O1284">
        <v>2.4462127910403799</v>
      </c>
      <c r="P1284">
        <v>196.147132169576</v>
      </c>
      <c r="Q1284">
        <v>5.7562836876073997E-2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Row],[Ticker]],[1]!Table1[[Symbol]:[Industry]],2,FALSE),"-")</f>
        <v>-</v>
      </c>
      <c r="D1285" t="s">
        <v>271</v>
      </c>
      <c r="E1285">
        <v>1424.80654</v>
      </c>
      <c r="F1285">
        <v>1648.7</v>
      </c>
      <c r="G1285">
        <v>146.26773357402899</v>
      </c>
      <c r="H1285">
        <v>1.7841956718001799</v>
      </c>
      <c r="I1285">
        <v>134.316085551409</v>
      </c>
      <c r="J1285">
        <v>2.3516539849538298</v>
      </c>
      <c r="K1285">
        <v>1398.7461505035601</v>
      </c>
      <c r="L1285">
        <v>998.13629367690999</v>
      </c>
      <c r="M1285">
        <v>71.729032639442593</v>
      </c>
      <c r="N1285">
        <v>1.25201689545934</v>
      </c>
      <c r="O1285">
        <v>1.3252865894340899</v>
      </c>
      <c r="P1285">
        <v>297.27710843373399</v>
      </c>
      <c r="Q1285">
        <v>0.25363248324842202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Row],[Ticker]],[1]!Table1[[Symbol]:[Industry]],2,FALSE),"-")</f>
        <v>-</v>
      </c>
      <c r="D1286" t="s">
        <v>46</v>
      </c>
      <c r="E1286">
        <v>1420.8341112000001</v>
      </c>
      <c r="F1286">
        <v>1332.6</v>
      </c>
      <c r="G1286">
        <v>170.975209963661</v>
      </c>
      <c r="H1286">
        <v>14.984022161100301</v>
      </c>
      <c r="I1286">
        <v>-2.4628436770912501</v>
      </c>
      <c r="J1286">
        <v>1.6811038897600099</v>
      </c>
      <c r="K1286">
        <v>1168.7223672888699</v>
      </c>
      <c r="L1286">
        <v>1032.3489514555299</v>
      </c>
      <c r="M1286">
        <v>66.498080161449906</v>
      </c>
      <c r="N1286">
        <v>1.6413015987191599</v>
      </c>
      <c r="O1286">
        <v>4.1572865075791796</v>
      </c>
      <c r="P1286">
        <v>200.81264108352099</v>
      </c>
      <c r="Q1286">
        <v>0.119487782068736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Row],[Ticker]],[1]!Table1[[Symbol]:[Industry]],2,FALSE),"-")</f>
        <v>-</v>
      </c>
      <c r="D1287" t="s">
        <v>138</v>
      </c>
      <c r="E1287">
        <v>1419.60808959</v>
      </c>
      <c r="F1287">
        <v>344.9</v>
      </c>
      <c r="G1287">
        <v>75.238034073125206</v>
      </c>
      <c r="H1287">
        <v>-3.78826541048298</v>
      </c>
      <c r="I1287">
        <v>-23.7635503766478</v>
      </c>
      <c r="J1287">
        <v>-4.4195416283226798</v>
      </c>
      <c r="K1287">
        <v>349.29227129163797</v>
      </c>
      <c r="L1287">
        <v>313.04697433490298</v>
      </c>
      <c r="M1287">
        <v>31.939203363105602</v>
      </c>
      <c r="N1287">
        <v>1.08846344492651</v>
      </c>
      <c r="O1287">
        <v>20.614670919106999</v>
      </c>
      <c r="P1287">
        <v>117.53390097760899</v>
      </c>
      <c r="Q1287">
        <v>0.12246392980060999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Row],[Ticker]],[1]!Table1[[Symbol]:[Industry]],2,FALSE),"-")</f>
        <v>-</v>
      </c>
      <c r="D1288" t="s">
        <v>285</v>
      </c>
      <c r="E1288">
        <v>1418.14469925</v>
      </c>
      <c r="F1288">
        <v>226.5</v>
      </c>
      <c r="G1288">
        <v>730.49798991983005</v>
      </c>
      <c r="H1288">
        <v>0.55238686210941401</v>
      </c>
      <c r="I1288">
        <v>271.05592986941201</v>
      </c>
      <c r="J1288">
        <v>-3.8159074460762099</v>
      </c>
      <c r="K1288">
        <v>218.97699958195</v>
      </c>
      <c r="L1288">
        <v>130.77338315661299</v>
      </c>
      <c r="M1288">
        <v>35.800892977165098</v>
      </c>
      <c r="N1288">
        <v>0.53193695625739401</v>
      </c>
      <c r="O1288">
        <v>36.910916470839503</v>
      </c>
      <c r="P1288">
        <v>798.80952380952294</v>
      </c>
      <c r="Q1288">
        <v>0.20306482207882601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Row],[Ticker]],[1]!Table1[[Symbol]:[Industry]],2,FALSE),"-")</f>
        <v>-</v>
      </c>
      <c r="D1289" t="s">
        <v>133</v>
      </c>
      <c r="E1289">
        <v>1405.0835864999999</v>
      </c>
      <c r="F1289">
        <v>506.55</v>
      </c>
      <c r="G1289">
        <v>39.050368081790999</v>
      </c>
      <c r="H1289">
        <v>-11.402869589458501</v>
      </c>
      <c r="I1289">
        <v>-27.777178939920098</v>
      </c>
      <c r="J1289">
        <v>-4.5014774563325997</v>
      </c>
      <c r="K1289">
        <v>531.96404011126901</v>
      </c>
      <c r="L1289">
        <v>477.87610546046301</v>
      </c>
      <c r="M1289">
        <v>29.258200798845401</v>
      </c>
      <c r="N1289">
        <v>0.78510434764672399</v>
      </c>
      <c r="O1289">
        <v>32.010660349422501</v>
      </c>
      <c r="P1289">
        <v>94.864396999422894</v>
      </c>
      <c r="Q1289">
        <v>0.143523010119598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Row],[Ticker]],[1]!Table1[[Symbol]:[Industry]],2,FALSE),"-")</f>
        <v>-</v>
      </c>
      <c r="D1290" t="s">
        <v>527</v>
      </c>
      <c r="E1290">
        <v>1403.7255962649999</v>
      </c>
      <c r="F1290">
        <v>579.35</v>
      </c>
      <c r="G1290">
        <v>9.3876174648206199</v>
      </c>
      <c r="H1290">
        <v>-9.7923483573748094</v>
      </c>
      <c r="I1290">
        <v>23.755156227445202</v>
      </c>
      <c r="J1290">
        <v>-2.7589543091615001</v>
      </c>
      <c r="K1290">
        <v>564.327643337984</v>
      </c>
      <c r="L1290">
        <v>475.25036104189002</v>
      </c>
      <c r="M1290">
        <v>46.9373000799404</v>
      </c>
      <c r="N1290">
        <v>0.321226072929304</v>
      </c>
      <c r="O1290">
        <v>17.372917925261</v>
      </c>
      <c r="P1290">
        <v>71.633832024885194</v>
      </c>
      <c r="Q1290">
        <v>0.16677308223368201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Row],[Ticker]],[1]!Table1[[Symbol]:[Industry]],2,FALSE),"-")</f>
        <v>-</v>
      </c>
      <c r="D1291" t="s">
        <v>133</v>
      </c>
      <c r="E1291">
        <v>1399.5071757600001</v>
      </c>
      <c r="F1291">
        <v>733.8</v>
      </c>
      <c r="G1291">
        <v>3.12967815789828</v>
      </c>
      <c r="H1291">
        <v>-13.7849581869599</v>
      </c>
      <c r="I1291">
        <v>8.0608143585481695</v>
      </c>
      <c r="J1291">
        <v>0.22644547045708899</v>
      </c>
      <c r="K1291">
        <v>700.39575226224099</v>
      </c>
      <c r="L1291">
        <v>639.75181146073396</v>
      </c>
      <c r="M1291">
        <v>52.676822008302402</v>
      </c>
      <c r="N1291">
        <v>0.48123422431421897</v>
      </c>
      <c r="O1291">
        <v>15.153992913600399</v>
      </c>
      <c r="P1291">
        <v>36.5463342017119</v>
      </c>
      <c r="Q1291">
        <v>5.3954195844022002E-2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Row],[Ticker]],[1]!Table1[[Symbol]:[Industry]],2,FALSE),"-")</f>
        <v>-</v>
      </c>
      <c r="D1292" t="s">
        <v>585</v>
      </c>
      <c r="E1292">
        <v>1398.7041375649901</v>
      </c>
      <c r="F1292">
        <v>216.95</v>
      </c>
      <c r="G1292">
        <v>-33.065660463031598</v>
      </c>
      <c r="H1292">
        <v>-7.41737130640752</v>
      </c>
      <c r="I1292">
        <v>-36.204613891934102</v>
      </c>
      <c r="J1292">
        <v>-2.2382983111925898</v>
      </c>
      <c r="K1292">
        <v>224.245996499635</v>
      </c>
      <c r="L1292">
        <v>232.065039523531</v>
      </c>
      <c r="M1292">
        <v>44.6397842850944</v>
      </c>
      <c r="N1292">
        <v>0.43364233973054001</v>
      </c>
      <c r="O1292">
        <v>41.899055081816101</v>
      </c>
      <c r="P1292">
        <v>16.608438591776299</v>
      </c>
      <c r="Q1292">
        <v>8.9328193384792004E-2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Row],[Ticker]],[1]!Table1[[Symbol]:[Industry]],2,FALSE),"-")</f>
        <v>-</v>
      </c>
      <c r="D1293" t="s">
        <v>373</v>
      </c>
      <c r="E1293">
        <v>1394.293542768</v>
      </c>
      <c r="F1293">
        <v>69.930000000000007</v>
      </c>
      <c r="G1293">
        <v>-43.5391482762221</v>
      </c>
      <c r="H1293">
        <v>-19.0071809088724</v>
      </c>
      <c r="I1293">
        <v>-19.8641744694241</v>
      </c>
      <c r="J1293">
        <v>-2.2686418848557599</v>
      </c>
      <c r="K1293">
        <v>68.878746158452998</v>
      </c>
      <c r="L1293">
        <v>71.654483609598302</v>
      </c>
      <c r="M1293">
        <v>60.626491302708999</v>
      </c>
      <c r="N1293">
        <v>1.7139112028385799</v>
      </c>
      <c r="O1293">
        <v>28.700128700128602</v>
      </c>
      <c r="P1293">
        <v>25.8865886588659</v>
      </c>
      <c r="Q1293">
        <v>-4.3757929853229002E-2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Row],[Ticker]],[1]!Table1[[Symbol]:[Industry]],2,FALSE),"-")</f>
        <v>-</v>
      </c>
      <c r="D1294" t="s">
        <v>290</v>
      </c>
      <c r="E1294">
        <v>1393.424</v>
      </c>
      <c r="F1294">
        <v>477.2</v>
      </c>
      <c r="G1294">
        <v>9.0806640704965709</v>
      </c>
      <c r="H1294">
        <v>-9.4597736264454202</v>
      </c>
      <c r="I1294">
        <v>8.4836296514384308</v>
      </c>
      <c r="J1294">
        <v>3.51213386289729</v>
      </c>
      <c r="K1294">
        <v>440.49512560487602</v>
      </c>
      <c r="L1294">
        <v>405.60327060038799</v>
      </c>
      <c r="M1294">
        <v>68.457636393723206</v>
      </c>
      <c r="N1294">
        <v>0.76963490932338696</v>
      </c>
      <c r="O1294">
        <v>1.21542330259849</v>
      </c>
      <c r="P1294">
        <v>45.399146861669699</v>
      </c>
      <c r="Q1294">
        <v>1.945641599801E-3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Row],[Ticker]],[1]!Table1[[Symbol]:[Industry]],2,FALSE),"-")</f>
        <v>-</v>
      </c>
      <c r="D1295" t="s">
        <v>21</v>
      </c>
      <c r="E1295">
        <v>1389.5303857199999</v>
      </c>
      <c r="F1295">
        <v>375.3</v>
      </c>
      <c r="G1295">
        <v>23.396743399792999</v>
      </c>
      <c r="H1295">
        <v>11.5890165843144</v>
      </c>
      <c r="I1295">
        <v>7.9073836868463303</v>
      </c>
      <c r="J1295">
        <v>0.23610058960123501</v>
      </c>
      <c r="K1295">
        <v>349.23422500561702</v>
      </c>
      <c r="L1295">
        <v>321.176295601692</v>
      </c>
      <c r="M1295">
        <v>61.204466566905602</v>
      </c>
      <c r="N1295">
        <v>1.83508493287226</v>
      </c>
      <c r="O1295">
        <v>19.850786037836301</v>
      </c>
      <c r="P1295">
        <v>51.086956521739097</v>
      </c>
      <c r="Q1295">
        <v>-4.1975385266588998E-2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Row],[Ticker]],[1]!Table1[[Symbol]:[Industry]],2,FALSE),"-")</f>
        <v>-</v>
      </c>
      <c r="E1296">
        <v>1386.8824543000001</v>
      </c>
      <c r="F1296">
        <v>1322.3</v>
      </c>
      <c r="G1296">
        <v>402.06821751810799</v>
      </c>
      <c r="H1296">
        <v>-17.680497013905899</v>
      </c>
      <c r="I1296">
        <v>74.464801505583495</v>
      </c>
      <c r="J1296">
        <v>8.5428470456805297</v>
      </c>
      <c r="K1296">
        <v>1134.1734378323099</v>
      </c>
      <c r="M1296">
        <v>61.6402846846944</v>
      </c>
      <c r="N1296">
        <v>0.49792663476874</v>
      </c>
      <c r="O1296">
        <v>14.194963321485201</v>
      </c>
      <c r="P1296">
        <v>452.33918128654898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Row],[Ticker]],[1]!Table1[[Symbol]:[Industry]],2,FALSE),"-")</f>
        <v>-</v>
      </c>
      <c r="D1297" t="s">
        <v>127</v>
      </c>
      <c r="E1297">
        <v>1386.8368052000001</v>
      </c>
      <c r="F1297">
        <v>1102</v>
      </c>
      <c r="G1297">
        <v>194.026563086957</v>
      </c>
      <c r="H1297">
        <v>-9.8834439904954792</v>
      </c>
      <c r="I1297">
        <v>45.4097786957892</v>
      </c>
      <c r="J1297">
        <v>-6.0354393266250401</v>
      </c>
      <c r="K1297">
        <v>1025.0540329647599</v>
      </c>
      <c r="M1297">
        <v>41.514199196841197</v>
      </c>
      <c r="N1297">
        <v>1.00075673680324</v>
      </c>
      <c r="O1297">
        <v>30.898366606170601</v>
      </c>
      <c r="P1297">
        <v>251.51515151515099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Row],[Ticker]],[1]!Table1[[Symbol]:[Industry]],2,FALSE),"-")</f>
        <v>-</v>
      </c>
      <c r="D1298" t="s">
        <v>80</v>
      </c>
      <c r="E1298">
        <v>1383.841328667</v>
      </c>
      <c r="F1298">
        <v>138.94999999999999</v>
      </c>
      <c r="G1298">
        <v>98.736720586470597</v>
      </c>
      <c r="H1298">
        <v>-3.5564669671371099</v>
      </c>
      <c r="I1298">
        <v>25.137666884158602</v>
      </c>
      <c r="J1298">
        <v>2.3680884253188301</v>
      </c>
      <c r="K1298">
        <v>127.641831194066</v>
      </c>
      <c r="L1298">
        <v>108.816484249018</v>
      </c>
      <c r="M1298">
        <v>27.2066434971895</v>
      </c>
      <c r="N1298">
        <v>0.73282707621143495</v>
      </c>
      <c r="O1298">
        <v>7.1320618927671999</v>
      </c>
      <c r="P1298">
        <v>139.156626506024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Row],[Ticker]],[1]!Table1[[Symbol]:[Industry]],2,FALSE),"-")</f>
        <v>-</v>
      </c>
      <c r="D1299" t="s">
        <v>228</v>
      </c>
      <c r="E1299">
        <v>1383.4444455</v>
      </c>
      <c r="F1299">
        <v>89.7</v>
      </c>
      <c r="G1299">
        <v>73.002003538347907</v>
      </c>
      <c r="H1299">
        <v>17.098650286598001</v>
      </c>
      <c r="I1299">
        <v>-40.461051118147999</v>
      </c>
      <c r="J1299">
        <v>11.978345984109399</v>
      </c>
      <c r="K1299">
        <v>70.247501571890496</v>
      </c>
      <c r="L1299">
        <v>68.740727756334906</v>
      </c>
      <c r="M1299">
        <v>85.821261794933093</v>
      </c>
      <c r="N1299">
        <v>1.84057668541311</v>
      </c>
      <c r="O1299">
        <v>44.593088071348902</v>
      </c>
      <c r="P1299">
        <v>107.879490150637</v>
      </c>
      <c r="Q1299">
        <v>4.5540969895707002E-2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Row],[Ticker]],[1]!Table1[[Symbol]:[Industry]],2,FALSE),"-")</f>
        <v>-</v>
      </c>
      <c r="D1300" t="s">
        <v>388</v>
      </c>
      <c r="E1300">
        <v>1379.891838104</v>
      </c>
      <c r="F1300">
        <v>93.86</v>
      </c>
      <c r="G1300">
        <v>-59.920821799314197</v>
      </c>
      <c r="H1300">
        <v>-19.4745762580243</v>
      </c>
      <c r="I1300">
        <v>-38.1770896705141</v>
      </c>
      <c r="J1300">
        <v>-1.9681584107519601</v>
      </c>
      <c r="K1300">
        <v>102.01175213581099</v>
      </c>
      <c r="L1300">
        <v>114.888672703474</v>
      </c>
      <c r="M1300">
        <v>30.678234557381799</v>
      </c>
      <c r="N1300">
        <v>0.84939540732098895</v>
      </c>
      <c r="O1300">
        <v>89.271255060728706</v>
      </c>
      <c r="P1300">
        <v>4.2888888888888896</v>
      </c>
      <c r="Q1300">
        <v>-8.5741438540742995E-2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Row],[Ticker]],[1]!Table1[[Symbol]:[Industry]],2,FALSE),"-")</f>
        <v>-</v>
      </c>
      <c r="D1301" t="s">
        <v>295</v>
      </c>
      <c r="E1301">
        <v>1377.7825329929999</v>
      </c>
      <c r="F1301">
        <v>167.91</v>
      </c>
      <c r="G1301">
        <v>-40.348772588826499</v>
      </c>
      <c r="H1301">
        <v>6.8961779376202701</v>
      </c>
      <c r="I1301">
        <v>-30.638183870012998</v>
      </c>
      <c r="J1301">
        <v>-1.1017868549390699</v>
      </c>
      <c r="K1301">
        <v>162.119394046129</v>
      </c>
      <c r="M1301">
        <v>52.669546076535802</v>
      </c>
      <c r="N1301">
        <v>0.82371829634458005</v>
      </c>
      <c r="O1301">
        <v>30.963015901375702</v>
      </c>
      <c r="P1301">
        <v>30.466200466200402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Row],[Ticker]],[1]!Table1[[Symbol]:[Industry]],2,FALSE),"-")</f>
        <v>-</v>
      </c>
      <c r="D1302" t="s">
        <v>251</v>
      </c>
      <c r="E1302">
        <v>1377.7254359999999</v>
      </c>
      <c r="F1302">
        <v>762.05</v>
      </c>
      <c r="G1302">
        <v>46.813972195819197</v>
      </c>
      <c r="H1302">
        <v>4.0130799310423599</v>
      </c>
      <c r="I1302">
        <v>36.138879647238298</v>
      </c>
      <c r="J1302">
        <v>15.624142478486901</v>
      </c>
      <c r="K1302">
        <v>649.47471809870001</v>
      </c>
      <c r="L1302">
        <v>550.59130537907504</v>
      </c>
      <c r="M1302">
        <v>77.169567243135404</v>
      </c>
      <c r="N1302">
        <v>1.05419365330703</v>
      </c>
      <c r="O1302">
        <v>3.33311462502461</v>
      </c>
      <c r="P1302">
        <v>91.469849246231107</v>
      </c>
      <c r="Q1302">
        <v>3.0064590008949999E-2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Row],[Ticker]],[1]!Table1[[Symbol]:[Industry]],2,FALSE),"-")</f>
        <v>-</v>
      </c>
      <c r="D1303" t="s">
        <v>677</v>
      </c>
      <c r="E1303">
        <v>1376.7582905100001</v>
      </c>
      <c r="F1303">
        <v>157.77000000000001</v>
      </c>
      <c r="G1303">
        <v>-41.667531150977901</v>
      </c>
      <c r="H1303">
        <v>-6.4096461371893403</v>
      </c>
      <c r="I1303">
        <v>-23.784015112986101</v>
      </c>
      <c r="J1303">
        <v>-4.0388713042268796</v>
      </c>
      <c r="K1303">
        <v>162.16004198751901</v>
      </c>
      <c r="L1303">
        <v>164.11627269526801</v>
      </c>
      <c r="M1303">
        <v>32.395615627225098</v>
      </c>
      <c r="N1303">
        <v>0.89891354272124102</v>
      </c>
      <c r="O1303">
        <v>43.151422957469698</v>
      </c>
      <c r="P1303">
        <v>24.818037974683499</v>
      </c>
      <c r="Q1303">
        <v>4.1656159064170001E-2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Row],[Ticker]],[1]!Table1[[Symbol]:[Industry]],2,FALSE),"-")</f>
        <v>-</v>
      </c>
      <c r="D1304" t="s">
        <v>95</v>
      </c>
      <c r="E1304">
        <v>1372.503066</v>
      </c>
      <c r="F1304">
        <v>857.45</v>
      </c>
      <c r="G1304">
        <v>-2.5591135907870699</v>
      </c>
      <c r="H1304">
        <v>6.2387149771810799</v>
      </c>
      <c r="I1304">
        <v>-15.384752227017101</v>
      </c>
      <c r="J1304">
        <v>6.0442340619682904</v>
      </c>
      <c r="K1304">
        <v>803.96865221672203</v>
      </c>
      <c r="L1304">
        <v>804.164349242036</v>
      </c>
      <c r="M1304">
        <v>70.504200475090101</v>
      </c>
      <c r="N1304">
        <v>2.1141625405497599</v>
      </c>
      <c r="O1304">
        <v>22.0362703364627</v>
      </c>
      <c r="P1304">
        <v>24.0792996165255</v>
      </c>
      <c r="Q1304">
        <v>-8.1184634889077997E-2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Row],[Ticker]],[1]!Table1[[Symbol]:[Industry]],2,FALSE),"-")</f>
        <v>-</v>
      </c>
      <c r="D1305" t="s">
        <v>989</v>
      </c>
      <c r="E1305">
        <v>1371.2308780000001</v>
      </c>
      <c r="F1305">
        <v>74</v>
      </c>
      <c r="G1305">
        <v>-45.161727459883799</v>
      </c>
      <c r="H1305">
        <v>-6.0384973627754004</v>
      </c>
      <c r="I1305">
        <v>-26.726401734705501</v>
      </c>
      <c r="J1305">
        <v>-7.3894453049049E-2</v>
      </c>
      <c r="K1305">
        <v>74.466320867385306</v>
      </c>
      <c r="L1305">
        <v>79.806243314332406</v>
      </c>
      <c r="M1305">
        <v>42.678038475440502</v>
      </c>
      <c r="N1305">
        <v>1.0911437882816499</v>
      </c>
      <c r="O1305">
        <v>48.378378378378301</v>
      </c>
      <c r="P1305">
        <v>19.354838709677399</v>
      </c>
      <c r="Q1305">
        <v>-2.8559195171567998E-2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Row],[Ticker]],[1]!Table1[[Symbol]:[Industry]],2,FALSE),"-")</f>
        <v>-</v>
      </c>
      <c r="D1306" t="s">
        <v>271</v>
      </c>
      <c r="E1306">
        <v>1369.0116652199999</v>
      </c>
      <c r="F1306">
        <v>391.45</v>
      </c>
      <c r="G1306">
        <v>-32.443703488572098</v>
      </c>
      <c r="H1306">
        <v>-6.7147248130031798</v>
      </c>
      <c r="I1306">
        <v>-19.667222269459899</v>
      </c>
      <c r="J1306">
        <v>-10.045865485424599</v>
      </c>
      <c r="K1306">
        <v>401.13269561983998</v>
      </c>
      <c r="L1306">
        <v>400.89944093378102</v>
      </c>
      <c r="M1306">
        <v>39.839065897520399</v>
      </c>
      <c r="N1306">
        <v>1.8545278357089301</v>
      </c>
      <c r="O1306">
        <v>31.2555881977264</v>
      </c>
      <c r="P1306">
        <v>34.680887665577103</v>
      </c>
      <c r="Q1306">
        <v>5.0150981400583002E-2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Row],[Ticker]],[1]!Table1[[Symbol]:[Industry]],2,FALSE),"-")</f>
        <v>-</v>
      </c>
      <c r="D1307" t="s">
        <v>555</v>
      </c>
      <c r="E1307">
        <v>1366.3691577100001</v>
      </c>
      <c r="F1307">
        <v>1268.9000000000001</v>
      </c>
      <c r="G1307">
        <v>180.20865665337101</v>
      </c>
      <c r="H1307">
        <v>-13.906177412810001</v>
      </c>
      <c r="I1307">
        <v>-3.0616531608255801</v>
      </c>
      <c r="J1307">
        <v>9.88210782516561</v>
      </c>
      <c r="K1307">
        <v>1416.78196858807</v>
      </c>
      <c r="L1307">
        <v>1200.1522867004401</v>
      </c>
      <c r="M1307">
        <v>45.067293007587899</v>
      </c>
      <c r="N1307">
        <v>0.62353301669986205</v>
      </c>
      <c r="O1307">
        <v>74.119315942942706</v>
      </c>
      <c r="P1307">
        <v>294.80398257622898</v>
      </c>
      <c r="Q1307">
        <v>0.23910394887421399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Row],[Ticker]],[1]!Table1[[Symbol]:[Industry]],2,FALSE),"-")</f>
        <v>-</v>
      </c>
      <c r="D1308" t="s">
        <v>622</v>
      </c>
      <c r="E1308">
        <v>1365.8766350000001</v>
      </c>
      <c r="F1308">
        <v>561.65</v>
      </c>
      <c r="G1308">
        <v>25.523123856681199</v>
      </c>
      <c r="H1308">
        <v>6.89475223562353</v>
      </c>
      <c r="I1308">
        <v>21.708835850829601</v>
      </c>
      <c r="J1308">
        <v>-3.9374997132199501</v>
      </c>
      <c r="K1308">
        <v>453.99123229254798</v>
      </c>
      <c r="L1308">
        <v>420.34721244789102</v>
      </c>
      <c r="M1308">
        <v>73.249468460509405</v>
      </c>
      <c r="N1308">
        <v>2.8863400636617702</v>
      </c>
      <c r="O1308">
        <v>2.0297338199946502</v>
      </c>
      <c r="P1308">
        <v>64.682597859551294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Row],[Ticker]],[1]!Table1[[Symbol]:[Industry]],2,FALSE),"-")</f>
        <v>-</v>
      </c>
      <c r="D1309" t="s">
        <v>622</v>
      </c>
      <c r="E1309">
        <v>1364.1468610500001</v>
      </c>
      <c r="F1309">
        <v>189.85</v>
      </c>
      <c r="G1309">
        <v>148.17542497775401</v>
      </c>
      <c r="H1309">
        <v>-6.9878822160928298</v>
      </c>
      <c r="I1309">
        <v>23.023322737511599</v>
      </c>
      <c r="J1309">
        <v>-1.0732953018465901</v>
      </c>
      <c r="K1309">
        <v>175.12052100386299</v>
      </c>
      <c r="L1309">
        <v>143.04305976713499</v>
      </c>
      <c r="M1309">
        <v>45.693020540418097</v>
      </c>
      <c r="N1309">
        <v>0.46701160414270199</v>
      </c>
      <c r="O1309">
        <v>16.381353700289701</v>
      </c>
      <c r="P1309">
        <v>179.191176470588</v>
      </c>
      <c r="Q1309">
        <v>0.13803420822616799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Row],[Ticker]],[1]!Table1[[Symbol]:[Industry]],2,FALSE),"-")</f>
        <v>-</v>
      </c>
      <c r="E1310">
        <v>1360.9259999999999</v>
      </c>
      <c r="F1310">
        <v>1260</v>
      </c>
      <c r="G1310">
        <v>-6.8016526249790497</v>
      </c>
      <c r="H1310">
        <v>-7.6846510774258201</v>
      </c>
      <c r="I1310">
        <v>-33.167075826080499</v>
      </c>
      <c r="J1310">
        <v>0.42001303242634402</v>
      </c>
      <c r="K1310">
        <v>1325.4413216902999</v>
      </c>
      <c r="L1310">
        <v>1357.3639769527299</v>
      </c>
      <c r="M1310">
        <v>39.865902043786299</v>
      </c>
      <c r="N1310">
        <v>0.472390396659707</v>
      </c>
      <c r="O1310">
        <v>44.047619047619001</v>
      </c>
      <c r="P1310">
        <v>25.373134328358201</v>
      </c>
      <c r="Q1310">
        <v>0.22131808315820001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Row],[Ticker]],[1]!Table1[[Symbol]:[Industry]],2,FALSE),"-")</f>
        <v>-</v>
      </c>
      <c r="D1311" t="s">
        <v>496</v>
      </c>
      <c r="E1311">
        <v>1360.493331424</v>
      </c>
      <c r="F1311">
        <v>252.64</v>
      </c>
      <c r="G1311">
        <v>6.9584592536904397</v>
      </c>
      <c r="H1311">
        <v>0.131405131331015</v>
      </c>
      <c r="I1311">
        <v>-14.1457577084565</v>
      </c>
      <c r="J1311">
        <v>0.110084107678054</v>
      </c>
      <c r="K1311">
        <v>242.841436957398</v>
      </c>
      <c r="L1311">
        <v>222.128112917067</v>
      </c>
      <c r="M1311">
        <v>45.646005642716297</v>
      </c>
      <c r="N1311">
        <v>1.01103901886613</v>
      </c>
      <c r="O1311">
        <v>15.7378087397086</v>
      </c>
      <c r="P1311">
        <v>44.820865577529297</v>
      </c>
      <c r="Q1311">
        <v>2.2399765239058001E-2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Row],[Ticker]],[1]!Table1[[Symbol]:[Industry]],2,FALSE),"-")</f>
        <v>-</v>
      </c>
      <c r="D1312" t="s">
        <v>271</v>
      </c>
      <c r="E1312">
        <v>1356.4916652049999</v>
      </c>
      <c r="F1312">
        <v>376.55</v>
      </c>
      <c r="G1312">
        <v>-14.9608535894252</v>
      </c>
      <c r="H1312">
        <v>-3.4728707636594698</v>
      </c>
      <c r="I1312">
        <v>-16.6600187664286</v>
      </c>
      <c r="J1312">
        <v>-1.7754092901521901</v>
      </c>
      <c r="K1312">
        <v>376.73127999836203</v>
      </c>
      <c r="L1312">
        <v>361.683164322035</v>
      </c>
      <c r="M1312">
        <v>41.945491565063897</v>
      </c>
      <c r="N1312">
        <v>0.64625067146915005</v>
      </c>
      <c r="O1312">
        <v>17.036250165980601</v>
      </c>
      <c r="P1312">
        <v>23.722687695087799</v>
      </c>
      <c r="Q1312">
        <v>3.0755644020776001E-2</v>
      </c>
    </row>
    <row r="1313" spans="1:17" hidden="1" x14ac:dyDescent="0.3">
      <c r="A1313" t="s">
        <v>2775</v>
      </c>
      <c r="B1313" t="s">
        <v>2776</v>
      </c>
      <c r="C1313" t="str">
        <f>IFERROR(VLOOKUP(Table1[[#This Row],[Ticker]],[1]!Table1[[Symbol]:[Industry]],2,FALSE),"-")</f>
        <v>-</v>
      </c>
      <c r="D1313" t="s">
        <v>295</v>
      </c>
      <c r="E1313">
        <v>1356.42553056</v>
      </c>
      <c r="F1313">
        <v>314.2</v>
      </c>
      <c r="G1313">
        <v>74.598400295962904</v>
      </c>
      <c r="H1313">
        <v>2.2571417084416399</v>
      </c>
      <c r="I1313">
        <v>32.316525975439198</v>
      </c>
      <c r="J1313">
        <v>0.75952356300720902</v>
      </c>
      <c r="K1313">
        <v>292.450753322612</v>
      </c>
      <c r="L1313">
        <v>228.28207378814599</v>
      </c>
      <c r="M1313">
        <v>53.768267066662098</v>
      </c>
      <c r="N1313">
        <v>0.64568306737579495</v>
      </c>
      <c r="O1313">
        <v>7.5747931253978296</v>
      </c>
      <c r="P1313">
        <v>143.00077339520399</v>
      </c>
      <c r="Q1313">
        <v>0.11406487860336401</v>
      </c>
    </row>
    <row r="1314" spans="1:17" hidden="1" x14ac:dyDescent="0.3">
      <c r="A1314" t="s">
        <v>2777</v>
      </c>
      <c r="B1314" t="s">
        <v>2778</v>
      </c>
      <c r="C1314" t="str">
        <f>IFERROR(VLOOKUP(Table1[[#This Row],[Ticker]],[1]!Table1[[Symbol]:[Industry]],2,FALSE),"-")</f>
        <v>-</v>
      </c>
      <c r="D1314" t="s">
        <v>127</v>
      </c>
      <c r="E1314">
        <v>1351.43094294</v>
      </c>
      <c r="F1314">
        <v>844.95</v>
      </c>
      <c r="G1314">
        <v>4.1574182007478502</v>
      </c>
      <c r="H1314">
        <v>-1.3973431370904801</v>
      </c>
      <c r="I1314">
        <v>-30.083282607706199</v>
      </c>
      <c r="J1314">
        <v>6.7982755746226697</v>
      </c>
      <c r="K1314">
        <v>849.76184736978905</v>
      </c>
      <c r="L1314">
        <v>853.27573156766096</v>
      </c>
      <c r="M1314">
        <v>59.610361739861403</v>
      </c>
      <c r="N1314">
        <v>0.98725570278998898</v>
      </c>
      <c r="O1314">
        <v>27.818214095508502</v>
      </c>
      <c r="P1314">
        <v>34.119047619047599</v>
      </c>
      <c r="Q1314">
        <v>6.9034192186719995E-2</v>
      </c>
    </row>
    <row r="1315" spans="1:17" hidden="1" x14ac:dyDescent="0.3">
      <c r="A1315" t="s">
        <v>2779</v>
      </c>
      <c r="B1315" t="s">
        <v>2780</v>
      </c>
      <c r="C1315" t="str">
        <f>IFERROR(VLOOKUP(Table1[[#This Row],[Ticker]],[1]!Table1[[Symbol]:[Industry]],2,FALSE),"-")</f>
        <v>-</v>
      </c>
      <c r="D1315" t="s">
        <v>21</v>
      </c>
      <c r="E1315">
        <v>1350.77436756</v>
      </c>
      <c r="F1315">
        <v>781.65</v>
      </c>
      <c r="G1315">
        <v>634.50432889223396</v>
      </c>
      <c r="H1315">
        <v>-15.882824937339601</v>
      </c>
      <c r="I1315">
        <v>277.89732568997903</v>
      </c>
      <c r="J1315">
        <v>-2.4864034038560399</v>
      </c>
      <c r="K1315">
        <v>676.23548386620701</v>
      </c>
      <c r="M1315">
        <v>49.945577480066703</v>
      </c>
      <c r="N1315">
        <v>0.42269905239080702</v>
      </c>
      <c r="O1315">
        <v>27.678628542186399</v>
      </c>
      <c r="P1315">
        <v>738.23056300268104</v>
      </c>
    </row>
    <row r="1316" spans="1:17" hidden="1" x14ac:dyDescent="0.3">
      <c r="A1316" t="s">
        <v>2781</v>
      </c>
      <c r="B1316" t="s">
        <v>2782</v>
      </c>
      <c r="C1316" t="str">
        <f>IFERROR(VLOOKUP(Table1[[#This Row],[Ticker]],[1]!Table1[[Symbol]:[Industry]],2,FALSE),"-")</f>
        <v>-</v>
      </c>
      <c r="D1316" t="s">
        <v>51</v>
      </c>
      <c r="E1316">
        <v>1348.6816119149901</v>
      </c>
      <c r="F1316">
        <v>331.35</v>
      </c>
      <c r="G1316">
        <v>122.71279784169499</v>
      </c>
      <c r="H1316">
        <v>8.2785185875435801</v>
      </c>
      <c r="I1316">
        <v>-2.9034928076420501</v>
      </c>
      <c r="J1316">
        <v>-5.7366935591541797</v>
      </c>
      <c r="K1316">
        <v>309.47781947428501</v>
      </c>
      <c r="L1316">
        <v>263.49329058743598</v>
      </c>
      <c r="M1316">
        <v>52.0945291095735</v>
      </c>
      <c r="N1316">
        <v>1.0376658036181601</v>
      </c>
      <c r="O1316">
        <v>10.759016146069101</v>
      </c>
      <c r="P1316">
        <v>178.32843343133101</v>
      </c>
      <c r="Q1316">
        <v>8.7567433398056005E-2</v>
      </c>
    </row>
    <row r="1317" spans="1:17" hidden="1" x14ac:dyDescent="0.3">
      <c r="A1317" t="s">
        <v>2783</v>
      </c>
      <c r="B1317" t="s">
        <v>2784</v>
      </c>
      <c r="C1317" t="str">
        <f>IFERROR(VLOOKUP(Table1[[#This Row],[Ticker]],[1]!Table1[[Symbol]:[Industry]],2,FALSE),"-")</f>
        <v>-</v>
      </c>
      <c r="D1317" t="s">
        <v>388</v>
      </c>
      <c r="E1317">
        <v>1344.72418376</v>
      </c>
      <c r="F1317">
        <v>80.48</v>
      </c>
      <c r="G1317">
        <v>38.904024806524497</v>
      </c>
      <c r="H1317">
        <v>2.47441668289372</v>
      </c>
      <c r="I1317">
        <v>-2.7549746863554101</v>
      </c>
      <c r="J1317">
        <v>5.63629098097406</v>
      </c>
      <c r="K1317">
        <v>73.353034753018704</v>
      </c>
      <c r="L1317">
        <v>65.924013499369096</v>
      </c>
      <c r="M1317">
        <v>67.170766117678994</v>
      </c>
      <c r="N1317">
        <v>1.31814057302493</v>
      </c>
      <c r="O1317">
        <v>5.4920477137176897</v>
      </c>
      <c r="P1317">
        <v>74.577006507592202</v>
      </c>
      <c r="Q1317">
        <v>3.0427396708665001E-2</v>
      </c>
    </row>
    <row r="1318" spans="1:17" hidden="1" x14ac:dyDescent="0.3">
      <c r="A1318" t="s">
        <v>2785</v>
      </c>
      <c r="B1318" t="s">
        <v>2786</v>
      </c>
      <c r="C1318" t="str">
        <f>IFERROR(VLOOKUP(Table1[[#This Row],[Ticker]],[1]!Table1[[Symbol]:[Industry]],2,FALSE),"-")</f>
        <v>-</v>
      </c>
      <c r="D1318" t="s">
        <v>295</v>
      </c>
      <c r="E1318">
        <v>1343.0049750000001</v>
      </c>
      <c r="F1318">
        <v>82.35</v>
      </c>
      <c r="G1318">
        <v>-14.327950155675</v>
      </c>
      <c r="H1318">
        <v>-5.5949695230661796</v>
      </c>
      <c r="I1318">
        <v>-31.051276057869</v>
      </c>
      <c r="J1318">
        <v>1.4104761282666101</v>
      </c>
      <c r="K1318">
        <v>84.795799684402397</v>
      </c>
      <c r="L1318">
        <v>84.795204894809999</v>
      </c>
      <c r="M1318">
        <v>41.810781884903598</v>
      </c>
      <c r="N1318">
        <v>0.93246280744994403</v>
      </c>
      <c r="O1318">
        <v>27.443837279902802</v>
      </c>
      <c r="P1318">
        <v>19.347826086956498</v>
      </c>
      <c r="Q1318">
        <v>5.9246518836246001E-2</v>
      </c>
    </row>
    <row r="1319" spans="1:17" hidden="1" x14ac:dyDescent="0.3">
      <c r="A1319" t="s">
        <v>2787</v>
      </c>
      <c r="B1319" t="s">
        <v>2788</v>
      </c>
      <c r="C1319" t="str">
        <f>IFERROR(VLOOKUP(Table1[[#This Row],[Ticker]],[1]!Table1[[Symbol]:[Industry]],2,FALSE),"-")</f>
        <v>-</v>
      </c>
      <c r="D1319" t="s">
        <v>1758</v>
      </c>
      <c r="E1319">
        <v>1342.4585999999999</v>
      </c>
      <c r="F1319">
        <v>577.65</v>
      </c>
      <c r="G1319">
        <v>78.9937893825971</v>
      </c>
      <c r="H1319">
        <v>28.5714763735545</v>
      </c>
      <c r="I1319">
        <v>23.514258604230601</v>
      </c>
      <c r="J1319">
        <v>-5.3862076604442297</v>
      </c>
      <c r="K1319">
        <v>474.56267882911902</v>
      </c>
      <c r="L1319">
        <v>388.183785128978</v>
      </c>
      <c r="M1319">
        <v>56.181496419986701</v>
      </c>
      <c r="N1319">
        <v>0.60127310529463696</v>
      </c>
      <c r="O1319">
        <v>11.6593092703193</v>
      </c>
      <c r="P1319">
        <v>129.13526378421199</v>
      </c>
    </row>
    <row r="1320" spans="1:17" hidden="1" x14ac:dyDescent="0.3">
      <c r="A1320" t="s">
        <v>2789</v>
      </c>
      <c r="B1320" t="s">
        <v>2790</v>
      </c>
      <c r="C1320" t="str">
        <f>IFERROR(VLOOKUP(Table1[[#This Row],[Ticker]],[1]!Table1[[Symbol]:[Industry]],2,FALSE),"-")</f>
        <v>-</v>
      </c>
      <c r="D1320" t="s">
        <v>21</v>
      </c>
      <c r="E1320">
        <v>1339.71102756</v>
      </c>
      <c r="F1320">
        <v>1626.6</v>
      </c>
      <c r="G1320">
        <v>993.92718937933603</v>
      </c>
      <c r="H1320">
        <v>-3.3035236264454202</v>
      </c>
      <c r="I1320">
        <v>58.585853675783397</v>
      </c>
      <c r="J1320">
        <v>3.6194274497799901</v>
      </c>
      <c r="K1320">
        <v>1481.5349468587899</v>
      </c>
      <c r="L1320">
        <v>948.75171341563396</v>
      </c>
      <c r="M1320">
        <v>49.100676566369899</v>
      </c>
      <c r="N1320">
        <v>0.92037841191067005</v>
      </c>
      <c r="O1320">
        <v>14.4350178285995</v>
      </c>
      <c r="P1320">
        <v>1078.69565217391</v>
      </c>
    </row>
    <row r="1321" spans="1:17" hidden="1" x14ac:dyDescent="0.3">
      <c r="A1321" t="s">
        <v>2791</v>
      </c>
      <c r="B1321" t="s">
        <v>2792</v>
      </c>
      <c r="C1321" t="str">
        <f>IFERROR(VLOOKUP(Table1[[#This Row],[Ticker]],[1]!Table1[[Symbol]:[Industry]],2,FALSE),"-")</f>
        <v>-</v>
      </c>
      <c r="D1321" t="s">
        <v>622</v>
      </c>
      <c r="E1321">
        <v>1328.7778313599999</v>
      </c>
      <c r="F1321">
        <v>134.96</v>
      </c>
      <c r="G1321">
        <v>-9.2978227788647398</v>
      </c>
      <c r="H1321">
        <v>-7.5291328072064001</v>
      </c>
      <c r="I1321">
        <v>-28.420633492326001</v>
      </c>
      <c r="J1321">
        <v>-1.18609846033502</v>
      </c>
      <c r="K1321">
        <v>136.052036563641</v>
      </c>
      <c r="L1321">
        <v>138.49699063527001</v>
      </c>
      <c r="M1321">
        <v>44.780102849522599</v>
      </c>
      <c r="N1321">
        <v>1.12630948195598</v>
      </c>
      <c r="O1321">
        <v>39.263485477178399</v>
      </c>
      <c r="P1321">
        <v>17.868995633187701</v>
      </c>
      <c r="Q1321">
        <v>-8.9262814861258005E-2</v>
      </c>
    </row>
    <row r="1322" spans="1:17" hidden="1" x14ac:dyDescent="0.3">
      <c r="A1322" t="s">
        <v>2793</v>
      </c>
      <c r="B1322" t="s">
        <v>2794</v>
      </c>
      <c r="C1322" t="str">
        <f>IFERROR(VLOOKUP(Table1[[#This Row],[Ticker]],[1]!Table1[[Symbol]:[Industry]],2,FALSE),"-")</f>
        <v>-</v>
      </c>
      <c r="D1322" t="s">
        <v>138</v>
      </c>
      <c r="E1322">
        <v>1326.3773249999999</v>
      </c>
      <c r="F1322">
        <v>318.5</v>
      </c>
      <c r="G1322">
        <v>82.538980198596505</v>
      </c>
      <c r="H1322">
        <v>2.7623006219853599</v>
      </c>
      <c r="I1322">
        <v>43.216943362713899</v>
      </c>
      <c r="J1322">
        <v>-1.63119857633845</v>
      </c>
      <c r="K1322">
        <v>293.72635870085401</v>
      </c>
      <c r="L1322">
        <v>244.42504351634301</v>
      </c>
      <c r="M1322">
        <v>51.866301358343499</v>
      </c>
      <c r="N1322">
        <v>1.3591489818264899</v>
      </c>
      <c r="O1322">
        <v>18.508634222919898</v>
      </c>
      <c r="P1322">
        <v>110.648148148148</v>
      </c>
    </row>
    <row r="1323" spans="1:17" hidden="1" x14ac:dyDescent="0.3">
      <c r="A1323" t="s">
        <v>2795</v>
      </c>
      <c r="B1323" t="s">
        <v>2796</v>
      </c>
      <c r="C1323" t="str">
        <f>IFERROR(VLOOKUP(Table1[[#This Row],[Ticker]],[1]!Table1[[Symbol]:[Industry]],2,FALSE),"-")</f>
        <v>-</v>
      </c>
      <c r="D1323" t="s">
        <v>785</v>
      </c>
      <c r="E1323">
        <v>1324.7582500000001</v>
      </c>
      <c r="F1323">
        <v>247.85</v>
      </c>
      <c r="G1323">
        <v>-48.111398986695797</v>
      </c>
      <c r="H1323">
        <v>-14.805410584493499</v>
      </c>
      <c r="I1323">
        <v>-38.400810267882299</v>
      </c>
      <c r="J1323">
        <v>-3.7290753995383801</v>
      </c>
      <c r="K1323">
        <v>281.18612425604198</v>
      </c>
      <c r="M1323">
        <v>30.881713810929298</v>
      </c>
      <c r="N1323">
        <v>0.68613112288251699</v>
      </c>
      <c r="O1323">
        <v>88.0169457333064</v>
      </c>
      <c r="P1323">
        <v>8.7061403508772006</v>
      </c>
    </row>
    <row r="1324" spans="1:17" hidden="1" x14ac:dyDescent="0.3">
      <c r="A1324" t="s">
        <v>2797</v>
      </c>
      <c r="B1324" t="s">
        <v>2798</v>
      </c>
      <c r="C1324" t="str">
        <f>IFERROR(VLOOKUP(Table1[[#This Row],[Ticker]],[1]!Table1[[Symbol]:[Industry]],2,FALSE),"-")</f>
        <v>-</v>
      </c>
      <c r="D1324" t="s">
        <v>915</v>
      </c>
      <c r="E1324">
        <v>1320.9114159999999</v>
      </c>
      <c r="F1324">
        <v>86.74</v>
      </c>
      <c r="G1324">
        <v>-24.252473064419</v>
      </c>
      <c r="H1324">
        <v>-1.96039488681985</v>
      </c>
      <c r="I1324">
        <v>-16.5651549641413</v>
      </c>
      <c r="J1324">
        <v>-2.4809679032506802</v>
      </c>
      <c r="K1324">
        <v>87.610508598512098</v>
      </c>
      <c r="L1324">
        <v>89.196131688577097</v>
      </c>
      <c r="M1324">
        <v>45.567230099964902</v>
      </c>
      <c r="N1324">
        <v>0.76450477427706698</v>
      </c>
      <c r="O1324">
        <v>33.329490431173603</v>
      </c>
      <c r="P1324">
        <v>17.2162162162162</v>
      </c>
      <c r="Q1324">
        <v>-1.7924809707815001E-2</v>
      </c>
    </row>
    <row r="1325" spans="1:17" hidden="1" x14ac:dyDescent="0.3">
      <c r="A1325" t="s">
        <v>2799</v>
      </c>
      <c r="B1325" t="s">
        <v>2800</v>
      </c>
      <c r="C1325" t="str">
        <f>IFERROR(VLOOKUP(Table1[[#This Row],[Ticker]],[1]!Table1[[Symbol]:[Industry]],2,FALSE),"-")</f>
        <v>-</v>
      </c>
      <c r="D1325" t="s">
        <v>133</v>
      </c>
      <c r="E1325">
        <v>1320.3302111999999</v>
      </c>
      <c r="F1325">
        <v>151.76</v>
      </c>
      <c r="G1325">
        <v>20.660160397389902</v>
      </c>
      <c r="H1325">
        <v>-5.1408463214808897</v>
      </c>
      <c r="I1325">
        <v>-24.9246300715585</v>
      </c>
      <c r="J1325">
        <v>-0.14617243043508099</v>
      </c>
      <c r="K1325">
        <v>147.254261038355</v>
      </c>
      <c r="L1325">
        <v>145.14290091545899</v>
      </c>
      <c r="M1325">
        <v>62.741214862590198</v>
      </c>
      <c r="N1325">
        <v>0.62376867946521097</v>
      </c>
      <c r="O1325">
        <v>28.031101739588799</v>
      </c>
      <c r="P1325">
        <v>45.712914066250498</v>
      </c>
      <c r="Q1325">
        <v>3.1284599095613E-2</v>
      </c>
    </row>
    <row r="1326" spans="1:17" hidden="1" x14ac:dyDescent="0.3">
      <c r="A1326" t="s">
        <v>2801</v>
      </c>
      <c r="B1326" t="s">
        <v>2802</v>
      </c>
      <c r="C1326" t="str">
        <f>IFERROR(VLOOKUP(Table1[[#This Row],[Ticker]],[1]!Table1[[Symbol]:[Industry]],2,FALSE),"-")</f>
        <v>-</v>
      </c>
      <c r="D1326" t="s">
        <v>133</v>
      </c>
      <c r="E1326">
        <v>1300.9259999999999</v>
      </c>
      <c r="F1326">
        <v>642.75</v>
      </c>
      <c r="G1326">
        <v>9.2843581975108904</v>
      </c>
      <c r="H1326">
        <v>-5.5889527681619802</v>
      </c>
      <c r="I1326">
        <v>-20.0001901754089</v>
      </c>
      <c r="J1326">
        <v>-0.28784966806448697</v>
      </c>
      <c r="K1326">
        <v>653.433503997451</v>
      </c>
      <c r="L1326">
        <v>634.62978981787398</v>
      </c>
      <c r="M1326">
        <v>39.199391409326203</v>
      </c>
      <c r="N1326">
        <v>1.0269577539229799</v>
      </c>
      <c r="O1326">
        <v>16.2193698949824</v>
      </c>
      <c r="P1326">
        <v>35.315789473684198</v>
      </c>
      <c r="Q1326">
        <v>9.2187958412235996E-2</v>
      </c>
    </row>
    <row r="1327" spans="1:17" hidden="1" x14ac:dyDescent="0.3">
      <c r="A1327" t="s">
        <v>2803</v>
      </c>
      <c r="B1327" t="s">
        <v>2804</v>
      </c>
      <c r="C1327" t="str">
        <f>IFERROR(VLOOKUP(Table1[[#This Row],[Ticker]],[1]!Table1[[Symbol]:[Industry]],2,FALSE),"-")</f>
        <v>-</v>
      </c>
      <c r="D1327" t="s">
        <v>418</v>
      </c>
      <c r="E1327">
        <v>1296.7849075199999</v>
      </c>
      <c r="F1327">
        <v>4063.2</v>
      </c>
      <c r="G1327">
        <v>21.1448038376647</v>
      </c>
      <c r="H1327">
        <v>-9.38912968705149</v>
      </c>
      <c r="I1327">
        <v>10.4754598338469</v>
      </c>
      <c r="J1327">
        <v>-4.9095309235827198</v>
      </c>
      <c r="K1327">
        <v>3715.5080251091699</v>
      </c>
      <c r="L1327">
        <v>3261.86870121722</v>
      </c>
      <c r="M1327">
        <v>45.043362763848201</v>
      </c>
      <c r="N1327">
        <v>1.1280784400406101</v>
      </c>
      <c r="O1327">
        <v>12.071766095688099</v>
      </c>
      <c r="P1327">
        <v>67.554639175257705</v>
      </c>
      <c r="Q1327">
        <v>-4.2741540550550001E-3</v>
      </c>
    </row>
    <row r="1328" spans="1:17" hidden="1" x14ac:dyDescent="0.3">
      <c r="A1328" t="s">
        <v>2805</v>
      </c>
      <c r="B1328" t="s">
        <v>2806</v>
      </c>
      <c r="C1328" t="str">
        <f>IFERROR(VLOOKUP(Table1[[#This Row],[Ticker]],[1]!Table1[[Symbol]:[Industry]],2,FALSE),"-")</f>
        <v>-</v>
      </c>
      <c r="D1328" t="s">
        <v>555</v>
      </c>
      <c r="E1328">
        <v>1295.5656504599999</v>
      </c>
      <c r="F1328">
        <v>369.9</v>
      </c>
      <c r="G1328">
        <v>11.235845780700901</v>
      </c>
      <c r="H1328">
        <v>-7.0189829641149402</v>
      </c>
      <c r="I1328">
        <v>-24.779553066209601</v>
      </c>
      <c r="J1328">
        <v>1.9119782631253901</v>
      </c>
      <c r="K1328">
        <v>357.57645873305</v>
      </c>
      <c r="L1328">
        <v>338.83093395099098</v>
      </c>
      <c r="M1328">
        <v>51.365907913758498</v>
      </c>
      <c r="N1328">
        <v>1.2970938802862</v>
      </c>
      <c r="O1328">
        <v>51.040821843741497</v>
      </c>
      <c r="P1328">
        <v>49.545178896300698</v>
      </c>
      <c r="Q1328">
        <v>-3.8940262374449999E-3</v>
      </c>
    </row>
    <row r="1329" spans="1:17" hidden="1" x14ac:dyDescent="0.3">
      <c r="A1329" t="s">
        <v>2807</v>
      </c>
      <c r="B1329" t="s">
        <v>2808</v>
      </c>
      <c r="C1329" t="str">
        <f>IFERROR(VLOOKUP(Table1[[#This Row],[Ticker]],[1]!Table1[[Symbol]:[Industry]],2,FALSE),"-")</f>
        <v>-</v>
      </c>
      <c r="D1329" t="s">
        <v>143</v>
      </c>
      <c r="E1329">
        <v>1290.550226475</v>
      </c>
      <c r="F1329">
        <v>579.75</v>
      </c>
      <c r="G1329">
        <v>-35.708464660407301</v>
      </c>
      <c r="H1329">
        <v>-12.3758506704705</v>
      </c>
      <c r="I1329">
        <v>-6.6601879918657803</v>
      </c>
      <c r="J1329">
        <v>-3.6978896197076199</v>
      </c>
      <c r="K1329">
        <v>594.01402163231603</v>
      </c>
      <c r="L1329">
        <v>576.35030242272001</v>
      </c>
      <c r="M1329">
        <v>34.898305222543499</v>
      </c>
      <c r="N1329">
        <v>0.61317818969016302</v>
      </c>
      <c r="O1329">
        <v>24.639931004743399</v>
      </c>
      <c r="P1329">
        <v>16.124186279419099</v>
      </c>
      <c r="Q1329">
        <v>-0.187118330550956</v>
      </c>
    </row>
    <row r="1330" spans="1:17" hidden="1" x14ac:dyDescent="0.3">
      <c r="A1330" t="s">
        <v>2809</v>
      </c>
      <c r="B1330" t="s">
        <v>2810</v>
      </c>
      <c r="C1330" t="str">
        <f>IFERROR(VLOOKUP(Table1[[#This Row],[Ticker]],[1]!Table1[[Symbol]:[Industry]],2,FALSE),"-")</f>
        <v>-</v>
      </c>
      <c r="D1330" t="s">
        <v>60</v>
      </c>
      <c r="E1330">
        <v>1288.01165904</v>
      </c>
      <c r="F1330">
        <v>643.04999999999995</v>
      </c>
      <c r="G1330">
        <v>34.864894339124497</v>
      </c>
      <c r="H1330">
        <v>-1.9078925584842701</v>
      </c>
      <c r="I1330">
        <v>-17.104175179751799</v>
      </c>
      <c r="J1330">
        <v>-1.81362986915271</v>
      </c>
      <c r="K1330">
        <v>622.34108456912804</v>
      </c>
      <c r="L1330">
        <v>587.98768958025005</v>
      </c>
      <c r="M1330">
        <v>55.6619086435892</v>
      </c>
      <c r="N1330">
        <v>0.604863732791315</v>
      </c>
      <c r="O1330">
        <v>17.432548013373701</v>
      </c>
      <c r="P1330">
        <v>59.605361131794403</v>
      </c>
      <c r="Q1330">
        <v>4.4919845984572E-2</v>
      </c>
    </row>
    <row r="1331" spans="1:17" hidden="1" x14ac:dyDescent="0.3">
      <c r="A1331" t="s">
        <v>2811</v>
      </c>
      <c r="B1331" t="s">
        <v>2812</v>
      </c>
      <c r="C1331" t="str">
        <f>IFERROR(VLOOKUP(Table1[[#This Row],[Ticker]],[1]!Table1[[Symbol]:[Industry]],2,FALSE),"-")</f>
        <v>-</v>
      </c>
      <c r="D1331" t="s">
        <v>127</v>
      </c>
      <c r="E1331">
        <v>1284.1673592</v>
      </c>
      <c r="F1331">
        <v>1845.8</v>
      </c>
      <c r="G1331">
        <v>206.156293059456</v>
      </c>
      <c r="H1331">
        <v>-16.501107574029302</v>
      </c>
      <c r="I1331">
        <v>106.291208312621</v>
      </c>
      <c r="J1331">
        <v>-3.38399635823292</v>
      </c>
      <c r="K1331">
        <v>1786.1252234884801</v>
      </c>
      <c r="L1331">
        <v>1300.9278609006401</v>
      </c>
      <c r="M1331">
        <v>51.585199691906702</v>
      </c>
      <c r="N1331">
        <v>0.41257257239006301</v>
      </c>
      <c r="O1331">
        <v>25.148986889153701</v>
      </c>
      <c r="P1331">
        <v>243.756401899618</v>
      </c>
      <c r="Q1331">
        <v>0.22197279574432199</v>
      </c>
    </row>
    <row r="1332" spans="1:17" hidden="1" x14ac:dyDescent="0.3">
      <c r="A1332" t="s">
        <v>2813</v>
      </c>
      <c r="B1332" t="s">
        <v>2814</v>
      </c>
      <c r="C1332" t="str">
        <f>IFERROR(VLOOKUP(Table1[[#This Row],[Ticker]],[1]!Table1[[Symbol]:[Industry]],2,FALSE),"-")</f>
        <v>-</v>
      </c>
      <c r="D1332" t="s">
        <v>1506</v>
      </c>
      <c r="E1332">
        <v>1268.1519334229999</v>
      </c>
      <c r="F1332">
        <v>218.67</v>
      </c>
      <c r="G1332">
        <v>-57.967463558231799</v>
      </c>
      <c r="H1332">
        <v>-11.7063777335752</v>
      </c>
      <c r="I1332">
        <v>-35.172448735817802</v>
      </c>
      <c r="J1332">
        <v>-0.258770280285611</v>
      </c>
      <c r="K1332">
        <v>221.00112930224</v>
      </c>
      <c r="L1332">
        <v>244.26680227173799</v>
      </c>
      <c r="M1332">
        <v>63.544421429316699</v>
      </c>
      <c r="N1332">
        <v>1.4890511506509201</v>
      </c>
      <c r="O1332">
        <v>57.451868111766601</v>
      </c>
      <c r="P1332">
        <v>9.6914973664409203</v>
      </c>
      <c r="Q1332">
        <v>-9.3174955691560004E-3</v>
      </c>
    </row>
    <row r="1333" spans="1:17" hidden="1" x14ac:dyDescent="0.3">
      <c r="A1333" t="s">
        <v>2815</v>
      </c>
      <c r="B1333" t="s">
        <v>2816</v>
      </c>
      <c r="C1333" t="str">
        <f>IFERROR(VLOOKUP(Table1[[#This Row],[Ticker]],[1]!Table1[[Symbol]:[Industry]],2,FALSE),"-")</f>
        <v>-</v>
      </c>
      <c r="D1333" t="s">
        <v>555</v>
      </c>
      <c r="E1333">
        <v>1268.0936509149999</v>
      </c>
      <c r="F1333">
        <v>176.15</v>
      </c>
      <c r="G1333">
        <v>-14.157509362783699</v>
      </c>
      <c r="H1333">
        <v>9.2109110807525099</v>
      </c>
      <c r="I1333">
        <v>-8.7264974873657604</v>
      </c>
      <c r="J1333">
        <v>-2.4015187592548002</v>
      </c>
      <c r="K1333">
        <v>158.33762123644701</v>
      </c>
      <c r="L1333">
        <v>162.27334953757699</v>
      </c>
      <c r="M1333">
        <v>73.822211053094307</v>
      </c>
      <c r="N1333">
        <v>1.8584684667704401</v>
      </c>
      <c r="O1333">
        <v>23.2188475730911</v>
      </c>
      <c r="P1333">
        <v>38.755415517920397</v>
      </c>
      <c r="Q1333">
        <v>7.6685041368466003E-2</v>
      </c>
    </row>
    <row r="1334" spans="1:17" hidden="1" x14ac:dyDescent="0.3">
      <c r="A1334" t="s">
        <v>2817</v>
      </c>
      <c r="B1334" t="s">
        <v>2818</v>
      </c>
      <c r="C1334" t="str">
        <f>IFERROR(VLOOKUP(Table1[[#This Row],[Ticker]],[1]!Table1[[Symbol]:[Industry]],2,FALSE),"-")</f>
        <v>-</v>
      </c>
      <c r="D1334" t="s">
        <v>21</v>
      </c>
      <c r="E1334">
        <v>1265.9244000000001</v>
      </c>
      <c r="F1334">
        <v>1067.75</v>
      </c>
      <c r="G1334">
        <v>-20.2552460787306</v>
      </c>
      <c r="H1334">
        <v>-10.5509983739201</v>
      </c>
      <c r="I1334">
        <v>-29.453928153158198</v>
      </c>
      <c r="J1334">
        <v>-7.6763107569989302</v>
      </c>
      <c r="K1334">
        <v>1137.7334528735901</v>
      </c>
      <c r="L1334">
        <v>1106.34647685713</v>
      </c>
      <c r="M1334">
        <v>29.853217172936802</v>
      </c>
      <c r="N1334">
        <v>2.0465001118175099</v>
      </c>
      <c r="O1334">
        <v>37.429173495668401</v>
      </c>
      <c r="P1334">
        <v>11.7419287321437</v>
      </c>
      <c r="Q1334">
        <v>0.102948196465711</v>
      </c>
    </row>
    <row r="1335" spans="1:17" hidden="1" x14ac:dyDescent="0.3">
      <c r="A1335" t="s">
        <v>2819</v>
      </c>
      <c r="B1335" t="s">
        <v>2820</v>
      </c>
      <c r="C1335" t="str">
        <f>IFERROR(VLOOKUP(Table1[[#This Row],[Ticker]],[1]!Table1[[Symbol]:[Industry]],2,FALSE),"-")</f>
        <v>-</v>
      </c>
      <c r="D1335" t="s">
        <v>388</v>
      </c>
      <c r="E1335">
        <v>1265.577644124</v>
      </c>
      <c r="F1335">
        <v>51.51</v>
      </c>
      <c r="G1335">
        <v>-10.9264324478162</v>
      </c>
      <c r="H1335">
        <v>-3.62774212257853</v>
      </c>
      <c r="I1335">
        <v>-43.349953008606398</v>
      </c>
      <c r="J1335">
        <v>-2.8206376183439601</v>
      </c>
      <c r="K1335">
        <v>52.828830023818597</v>
      </c>
      <c r="L1335">
        <v>52.309810766788502</v>
      </c>
      <c r="M1335">
        <v>50.701014913426199</v>
      </c>
      <c r="N1335">
        <v>1.2475769217158701</v>
      </c>
      <c r="O1335">
        <v>60.163075131042497</v>
      </c>
      <c r="P1335">
        <v>64.568690095846605</v>
      </c>
    </row>
    <row r="1336" spans="1:17" hidden="1" x14ac:dyDescent="0.3">
      <c r="A1336" t="s">
        <v>2821</v>
      </c>
      <c r="B1336" t="s">
        <v>2822</v>
      </c>
      <c r="C1336" t="str">
        <f>IFERROR(VLOOKUP(Table1[[#This Row],[Ticker]],[1]!Table1[[Symbol]:[Industry]],2,FALSE),"-")</f>
        <v>-</v>
      </c>
      <c r="D1336" t="s">
        <v>21</v>
      </c>
      <c r="E1336">
        <v>1263.356478123</v>
      </c>
      <c r="F1336">
        <v>227.91</v>
      </c>
      <c r="G1336">
        <v>40.545001728139901</v>
      </c>
      <c r="H1336">
        <v>34.019503679947697</v>
      </c>
      <c r="I1336">
        <v>7.8378974338478997</v>
      </c>
      <c r="J1336">
        <v>-1.6691902477746401</v>
      </c>
      <c r="K1336">
        <v>187.36822817911599</v>
      </c>
      <c r="L1336">
        <v>154.30698624255999</v>
      </c>
      <c r="M1336">
        <v>63.004957077503498</v>
      </c>
      <c r="N1336">
        <v>0.834896973750755</v>
      </c>
      <c r="O1336">
        <v>11.4475012066166</v>
      </c>
      <c r="P1336">
        <v>106.253393665158</v>
      </c>
      <c r="Q1336">
        <v>0.100406665473253</v>
      </c>
    </row>
    <row r="1337" spans="1:17" hidden="1" x14ac:dyDescent="0.3">
      <c r="A1337" t="s">
        <v>2823</v>
      </c>
      <c r="B1337" t="s">
        <v>2824</v>
      </c>
      <c r="C1337" t="str">
        <f>IFERROR(VLOOKUP(Table1[[#This Row],[Ticker]],[1]!Table1[[Symbol]:[Industry]],2,FALSE),"-")</f>
        <v>-</v>
      </c>
      <c r="D1337" t="s">
        <v>198</v>
      </c>
      <c r="E1337">
        <v>1251.23244095</v>
      </c>
      <c r="F1337">
        <v>696.1</v>
      </c>
      <c r="G1337">
        <v>9.4693902076370602</v>
      </c>
      <c r="H1337">
        <v>2.7619168614952501</v>
      </c>
      <c r="I1337">
        <v>8.2524506696614992</v>
      </c>
      <c r="J1337">
        <v>4.4876581615782497E-4</v>
      </c>
      <c r="K1337">
        <v>665.89903250363705</v>
      </c>
      <c r="L1337">
        <v>608.67407537213705</v>
      </c>
      <c r="M1337">
        <v>63.754636082225602</v>
      </c>
      <c r="N1337">
        <v>0.61949660273789198</v>
      </c>
      <c r="O1337">
        <v>9.1797155581094501</v>
      </c>
      <c r="P1337">
        <v>42.032238318710398</v>
      </c>
      <c r="Q1337">
        <v>4.0990823169390997E-2</v>
      </c>
    </row>
    <row r="1338" spans="1:17" hidden="1" x14ac:dyDescent="0.3">
      <c r="A1338" t="s">
        <v>2825</v>
      </c>
      <c r="B1338" t="s">
        <v>2826</v>
      </c>
      <c r="C1338" t="str">
        <f>IFERROR(VLOOKUP(Table1[[#This Row],[Ticker]],[1]!Table1[[Symbol]:[Industry]],2,FALSE),"-")</f>
        <v>-</v>
      </c>
      <c r="D1338" t="s">
        <v>60</v>
      </c>
      <c r="E1338">
        <v>1249.405203516</v>
      </c>
      <c r="F1338">
        <v>119.03</v>
      </c>
      <c r="G1338">
        <v>-1.5521072139349299</v>
      </c>
      <c r="H1338">
        <v>13.3275451880781</v>
      </c>
      <c r="I1338">
        <v>-7.59485300897689</v>
      </c>
      <c r="J1338">
        <v>7.84222722662133</v>
      </c>
      <c r="K1338">
        <v>110.039271178175</v>
      </c>
      <c r="L1338">
        <v>109.554631302301</v>
      </c>
      <c r="M1338">
        <v>66.0245424122527</v>
      </c>
      <c r="N1338">
        <v>2.01147985011437</v>
      </c>
      <c r="O1338">
        <v>25.682601024951602</v>
      </c>
      <c r="P1338">
        <v>53.884938590820902</v>
      </c>
      <c r="Q1338">
        <v>-1.3787519944366E-2</v>
      </c>
    </row>
    <row r="1339" spans="1:17" hidden="1" x14ac:dyDescent="0.3">
      <c r="A1339" t="s">
        <v>2827</v>
      </c>
      <c r="B1339" t="s">
        <v>2828</v>
      </c>
      <c r="C1339" t="str">
        <f>IFERROR(VLOOKUP(Table1[[#This Row],[Ticker]],[1]!Table1[[Symbol]:[Industry]],2,FALSE),"-")</f>
        <v>-</v>
      </c>
      <c r="D1339" t="s">
        <v>72</v>
      </c>
      <c r="E1339">
        <v>1249.3707888639999</v>
      </c>
      <c r="F1339">
        <v>71.17</v>
      </c>
      <c r="G1339">
        <v>147.216179195781</v>
      </c>
      <c r="H1339">
        <v>-1.9155731759949799</v>
      </c>
      <c r="I1339">
        <v>-45.570284145798098</v>
      </c>
      <c r="J1339">
        <v>0.94070978835687802</v>
      </c>
      <c r="K1339">
        <v>73.291780021525895</v>
      </c>
      <c r="L1339">
        <v>72.001101702322103</v>
      </c>
      <c r="M1339">
        <v>39.930832583095501</v>
      </c>
      <c r="N1339">
        <v>0.99692204961103403</v>
      </c>
      <c r="O1339">
        <v>102.05142616270901</v>
      </c>
      <c r="P1339">
        <v>187.439418416801</v>
      </c>
      <c r="Q1339">
        <v>0.349456625837827</v>
      </c>
    </row>
    <row r="1340" spans="1:17" hidden="1" x14ac:dyDescent="0.3">
      <c r="A1340" t="s">
        <v>2829</v>
      </c>
      <c r="B1340" t="s">
        <v>2830</v>
      </c>
      <c r="C1340" t="str">
        <f>IFERROR(VLOOKUP(Table1[[#This Row],[Ticker]],[1]!Table1[[Symbol]:[Industry]],2,FALSE),"-")</f>
        <v>-</v>
      </c>
      <c r="D1340" t="s">
        <v>290</v>
      </c>
      <c r="E1340">
        <v>1248.5602279100001</v>
      </c>
      <c r="F1340">
        <v>874.55</v>
      </c>
      <c r="G1340">
        <v>115.591784775466</v>
      </c>
      <c r="H1340">
        <v>30.483634321374101</v>
      </c>
      <c r="I1340">
        <v>102.979136873843</v>
      </c>
      <c r="J1340">
        <v>22.968490911645599</v>
      </c>
      <c r="K1340">
        <v>648.85822563220199</v>
      </c>
      <c r="L1340">
        <v>533.33869380824694</v>
      </c>
      <c r="M1340">
        <v>92.728934689711096</v>
      </c>
      <c r="N1340">
        <v>2.67888208343029</v>
      </c>
      <c r="O1340">
        <v>2.7900062889486099</v>
      </c>
      <c r="P1340">
        <v>182.11290322580601</v>
      </c>
      <c r="Q1340">
        <v>0.136916072072814</v>
      </c>
    </row>
    <row r="1341" spans="1:17" hidden="1" x14ac:dyDescent="0.3">
      <c r="A1341" t="s">
        <v>2831</v>
      </c>
      <c r="B1341" t="s">
        <v>2832</v>
      </c>
      <c r="C1341" t="str">
        <f>IFERROR(VLOOKUP(Table1[[#This Row],[Ticker]],[1]!Table1[[Symbol]:[Industry]],2,FALSE),"-")</f>
        <v>-</v>
      </c>
      <c r="D1341" t="s">
        <v>165</v>
      </c>
      <c r="E1341">
        <v>1248.2352000000001</v>
      </c>
      <c r="F1341">
        <v>509.9</v>
      </c>
      <c r="G1341">
        <v>101.85836952341501</v>
      </c>
      <c r="H1341">
        <v>1.4216536785191101</v>
      </c>
      <c r="I1341">
        <v>111.56895824222801</v>
      </c>
      <c r="J1341">
        <v>-1.3291127617651699</v>
      </c>
      <c r="M1341">
        <v>61.253756421040002</v>
      </c>
      <c r="O1341">
        <v>8.8448715434398899</v>
      </c>
      <c r="P1341">
        <v>150.196270853778</v>
      </c>
    </row>
    <row r="1342" spans="1:17" hidden="1" x14ac:dyDescent="0.3">
      <c r="A1342" t="s">
        <v>2833</v>
      </c>
      <c r="B1342" t="s">
        <v>2834</v>
      </c>
      <c r="C1342" t="str">
        <f>IFERROR(VLOOKUP(Table1[[#This Row],[Ticker]],[1]!Table1[[Symbol]:[Industry]],2,FALSE),"-")</f>
        <v>-</v>
      </c>
      <c r="D1342" t="s">
        <v>60</v>
      </c>
      <c r="E1342">
        <v>1247.4494043750001</v>
      </c>
      <c r="F1342">
        <v>258.75</v>
      </c>
      <c r="G1342">
        <v>13.329809380649699</v>
      </c>
      <c r="H1342">
        <v>-3.6622621966864801</v>
      </c>
      <c r="I1342">
        <v>-13.028350576169601</v>
      </c>
      <c r="J1342">
        <v>2.1246441812406101</v>
      </c>
      <c r="K1342">
        <v>250.474001481747</v>
      </c>
      <c r="L1342">
        <v>242.002566673996</v>
      </c>
      <c r="M1342">
        <v>60.7498117367318</v>
      </c>
      <c r="N1342">
        <v>0.73741274167189597</v>
      </c>
      <c r="O1342">
        <v>12.966183574879199</v>
      </c>
      <c r="P1342">
        <v>62.022542266750101</v>
      </c>
      <c r="Q1342">
        <v>-4.103616239007E-3</v>
      </c>
    </row>
    <row r="1343" spans="1:17" hidden="1" x14ac:dyDescent="0.3">
      <c r="A1343" t="s">
        <v>2835</v>
      </c>
      <c r="B1343" t="s">
        <v>2836</v>
      </c>
      <c r="C1343" t="str">
        <f>IFERROR(VLOOKUP(Table1[[#This Row],[Ticker]],[1]!Table1[[Symbol]:[Industry]],2,FALSE),"-")</f>
        <v>-</v>
      </c>
      <c r="D1343" t="s">
        <v>198</v>
      </c>
      <c r="E1343">
        <v>1247.2693959999999</v>
      </c>
      <c r="F1343">
        <v>1156.8499999999999</v>
      </c>
      <c r="G1343">
        <v>-36.546395165280899</v>
      </c>
      <c r="H1343">
        <v>-5.0725552645717897</v>
      </c>
      <c r="I1343">
        <v>-14.049055516378001</v>
      </c>
      <c r="J1343">
        <v>-1.3208591178151801</v>
      </c>
      <c r="K1343">
        <v>1156.2798798357801</v>
      </c>
      <c r="L1343">
        <v>1163.6634487449201</v>
      </c>
      <c r="M1343">
        <v>53.704838395525798</v>
      </c>
      <c r="N1343">
        <v>0.70498105706082503</v>
      </c>
      <c r="O1343">
        <v>31.823486190949499</v>
      </c>
      <c r="P1343">
        <v>14.4263105835806</v>
      </c>
      <c r="Q1343">
        <v>6.1791901196465999E-2</v>
      </c>
    </row>
    <row r="1344" spans="1:17" hidden="1" x14ac:dyDescent="0.3">
      <c r="A1344" t="s">
        <v>2837</v>
      </c>
      <c r="B1344" t="s">
        <v>2838</v>
      </c>
      <c r="C1344" t="str">
        <f>IFERROR(VLOOKUP(Table1[[#This Row],[Ticker]],[1]!Table1[[Symbol]:[Industry]],2,FALSE),"-")</f>
        <v>-</v>
      </c>
      <c r="D1344" t="s">
        <v>989</v>
      </c>
      <c r="E1344">
        <v>1246.7351427999999</v>
      </c>
      <c r="F1344">
        <v>326.89999999999998</v>
      </c>
      <c r="G1344">
        <v>-37.7007239274581</v>
      </c>
      <c r="H1344">
        <v>-8.8728228770062998</v>
      </c>
      <c r="I1344">
        <v>-22.345373264095699</v>
      </c>
      <c r="J1344">
        <v>-2.8896243345287198</v>
      </c>
      <c r="K1344">
        <v>337.89085262136399</v>
      </c>
      <c r="L1344">
        <v>350.63375691365798</v>
      </c>
      <c r="M1344">
        <v>37.222797930900001</v>
      </c>
      <c r="N1344">
        <v>0.76545626230598995</v>
      </c>
      <c r="O1344">
        <v>63.903334353013101</v>
      </c>
      <c r="P1344">
        <v>18.8727272727272</v>
      </c>
      <c r="Q1344">
        <v>3.0119221152180999E-2</v>
      </c>
    </row>
    <row r="1345" spans="1:17" hidden="1" x14ac:dyDescent="0.3">
      <c r="A1345" t="s">
        <v>2839</v>
      </c>
      <c r="B1345" t="s">
        <v>2840</v>
      </c>
      <c r="C1345" t="str">
        <f>IFERROR(VLOOKUP(Table1[[#This Row],[Ticker]],[1]!Table1[[Symbol]:[Industry]],2,FALSE),"-")</f>
        <v>-</v>
      </c>
      <c r="D1345" t="s">
        <v>290</v>
      </c>
      <c r="E1345">
        <v>1246.093353145</v>
      </c>
      <c r="F1345">
        <v>1216.3499999999999</v>
      </c>
      <c r="G1345">
        <v>184.35512440043399</v>
      </c>
      <c r="H1345">
        <v>44.144206361607097</v>
      </c>
      <c r="I1345">
        <v>44.8452572145437</v>
      </c>
      <c r="J1345">
        <v>29.0475334938189</v>
      </c>
      <c r="K1345">
        <v>857.23546542880899</v>
      </c>
      <c r="L1345">
        <v>682.21029920707497</v>
      </c>
      <c r="M1345">
        <v>72.603177953391693</v>
      </c>
      <c r="N1345">
        <v>2.8045277004951199</v>
      </c>
      <c r="O1345">
        <v>6.87302174538579</v>
      </c>
      <c r="P1345">
        <v>222.21192052980101</v>
      </c>
    </row>
    <row r="1346" spans="1:17" hidden="1" x14ac:dyDescent="0.3">
      <c r="A1346" t="s">
        <v>2841</v>
      </c>
      <c r="B1346" t="s">
        <v>2842</v>
      </c>
      <c r="C1346" t="str">
        <f>IFERROR(VLOOKUP(Table1[[#This Row],[Ticker]],[1]!Table1[[Symbol]:[Industry]],2,FALSE),"-")</f>
        <v>-</v>
      </c>
      <c r="D1346" t="s">
        <v>677</v>
      </c>
      <c r="E1346">
        <v>1243.8</v>
      </c>
      <c r="F1346">
        <v>124.38</v>
      </c>
      <c r="G1346">
        <v>-11.040927702604</v>
      </c>
      <c r="H1346">
        <v>-2.8330315080294302</v>
      </c>
      <c r="I1346">
        <v>-22.064548656663501</v>
      </c>
      <c r="J1346">
        <v>1.08609224650595E-2</v>
      </c>
      <c r="K1346">
        <v>125.739076580591</v>
      </c>
      <c r="L1346">
        <v>123.534662605541</v>
      </c>
      <c r="M1346">
        <v>32.361249989374997</v>
      </c>
      <c r="N1346">
        <v>0.60541162328334697</v>
      </c>
      <c r="O1346">
        <v>24.6181058047917</v>
      </c>
      <c r="P1346">
        <v>24.007976071784601</v>
      </c>
      <c r="Q1346">
        <v>-4.9486625378920004E-3</v>
      </c>
    </row>
    <row r="1347" spans="1:17" hidden="1" x14ac:dyDescent="0.3">
      <c r="A1347" t="s">
        <v>2843</v>
      </c>
      <c r="B1347" t="s">
        <v>2844</v>
      </c>
      <c r="C1347" t="str">
        <f>IFERROR(VLOOKUP(Table1[[#This Row],[Ticker]],[1]!Table1[[Symbol]:[Industry]],2,FALSE),"-")</f>
        <v>-</v>
      </c>
      <c r="D1347" t="s">
        <v>290</v>
      </c>
      <c r="E1347">
        <v>1239.81612</v>
      </c>
      <c r="F1347">
        <v>39.44</v>
      </c>
      <c r="G1347">
        <v>6.2830655317652697</v>
      </c>
      <c r="H1347">
        <v>-5.16185695977875</v>
      </c>
      <c r="I1347">
        <v>-27.043729063605301</v>
      </c>
      <c r="J1347">
        <v>1.8224485482119801</v>
      </c>
      <c r="K1347">
        <v>38.354502698585897</v>
      </c>
      <c r="L1347">
        <v>35.441747392967599</v>
      </c>
      <c r="M1347">
        <v>50.388100636188398</v>
      </c>
      <c r="N1347">
        <v>1.7804473162143799</v>
      </c>
      <c r="O1347">
        <v>24.2393509127789</v>
      </c>
      <c r="P1347">
        <v>46.074074074073998</v>
      </c>
    </row>
    <row r="1348" spans="1:17" hidden="1" x14ac:dyDescent="0.3">
      <c r="A1348" t="s">
        <v>2845</v>
      </c>
      <c r="B1348" t="s">
        <v>2846</v>
      </c>
      <c r="C1348" t="str">
        <f>IFERROR(VLOOKUP(Table1[[#This Row],[Ticker]],[1]!Table1[[Symbol]:[Industry]],2,FALSE),"-")</f>
        <v>-</v>
      </c>
      <c r="E1348">
        <v>1239.527564</v>
      </c>
      <c r="F1348">
        <v>1220</v>
      </c>
      <c r="G1348">
        <v>475.64498016863303</v>
      </c>
      <c r="H1348">
        <v>3.3808994981083802</v>
      </c>
      <c r="I1348">
        <v>69.711700133260507</v>
      </c>
      <c r="J1348">
        <v>2.4754967448286398</v>
      </c>
      <c r="K1348">
        <v>1099.7383711309701</v>
      </c>
      <c r="L1348">
        <v>704.24996079903701</v>
      </c>
      <c r="M1348">
        <v>52.585133116819001</v>
      </c>
      <c r="N1348">
        <v>0.43746967071057102</v>
      </c>
      <c r="O1348">
        <v>14.7540983606557</v>
      </c>
      <c r="P1348">
        <v>529.51496388028795</v>
      </c>
    </row>
    <row r="1349" spans="1:17" hidden="1" x14ac:dyDescent="0.3">
      <c r="A1349" t="s">
        <v>2847</v>
      </c>
      <c r="B1349" t="s">
        <v>2848</v>
      </c>
      <c r="C1349" t="str">
        <f>IFERROR(VLOOKUP(Table1[[#This Row],[Ticker]],[1]!Table1[[Symbol]:[Industry]],2,FALSE),"-")</f>
        <v>-</v>
      </c>
      <c r="D1349" t="s">
        <v>622</v>
      </c>
      <c r="E1349">
        <v>1234.9952902799901</v>
      </c>
      <c r="F1349">
        <v>565.20000000000005</v>
      </c>
      <c r="G1349">
        <v>10.1293084883857</v>
      </c>
      <c r="H1349">
        <v>-12.3340114313234</v>
      </c>
      <c r="I1349">
        <v>15.243525585809699</v>
      </c>
      <c r="J1349">
        <v>-0.198286294055351</v>
      </c>
      <c r="K1349">
        <v>570.55517955796404</v>
      </c>
      <c r="L1349">
        <v>501.30773808056898</v>
      </c>
      <c r="M1349">
        <v>48.102484125979899</v>
      </c>
      <c r="N1349">
        <v>0.19169302522550499</v>
      </c>
      <c r="O1349">
        <v>17.834394904458499</v>
      </c>
      <c r="P1349">
        <v>49.622766379880801</v>
      </c>
      <c r="Q1349">
        <v>-1.6714800891836998E-2</v>
      </c>
    </row>
    <row r="1350" spans="1:17" hidden="1" x14ac:dyDescent="0.3">
      <c r="A1350" t="s">
        <v>2849</v>
      </c>
      <c r="B1350" t="s">
        <v>2850</v>
      </c>
      <c r="C1350" t="str">
        <f>IFERROR(VLOOKUP(Table1[[#This Row],[Ticker]],[1]!Table1[[Symbol]:[Industry]],2,FALSE),"-")</f>
        <v>-</v>
      </c>
      <c r="D1350" t="s">
        <v>989</v>
      </c>
      <c r="E1350">
        <v>1233.6351325000001</v>
      </c>
      <c r="F1350">
        <v>616.25</v>
      </c>
      <c r="G1350">
        <v>-20.526488115967599</v>
      </c>
      <c r="H1350">
        <v>-7.8891411077915503</v>
      </c>
      <c r="I1350">
        <v>-16.428532673420801</v>
      </c>
      <c r="J1350">
        <v>-3.4539827830138599</v>
      </c>
      <c r="K1350">
        <v>616.20615159140004</v>
      </c>
      <c r="L1350">
        <v>608.786850032301</v>
      </c>
      <c r="M1350">
        <v>39.7004705166785</v>
      </c>
      <c r="N1350">
        <v>1.02754540894607</v>
      </c>
      <c r="O1350">
        <v>38.742393509127702</v>
      </c>
      <c r="P1350">
        <v>28.505890939422301</v>
      </c>
      <c r="Q1350">
        <v>7.0196250451479997E-3</v>
      </c>
    </row>
    <row r="1351" spans="1:17" hidden="1" x14ac:dyDescent="0.3">
      <c r="A1351" t="s">
        <v>2851</v>
      </c>
      <c r="B1351" t="s">
        <v>2852</v>
      </c>
      <c r="C1351" t="str">
        <f>IFERROR(VLOOKUP(Table1[[#This Row],[Ticker]],[1]!Table1[[Symbol]:[Industry]],2,FALSE),"-")</f>
        <v>-</v>
      </c>
      <c r="D1351" t="s">
        <v>228</v>
      </c>
      <c r="E1351">
        <v>1230.5826339749999</v>
      </c>
      <c r="F1351">
        <v>779.85</v>
      </c>
      <c r="G1351">
        <v>37.131725078368099</v>
      </c>
      <c r="H1351">
        <v>-16.227397500319299</v>
      </c>
      <c r="I1351">
        <v>17.397683248958899</v>
      </c>
      <c r="J1351">
        <v>1.79794220887346</v>
      </c>
      <c r="K1351">
        <v>750.20991689686696</v>
      </c>
      <c r="L1351">
        <v>609.036442852248</v>
      </c>
      <c r="M1351">
        <v>41.299154722481198</v>
      </c>
      <c r="N1351">
        <v>0.29192233866480399</v>
      </c>
      <c r="O1351">
        <v>21.2925562608193</v>
      </c>
      <c r="P1351">
        <v>79.668240986061505</v>
      </c>
      <c r="Q1351">
        <v>0.177407471673039</v>
      </c>
    </row>
    <row r="1352" spans="1:17" hidden="1" x14ac:dyDescent="0.3">
      <c r="A1352" t="s">
        <v>2853</v>
      </c>
      <c r="B1352" t="s">
        <v>2854</v>
      </c>
      <c r="C1352" t="str">
        <f>IFERROR(VLOOKUP(Table1[[#This Row],[Ticker]],[1]!Table1[[Symbol]:[Industry]],2,FALSE),"-")</f>
        <v>-</v>
      </c>
      <c r="D1352" t="s">
        <v>198</v>
      </c>
      <c r="E1352">
        <v>1227.6493075000001</v>
      </c>
      <c r="F1352">
        <v>134.75</v>
      </c>
      <c r="G1352">
        <v>-8.4449172147113902</v>
      </c>
      <c r="H1352">
        <v>-3.75958423250602</v>
      </c>
      <c r="I1352">
        <v>-15.8708556400742</v>
      </c>
      <c r="J1352">
        <v>-1.63870761901446</v>
      </c>
      <c r="K1352">
        <v>134.01318697778501</v>
      </c>
      <c r="L1352">
        <v>127.081183033324</v>
      </c>
      <c r="M1352">
        <v>43.077692648127503</v>
      </c>
      <c r="N1352">
        <v>0.65140312524117205</v>
      </c>
      <c r="O1352">
        <v>15.7699443413729</v>
      </c>
      <c r="P1352">
        <v>34.079601990049703</v>
      </c>
      <c r="Q1352">
        <v>6.2123864441597003E-2</v>
      </c>
    </row>
    <row r="1353" spans="1:17" hidden="1" x14ac:dyDescent="0.3">
      <c r="A1353" t="s">
        <v>2855</v>
      </c>
      <c r="B1353" t="s">
        <v>2856</v>
      </c>
      <c r="C1353" t="str">
        <f>IFERROR(VLOOKUP(Table1[[#This Row],[Ticker]],[1]!Table1[[Symbol]:[Industry]],2,FALSE),"-")</f>
        <v>-</v>
      </c>
      <c r="D1353" t="s">
        <v>555</v>
      </c>
      <c r="E1353">
        <v>1226.7890827020001</v>
      </c>
      <c r="F1353">
        <v>197.22</v>
      </c>
      <c r="G1353">
        <v>-37.301788100703298</v>
      </c>
      <c r="H1353">
        <v>-4.5898775033790198</v>
      </c>
      <c r="I1353">
        <v>-17.860268432235902</v>
      </c>
      <c r="J1353">
        <v>2.3116793174427399</v>
      </c>
      <c r="K1353">
        <v>198.87030339899701</v>
      </c>
      <c r="L1353">
        <v>201.857438982247</v>
      </c>
      <c r="M1353">
        <v>44.701863389268603</v>
      </c>
      <c r="N1353">
        <v>0.81261090965989802</v>
      </c>
      <c r="O1353">
        <v>22.8577223405334</v>
      </c>
      <c r="P1353">
        <v>23.339587242026202</v>
      </c>
      <c r="Q1353">
        <v>-2.6557406510738998E-2</v>
      </c>
    </row>
    <row r="1354" spans="1:17" hidden="1" x14ac:dyDescent="0.3">
      <c r="A1354" t="s">
        <v>2857</v>
      </c>
      <c r="B1354" t="s">
        <v>2858</v>
      </c>
      <c r="C1354" t="str">
        <f>IFERROR(VLOOKUP(Table1[[#This Row],[Ticker]],[1]!Table1[[Symbol]:[Industry]],2,FALSE),"-")</f>
        <v>-</v>
      </c>
      <c r="D1354" t="s">
        <v>60</v>
      </c>
      <c r="E1354">
        <v>1222.72988115</v>
      </c>
      <c r="F1354">
        <v>1271.8499999999999</v>
      </c>
      <c r="G1354">
        <v>48.384843084003997</v>
      </c>
      <c r="H1354">
        <v>5.8631430402212299</v>
      </c>
      <c r="I1354">
        <v>-21.936531809089001</v>
      </c>
      <c r="J1354">
        <v>3.5448043174427402</v>
      </c>
      <c r="K1354">
        <v>1245.88058240287</v>
      </c>
      <c r="L1354">
        <v>1202.4480551410099</v>
      </c>
      <c r="M1354">
        <v>53.859974219396001</v>
      </c>
      <c r="N1354">
        <v>1.0967727272727199</v>
      </c>
      <c r="O1354">
        <v>25.407870424971499</v>
      </c>
      <c r="P1354">
        <v>74.226027397260196</v>
      </c>
      <c r="Q1354">
        <v>0.102999648084851</v>
      </c>
    </row>
    <row r="1355" spans="1:17" hidden="1" x14ac:dyDescent="0.3">
      <c r="A1355" t="s">
        <v>2859</v>
      </c>
      <c r="B1355" t="s">
        <v>2860</v>
      </c>
      <c r="C1355" t="str">
        <f>IFERROR(VLOOKUP(Table1[[#This Row],[Ticker]],[1]!Table1[[Symbol]:[Industry]],2,FALSE),"-")</f>
        <v>-</v>
      </c>
      <c r="D1355" t="s">
        <v>228</v>
      </c>
      <c r="E1355">
        <v>1217.5592637</v>
      </c>
      <c r="F1355">
        <v>710.45</v>
      </c>
      <c r="G1355">
        <v>127.031447876294</v>
      </c>
      <c r="H1355">
        <v>2.9782456795174199</v>
      </c>
      <c r="I1355">
        <v>9.8282264126140095</v>
      </c>
      <c r="J1355">
        <v>1.31543622352009</v>
      </c>
      <c r="K1355">
        <v>697.22687844350298</v>
      </c>
      <c r="L1355">
        <v>603.39158936622903</v>
      </c>
      <c r="M1355">
        <v>50.221354494951797</v>
      </c>
      <c r="N1355">
        <v>0.73076050361197897</v>
      </c>
      <c r="O1355">
        <v>15.982827785206499</v>
      </c>
      <c r="P1355">
        <v>157.40942028985501</v>
      </c>
      <c r="Q1355">
        <v>0.120516242768385</v>
      </c>
    </row>
    <row r="1356" spans="1:17" hidden="1" x14ac:dyDescent="0.3">
      <c r="A1356" t="s">
        <v>2861</v>
      </c>
      <c r="B1356" t="s">
        <v>2862</v>
      </c>
      <c r="C1356" t="str">
        <f>IFERROR(VLOOKUP(Table1[[#This Row],[Ticker]],[1]!Table1[[Symbol]:[Industry]],2,FALSE),"-")</f>
        <v>-</v>
      </c>
      <c r="D1356" t="s">
        <v>211</v>
      </c>
      <c r="E1356">
        <v>1216.72159504</v>
      </c>
      <c r="F1356">
        <v>548.79999999999995</v>
      </c>
      <c r="G1356">
        <v>-2.5681578715606701</v>
      </c>
      <c r="H1356">
        <v>7.4533492257882399</v>
      </c>
      <c r="I1356">
        <v>14.043880728028499</v>
      </c>
      <c r="J1356">
        <v>-1.8892477273764501</v>
      </c>
      <c r="K1356">
        <v>504.40784873921399</v>
      </c>
      <c r="L1356">
        <v>478.90224508318101</v>
      </c>
      <c r="M1356">
        <v>62.6930717399297</v>
      </c>
      <c r="N1356">
        <v>2.1015061748816999</v>
      </c>
      <c r="O1356">
        <v>13.5477405247813</v>
      </c>
      <c r="P1356">
        <v>40.609787343069399</v>
      </c>
      <c r="Q1356">
        <v>3.8817939913650998E-2</v>
      </c>
    </row>
    <row r="1357" spans="1:17" hidden="1" x14ac:dyDescent="0.3">
      <c r="A1357" t="s">
        <v>2863</v>
      </c>
      <c r="B1357" t="s">
        <v>2864</v>
      </c>
      <c r="C1357" t="str">
        <f>IFERROR(VLOOKUP(Table1[[#This Row],[Ticker]],[1]!Table1[[Symbol]:[Industry]],2,FALSE),"-")</f>
        <v>-</v>
      </c>
      <c r="D1357" t="s">
        <v>1529</v>
      </c>
      <c r="E1357">
        <v>1214.3243639249999</v>
      </c>
      <c r="F1357">
        <v>1604.25</v>
      </c>
      <c r="G1357">
        <v>35.790818134408099</v>
      </c>
      <c r="H1357">
        <v>-1.3524422293973399</v>
      </c>
      <c r="I1357">
        <v>12.824321751136599</v>
      </c>
      <c r="J1357">
        <v>2.8154555412189799</v>
      </c>
      <c r="K1357">
        <v>1459.0715961743001</v>
      </c>
      <c r="L1357">
        <v>1259.33940418315</v>
      </c>
      <c r="M1357">
        <v>56.920681965275001</v>
      </c>
      <c r="N1357">
        <v>0.54195894663136901</v>
      </c>
      <c r="O1357">
        <v>10.743338008415099</v>
      </c>
      <c r="P1357">
        <v>66.131621187800903</v>
      </c>
      <c r="Q1357">
        <v>4.1512784223788998E-2</v>
      </c>
    </row>
    <row r="1358" spans="1:17" hidden="1" x14ac:dyDescent="0.3">
      <c r="A1358" t="s">
        <v>2865</v>
      </c>
      <c r="B1358" t="s">
        <v>2866</v>
      </c>
      <c r="C1358" t="str">
        <f>IFERROR(VLOOKUP(Table1[[#This Row],[Ticker]],[1]!Table1[[Symbol]:[Industry]],2,FALSE),"-")</f>
        <v>-</v>
      </c>
      <c r="E1358">
        <v>1209.8527999999999</v>
      </c>
      <c r="F1358">
        <v>800</v>
      </c>
      <c r="G1358">
        <v>6180.1655619919102</v>
      </c>
      <c r="H1358">
        <v>1.00924693632513</v>
      </c>
      <c r="I1358">
        <v>368.937326308271</v>
      </c>
      <c r="J1358">
        <v>6.1668427161355499</v>
      </c>
      <c r="K1358">
        <v>734.82759138644894</v>
      </c>
      <c r="L1358">
        <v>441.18988176508799</v>
      </c>
      <c r="M1358">
        <v>64.044008934017498</v>
      </c>
      <c r="N1358">
        <v>3.9660899338429099</v>
      </c>
      <c r="O1358">
        <v>5</v>
      </c>
      <c r="P1358">
        <v>6204.1765169424698</v>
      </c>
    </row>
    <row r="1359" spans="1:17" hidden="1" x14ac:dyDescent="0.3">
      <c r="A1359" t="s">
        <v>2867</v>
      </c>
      <c r="B1359" t="s">
        <v>2868</v>
      </c>
      <c r="C1359" t="str">
        <f>IFERROR(VLOOKUP(Table1[[#This Row],[Ticker]],[1]!Table1[[Symbol]:[Industry]],2,FALSE),"-")</f>
        <v>-</v>
      </c>
      <c r="D1359" t="s">
        <v>95</v>
      </c>
      <c r="E1359">
        <v>1209.218401955</v>
      </c>
      <c r="F1359">
        <v>247.55</v>
      </c>
      <c r="G1359">
        <v>-9.1385651593771495</v>
      </c>
      <c r="H1359">
        <v>6.2320744555821301</v>
      </c>
      <c r="I1359">
        <v>-34.238917331358799</v>
      </c>
      <c r="J1359">
        <v>16.139340096733498</v>
      </c>
      <c r="K1359">
        <v>233.64863650798</v>
      </c>
      <c r="L1359">
        <v>271.333970842268</v>
      </c>
      <c r="M1359">
        <v>69.199045073377107</v>
      </c>
      <c r="N1359">
        <v>2.90518312932093</v>
      </c>
      <c r="O1359">
        <v>54.312260149464699</v>
      </c>
      <c r="P1359">
        <v>50.030303030303003</v>
      </c>
    </row>
    <row r="1360" spans="1:17" hidden="1" x14ac:dyDescent="0.3">
      <c r="A1360" t="s">
        <v>2869</v>
      </c>
      <c r="B1360" t="s">
        <v>2870</v>
      </c>
      <c r="C1360" t="str">
        <f>IFERROR(VLOOKUP(Table1[[#This Row],[Ticker]],[1]!Table1[[Symbol]:[Industry]],2,FALSE),"-")</f>
        <v>-</v>
      </c>
      <c r="D1360" t="s">
        <v>124</v>
      </c>
      <c r="E1360">
        <v>1205.6460906100001</v>
      </c>
      <c r="F1360">
        <v>938.9</v>
      </c>
      <c r="G1360">
        <v>258.58888205025403</v>
      </c>
      <c r="H1360">
        <v>62.705735632813798</v>
      </c>
      <c r="I1360">
        <v>160.996511058972</v>
      </c>
      <c r="J1360">
        <v>23.1275270918226</v>
      </c>
      <c r="K1360">
        <v>595.83726267883003</v>
      </c>
      <c r="L1360">
        <v>412.47946594776897</v>
      </c>
      <c r="M1360">
        <v>92.364653119059795</v>
      </c>
      <c r="N1360">
        <v>0.52842604483943001</v>
      </c>
      <c r="O1360">
        <v>0</v>
      </c>
      <c r="P1360">
        <v>340.798122065727</v>
      </c>
      <c r="Q1360">
        <v>0.22134567580093001</v>
      </c>
    </row>
    <row r="1361" spans="1:17" hidden="1" x14ac:dyDescent="0.3">
      <c r="A1361" t="s">
        <v>2871</v>
      </c>
      <c r="B1361" t="s">
        <v>2872</v>
      </c>
      <c r="C1361" t="str">
        <f>IFERROR(VLOOKUP(Table1[[#This Row],[Ticker]],[1]!Table1[[Symbol]:[Industry]],2,FALSE),"-")</f>
        <v>-</v>
      </c>
      <c r="D1361" t="s">
        <v>622</v>
      </c>
      <c r="E1361">
        <v>1198.8106717200001</v>
      </c>
      <c r="F1361">
        <v>332.4</v>
      </c>
      <c r="G1361">
        <v>6.2908874641788497</v>
      </c>
      <c r="H1361">
        <v>11.2152557162775</v>
      </c>
      <c r="I1361">
        <v>-4.2887825812422298</v>
      </c>
      <c r="J1361">
        <v>5.8213351553327497</v>
      </c>
      <c r="K1361">
        <v>294.76389843546002</v>
      </c>
      <c r="L1361">
        <v>287.42757094938099</v>
      </c>
      <c r="M1361">
        <v>67.913131442266803</v>
      </c>
      <c r="N1361">
        <v>1.9898294605373199</v>
      </c>
      <c r="O1361">
        <v>8.1829121540312997</v>
      </c>
      <c r="P1361">
        <v>47.733333333333299</v>
      </c>
      <c r="Q1361">
        <v>-2.6434664689239998E-2</v>
      </c>
    </row>
    <row r="1362" spans="1:17" hidden="1" x14ac:dyDescent="0.3">
      <c r="A1362" t="s">
        <v>2873</v>
      </c>
      <c r="B1362" t="s">
        <v>2874</v>
      </c>
      <c r="C1362" t="str">
        <f>IFERROR(VLOOKUP(Table1[[#This Row],[Ticker]],[1]!Table1[[Symbol]:[Industry]],2,FALSE),"-")</f>
        <v>-</v>
      </c>
      <c r="D1362" t="s">
        <v>315</v>
      </c>
      <c r="E1362">
        <v>1196.4573394290001</v>
      </c>
      <c r="F1362">
        <v>22.77</v>
      </c>
      <c r="G1362">
        <v>93.978994798183294</v>
      </c>
      <c r="H1362">
        <v>-6.0132526721503501</v>
      </c>
      <c r="I1362">
        <v>-18.4266820212206</v>
      </c>
      <c r="J1362">
        <v>2.71056043632387</v>
      </c>
      <c r="K1362">
        <v>21.319773902079898</v>
      </c>
      <c r="L1362">
        <v>19.149506807847299</v>
      </c>
      <c r="M1362">
        <v>80.728566758828805</v>
      </c>
      <c r="N1362">
        <v>1.3541259271323001</v>
      </c>
      <c r="O1362">
        <v>82.916117698726396</v>
      </c>
      <c r="P1362">
        <v>158.75</v>
      </c>
      <c r="Q1362">
        <v>0.101458022132312</v>
      </c>
    </row>
    <row r="1363" spans="1:17" hidden="1" x14ac:dyDescent="0.3">
      <c r="A1363" t="s">
        <v>2875</v>
      </c>
      <c r="B1363" t="s">
        <v>2876</v>
      </c>
      <c r="C1363" t="str">
        <f>IFERROR(VLOOKUP(Table1[[#This Row],[Ticker]],[1]!Table1[[Symbol]:[Industry]],2,FALSE),"-")</f>
        <v>-</v>
      </c>
      <c r="D1363" t="s">
        <v>198</v>
      </c>
      <c r="E1363">
        <v>1194.8547464399901</v>
      </c>
      <c r="F1363">
        <v>1004.7</v>
      </c>
      <c r="G1363">
        <v>94.5446247753477</v>
      </c>
      <c r="H1363">
        <v>19.837842706866901</v>
      </c>
      <c r="I1363">
        <v>22.226335765807001</v>
      </c>
      <c r="J1363">
        <v>-3.6898740806155002</v>
      </c>
      <c r="K1363">
        <v>904.04762513397804</v>
      </c>
      <c r="L1363">
        <v>777.32160357929604</v>
      </c>
      <c r="M1363">
        <v>57.371282142202297</v>
      </c>
      <c r="N1363">
        <v>1.10454702384293</v>
      </c>
      <c r="O1363">
        <v>11.272021498954899</v>
      </c>
      <c r="P1363">
        <v>146.85503685503599</v>
      </c>
      <c r="Q1363">
        <v>0.160453605738726</v>
      </c>
    </row>
    <row r="1364" spans="1:17" hidden="1" x14ac:dyDescent="0.3">
      <c r="A1364" t="s">
        <v>2877</v>
      </c>
      <c r="B1364" t="s">
        <v>2878</v>
      </c>
      <c r="C1364" t="str">
        <f>IFERROR(VLOOKUP(Table1[[#This Row],[Ticker]],[1]!Table1[[Symbol]:[Industry]],2,FALSE),"-")</f>
        <v>-</v>
      </c>
      <c r="D1364" t="s">
        <v>98</v>
      </c>
      <c r="E1364">
        <v>1192.0600649999999</v>
      </c>
      <c r="F1364">
        <v>480.65</v>
      </c>
      <c r="G1364">
        <v>2.7928967840391898</v>
      </c>
      <c r="H1364">
        <v>23.927547472354199</v>
      </c>
      <c r="I1364">
        <v>12.5034855028526</v>
      </c>
      <c r="J1364">
        <v>5.9335596593230902</v>
      </c>
      <c r="O1364">
        <v>2.7774888172266801</v>
      </c>
      <c r="P1364">
        <v>33.144044321329602</v>
      </c>
    </row>
    <row r="1365" spans="1:17" hidden="1" x14ac:dyDescent="0.3">
      <c r="A1365" t="s">
        <v>2879</v>
      </c>
      <c r="B1365" t="s">
        <v>2880</v>
      </c>
      <c r="C1365" t="str">
        <f>IFERROR(VLOOKUP(Table1[[#This Row],[Ticker]],[1]!Table1[[Symbol]:[Industry]],2,FALSE),"-")</f>
        <v>-</v>
      </c>
      <c r="D1365" t="s">
        <v>254</v>
      </c>
      <c r="E1365">
        <v>1187.6481630000001</v>
      </c>
      <c r="F1365">
        <v>421.2</v>
      </c>
      <c r="G1365">
        <v>60.200722285389602</v>
      </c>
      <c r="H1365">
        <v>0.55800053712333897</v>
      </c>
      <c r="I1365">
        <v>10.3334553394913</v>
      </c>
      <c r="J1365">
        <v>4.7680481222876301</v>
      </c>
      <c r="K1365">
        <v>402.43707683088797</v>
      </c>
      <c r="L1365">
        <v>360.18530473956901</v>
      </c>
      <c r="M1365">
        <v>59.503836060115397</v>
      </c>
      <c r="N1365">
        <v>1.10535756554701</v>
      </c>
      <c r="O1365">
        <v>24.6438746438746</v>
      </c>
      <c r="P1365">
        <v>99.290276792051003</v>
      </c>
      <c r="Q1365">
        <v>0.110018990381161</v>
      </c>
    </row>
    <row r="1366" spans="1:17" hidden="1" x14ac:dyDescent="0.3">
      <c r="A1366" t="s">
        <v>2881</v>
      </c>
      <c r="B1366" t="s">
        <v>2882</v>
      </c>
      <c r="C1366" t="str">
        <f>IFERROR(VLOOKUP(Table1[[#This Row],[Ticker]],[1]!Table1[[Symbol]:[Industry]],2,FALSE),"-")</f>
        <v>-</v>
      </c>
      <c r="D1366" t="s">
        <v>198</v>
      </c>
      <c r="E1366">
        <v>1187.2860000000001</v>
      </c>
      <c r="F1366">
        <v>109.68</v>
      </c>
      <c r="G1366">
        <v>-37.3073976383074</v>
      </c>
      <c r="H1366">
        <v>-3.1488025834803102</v>
      </c>
      <c r="I1366">
        <v>-34.994509398775101</v>
      </c>
      <c r="J1366">
        <v>1.5192811273975</v>
      </c>
      <c r="K1366">
        <v>109.894520198259</v>
      </c>
      <c r="L1366">
        <v>110.83248027732699</v>
      </c>
      <c r="M1366">
        <v>52.9239796095694</v>
      </c>
      <c r="N1366">
        <v>0.68888927410369205</v>
      </c>
      <c r="O1366">
        <v>31.291028446389401</v>
      </c>
      <c r="P1366">
        <v>21.529085872576101</v>
      </c>
      <c r="Q1366">
        <v>5.4137541931880001E-3</v>
      </c>
    </row>
    <row r="1367" spans="1:17" hidden="1" x14ac:dyDescent="0.3">
      <c r="A1367" t="s">
        <v>2883</v>
      </c>
      <c r="B1367" t="s">
        <v>2884</v>
      </c>
      <c r="C1367" t="str">
        <f>IFERROR(VLOOKUP(Table1[[#This Row],[Ticker]],[1]!Table1[[Symbol]:[Industry]],2,FALSE),"-")</f>
        <v>-</v>
      </c>
      <c r="D1367" t="s">
        <v>677</v>
      </c>
      <c r="E1367">
        <v>1186.6850999999999</v>
      </c>
      <c r="F1367">
        <v>124.98</v>
      </c>
      <c r="G1367">
        <v>176.78326887615401</v>
      </c>
      <c r="H1367">
        <v>7.7177453676339498</v>
      </c>
      <c r="I1367">
        <v>93.135318415555901</v>
      </c>
      <c r="J1367">
        <v>-0.711435297287902</v>
      </c>
      <c r="K1367">
        <v>108.921779508618</v>
      </c>
      <c r="L1367">
        <v>79.670233014921706</v>
      </c>
      <c r="M1367">
        <v>56.758702672148097</v>
      </c>
      <c r="N1367">
        <v>0.31187556943896599</v>
      </c>
      <c r="O1367">
        <v>9.21747479596735</v>
      </c>
      <c r="P1367">
        <v>205.201465201465</v>
      </c>
      <c r="Q1367">
        <v>9.5057568346128996E-2</v>
      </c>
    </row>
    <row r="1368" spans="1:17" hidden="1" x14ac:dyDescent="0.3">
      <c r="A1368" t="s">
        <v>2885</v>
      </c>
      <c r="B1368" t="s">
        <v>2886</v>
      </c>
      <c r="C1368" t="str">
        <f>IFERROR(VLOOKUP(Table1[[#This Row],[Ticker]],[1]!Table1[[Symbol]:[Industry]],2,FALSE),"-")</f>
        <v>-</v>
      </c>
      <c r="D1368" t="s">
        <v>555</v>
      </c>
      <c r="E1368">
        <v>1184.262035166</v>
      </c>
      <c r="F1368">
        <v>141.47</v>
      </c>
      <c r="G1368">
        <v>-31.788008405580001</v>
      </c>
      <c r="H1368">
        <v>-4.2978158638883501</v>
      </c>
      <c r="I1368">
        <v>-44.386850046918603</v>
      </c>
      <c r="J1368">
        <v>-0.28971127560427901</v>
      </c>
      <c r="K1368">
        <v>149.77875993096001</v>
      </c>
      <c r="L1368">
        <v>162.88503712028</v>
      </c>
      <c r="M1368">
        <v>38.261120804858997</v>
      </c>
      <c r="N1368">
        <v>0.642134508422598</v>
      </c>
      <c r="O1368">
        <v>58.443486251502001</v>
      </c>
      <c r="P1368">
        <v>5.4172876304023898</v>
      </c>
      <c r="Q1368">
        <v>4.1757870636490004E-3</v>
      </c>
    </row>
    <row r="1369" spans="1:17" hidden="1" x14ac:dyDescent="0.3">
      <c r="A1369" t="s">
        <v>2887</v>
      </c>
      <c r="B1369" t="s">
        <v>2888</v>
      </c>
      <c r="C1369" t="str">
        <f>IFERROR(VLOOKUP(Table1[[#This Row],[Ticker]],[1]!Table1[[Symbol]:[Industry]],2,FALSE),"-")</f>
        <v>-</v>
      </c>
      <c r="D1369" t="s">
        <v>409</v>
      </c>
      <c r="E1369">
        <v>1183.7193394599999</v>
      </c>
      <c r="F1369">
        <v>494.9</v>
      </c>
      <c r="G1369">
        <v>143.069455195149</v>
      </c>
      <c r="H1369">
        <v>3.9983541584049802</v>
      </c>
      <c r="I1369">
        <v>-5.8766615543452598</v>
      </c>
      <c r="J1369">
        <v>2.1606551609244802</v>
      </c>
      <c r="K1369">
        <v>455.46173795556001</v>
      </c>
      <c r="L1369">
        <v>391.85287488754898</v>
      </c>
      <c r="M1369">
        <v>53.610579344301499</v>
      </c>
      <c r="N1369">
        <v>1.1026465361771101</v>
      </c>
      <c r="O1369">
        <v>9.05233380480907</v>
      </c>
      <c r="P1369">
        <v>174.944444444444</v>
      </c>
      <c r="Q1369">
        <v>9.3749646580710999E-2</v>
      </c>
    </row>
    <row r="1370" spans="1:17" hidden="1" x14ac:dyDescent="0.3">
      <c r="A1370" t="s">
        <v>2889</v>
      </c>
      <c r="B1370" t="s">
        <v>2890</v>
      </c>
      <c r="C1370" t="str">
        <f>IFERROR(VLOOKUP(Table1[[#This Row],[Ticker]],[1]!Table1[[Symbol]:[Industry]],2,FALSE),"-")</f>
        <v>-</v>
      </c>
      <c r="D1370" t="s">
        <v>622</v>
      </c>
      <c r="E1370">
        <v>1181.275895124</v>
      </c>
      <c r="F1370">
        <v>45.24</v>
      </c>
      <c r="G1370">
        <v>-22.689566372732799</v>
      </c>
      <c r="H1370">
        <v>-4.1778854061682598</v>
      </c>
      <c r="I1370">
        <v>-31.443223374603999</v>
      </c>
      <c r="J1370">
        <v>-1.7094996750545599</v>
      </c>
      <c r="K1370">
        <v>44.846192496382102</v>
      </c>
      <c r="L1370">
        <v>47.202365818165298</v>
      </c>
      <c r="M1370">
        <v>49.776360649270501</v>
      </c>
      <c r="N1370">
        <v>0.93141503158760597</v>
      </c>
      <c r="O1370">
        <v>48.320070733863801</v>
      </c>
      <c r="P1370">
        <v>24.285714285714199</v>
      </c>
      <c r="Q1370">
        <v>-3.6866029497320998E-2</v>
      </c>
    </row>
    <row r="1371" spans="1:17" hidden="1" x14ac:dyDescent="0.3">
      <c r="A1371" t="s">
        <v>2891</v>
      </c>
      <c r="B1371" t="s">
        <v>2892</v>
      </c>
      <c r="C1371" t="str">
        <f>IFERROR(VLOOKUP(Table1[[#This Row],[Ticker]],[1]!Table1[[Symbol]:[Industry]],2,FALSE),"-")</f>
        <v>-</v>
      </c>
      <c r="D1371" t="s">
        <v>388</v>
      </c>
      <c r="E1371">
        <v>1179.556634328</v>
      </c>
      <c r="F1371">
        <v>56.99</v>
      </c>
      <c r="G1371">
        <v>396.44566605400502</v>
      </c>
      <c r="H1371">
        <v>1.8168467439249401</v>
      </c>
      <c r="I1371">
        <v>63.238574578221801</v>
      </c>
      <c r="J1371">
        <v>-17.055802696945701</v>
      </c>
      <c r="K1371">
        <v>48.362551484390004</v>
      </c>
      <c r="L1371">
        <v>32.397829340484499</v>
      </c>
      <c r="M1371">
        <v>44.350458170297202</v>
      </c>
      <c r="N1371">
        <v>1.0576098678960599</v>
      </c>
      <c r="O1371">
        <v>25.530794876293999</v>
      </c>
      <c r="P1371">
        <v>456</v>
      </c>
      <c r="Q1371">
        <v>0.12537789022988999</v>
      </c>
    </row>
    <row r="1372" spans="1:17" hidden="1" x14ac:dyDescent="0.3">
      <c r="A1372" t="s">
        <v>2893</v>
      </c>
      <c r="B1372" t="s">
        <v>2894</v>
      </c>
      <c r="C1372" t="str">
        <f>IFERROR(VLOOKUP(Table1[[#This Row],[Ticker]],[1]!Table1[[Symbol]:[Industry]],2,FALSE),"-")</f>
        <v>-</v>
      </c>
      <c r="D1372" t="s">
        <v>51</v>
      </c>
      <c r="E1372">
        <v>1171.9960000000001</v>
      </c>
      <c r="F1372">
        <v>771.05</v>
      </c>
      <c r="G1372">
        <v>87.903295427342499</v>
      </c>
      <c r="H1372">
        <v>2.1873038520869601</v>
      </c>
      <c r="I1372">
        <v>32.328900669460502</v>
      </c>
      <c r="J1372">
        <v>-1.8894158585676799</v>
      </c>
      <c r="K1372">
        <v>691.12512091047699</v>
      </c>
      <c r="L1372">
        <v>559.34159856231702</v>
      </c>
      <c r="M1372">
        <v>63.2266290150841</v>
      </c>
      <c r="N1372">
        <v>1.14445476065132</v>
      </c>
      <c r="O1372">
        <v>6.0890992802023298</v>
      </c>
      <c r="P1372">
        <v>129.78691700193701</v>
      </c>
      <c r="Q1372">
        <v>0.14854803764596899</v>
      </c>
    </row>
    <row r="1373" spans="1:17" hidden="1" x14ac:dyDescent="0.3">
      <c r="A1373" t="s">
        <v>2895</v>
      </c>
      <c r="B1373" t="s">
        <v>2896</v>
      </c>
      <c r="C1373" t="str">
        <f>IFERROR(VLOOKUP(Table1[[#This Row],[Ticker]],[1]!Table1[[Symbol]:[Industry]],2,FALSE),"-")</f>
        <v>-</v>
      </c>
      <c r="D1373" t="s">
        <v>622</v>
      </c>
      <c r="E1373">
        <v>1164.4367445299999</v>
      </c>
      <c r="F1373">
        <v>20.94</v>
      </c>
      <c r="G1373">
        <v>-81.920502689253894</v>
      </c>
      <c r="H1373">
        <v>-6.0629429009277498</v>
      </c>
      <c r="I1373">
        <v>6.0444613544599601</v>
      </c>
      <c r="J1373">
        <v>-0.16187518492692299</v>
      </c>
      <c r="K1373">
        <v>21.210111642184199</v>
      </c>
      <c r="L1373">
        <v>25.3324798043115</v>
      </c>
      <c r="M1373">
        <v>57.2774013037399</v>
      </c>
      <c r="N1373">
        <v>0.90195300500356601</v>
      </c>
      <c r="O1373">
        <v>153.104106972301</v>
      </c>
      <c r="P1373">
        <v>39.6</v>
      </c>
      <c r="Q1373">
        <v>0.223316932616244</v>
      </c>
    </row>
    <row r="1374" spans="1:17" hidden="1" x14ac:dyDescent="0.3">
      <c r="A1374" t="s">
        <v>2897</v>
      </c>
      <c r="B1374" t="s">
        <v>2898</v>
      </c>
      <c r="C1374" t="str">
        <f>IFERROR(VLOOKUP(Table1[[#This Row],[Ticker]],[1]!Table1[[Symbol]:[Industry]],2,FALSE),"-")</f>
        <v>-</v>
      </c>
      <c r="D1374" t="s">
        <v>83</v>
      </c>
      <c r="E1374">
        <v>1164.39445675</v>
      </c>
      <c r="F1374">
        <v>2746.1</v>
      </c>
      <c r="G1374">
        <v>248.845122603503</v>
      </c>
      <c r="H1374">
        <v>-18.279062915771501</v>
      </c>
      <c r="I1374">
        <v>64.093111534842805</v>
      </c>
      <c r="J1374">
        <v>-2.2466199795107098</v>
      </c>
      <c r="K1374">
        <v>2793.8290520843502</v>
      </c>
      <c r="L1374">
        <v>1995.5550421781199</v>
      </c>
      <c r="M1374">
        <v>28.957957040236501</v>
      </c>
      <c r="N1374">
        <v>0.974847055514385</v>
      </c>
      <c r="O1374">
        <v>29.201412912858199</v>
      </c>
      <c r="P1374">
        <v>297.49583845986803</v>
      </c>
      <c r="Q1374">
        <v>0.133091250212865</v>
      </c>
    </row>
    <row r="1375" spans="1:17" hidden="1" x14ac:dyDescent="0.3">
      <c r="A1375" t="s">
        <v>2899</v>
      </c>
      <c r="B1375" t="s">
        <v>2900</v>
      </c>
      <c r="C1375" t="str">
        <f>IFERROR(VLOOKUP(Table1[[#This Row],[Ticker]],[1]!Table1[[Symbol]:[Industry]],2,FALSE),"-")</f>
        <v>-</v>
      </c>
      <c r="D1375" t="s">
        <v>622</v>
      </c>
      <c r="E1375">
        <v>1163.3644931159999</v>
      </c>
      <c r="F1375">
        <v>246.99</v>
      </c>
      <c r="G1375">
        <v>4.8645994454739796</v>
      </c>
      <c r="H1375">
        <v>10.5459051519304</v>
      </c>
      <c r="I1375">
        <v>3.0345506328611198</v>
      </c>
      <c r="J1375">
        <v>7.9296422804057096</v>
      </c>
      <c r="K1375">
        <v>206.464257954478</v>
      </c>
      <c r="L1375">
        <v>198.76566880563101</v>
      </c>
      <c r="M1375">
        <v>78.813174661161199</v>
      </c>
      <c r="N1375">
        <v>1.98801413696879</v>
      </c>
      <c r="O1375">
        <v>2.0284222033280601</v>
      </c>
      <c r="P1375">
        <v>55.290789060043998</v>
      </c>
      <c r="Q1375">
        <v>-1.6695822404599998E-2</v>
      </c>
    </row>
    <row r="1376" spans="1:17" hidden="1" x14ac:dyDescent="0.3">
      <c r="A1376" t="s">
        <v>2901</v>
      </c>
      <c r="B1376" t="s">
        <v>2902</v>
      </c>
      <c r="C1376" t="str">
        <f>IFERROR(VLOOKUP(Table1[[#This Row],[Ticker]],[1]!Table1[[Symbol]:[Industry]],2,FALSE),"-")</f>
        <v>-</v>
      </c>
      <c r="D1376" t="s">
        <v>2903</v>
      </c>
      <c r="E1376">
        <v>1157.103983295</v>
      </c>
      <c r="F1376">
        <v>242.73</v>
      </c>
      <c r="G1376">
        <v>34.9477876820525</v>
      </c>
      <c r="H1376">
        <v>-8.1502225151151109</v>
      </c>
      <c r="I1376">
        <v>-15.989309123606001</v>
      </c>
      <c r="J1376">
        <v>-0.40423904990418402</v>
      </c>
      <c r="K1376">
        <v>243.70578618118</v>
      </c>
      <c r="L1376">
        <v>231.689845099883</v>
      </c>
      <c r="M1376">
        <v>49.815376390024802</v>
      </c>
      <c r="N1376">
        <v>0.57592241665696497</v>
      </c>
      <c r="O1376">
        <v>47.818563836361399</v>
      </c>
      <c r="P1376">
        <v>73.069518716577505</v>
      </c>
      <c r="Q1376">
        <v>-1.1988966847822E-2</v>
      </c>
    </row>
    <row r="1377" spans="1:17" hidden="1" x14ac:dyDescent="0.3">
      <c r="A1377" t="s">
        <v>2904</v>
      </c>
      <c r="B1377" t="s">
        <v>2905</v>
      </c>
      <c r="C1377" t="str">
        <f>IFERROR(VLOOKUP(Table1[[#This Row],[Ticker]],[1]!Table1[[Symbol]:[Industry]],2,FALSE),"-")</f>
        <v>-</v>
      </c>
      <c r="E1377">
        <v>1154.3191505</v>
      </c>
      <c r="F1377">
        <v>466.45</v>
      </c>
      <c r="G1377">
        <v>188.20457383123301</v>
      </c>
      <c r="H1377">
        <v>9.9551714969888394</v>
      </c>
      <c r="I1377">
        <v>31.6933739873453</v>
      </c>
      <c r="J1377">
        <v>3.3351003700743198</v>
      </c>
      <c r="K1377">
        <v>415.85768774289301</v>
      </c>
      <c r="L1377">
        <v>330.19471980430802</v>
      </c>
      <c r="M1377">
        <v>81.714506054010798</v>
      </c>
      <c r="N1377">
        <v>1.15145228215767</v>
      </c>
      <c r="O1377">
        <v>1.35062707685711</v>
      </c>
      <c r="P1377">
        <v>227.793394237526</v>
      </c>
    </row>
    <row r="1378" spans="1:17" hidden="1" x14ac:dyDescent="0.3">
      <c r="A1378" t="s">
        <v>2906</v>
      </c>
      <c r="B1378" t="s">
        <v>2907</v>
      </c>
      <c r="C1378" t="str">
        <f>IFERROR(VLOOKUP(Table1[[#This Row],[Ticker]],[1]!Table1[[Symbol]:[Industry]],2,FALSE),"-")</f>
        <v>-</v>
      </c>
      <c r="D1378" t="s">
        <v>127</v>
      </c>
      <c r="E1378">
        <v>1150.1149005</v>
      </c>
      <c r="F1378">
        <v>563.4</v>
      </c>
      <c r="G1378">
        <v>98.632791344638093</v>
      </c>
      <c r="H1378">
        <v>-8.0074700941712401E-2</v>
      </c>
      <c r="I1378">
        <v>108.34338006345099</v>
      </c>
      <c r="J1378">
        <v>-3.2664767109260402</v>
      </c>
      <c r="M1378">
        <v>50.159061374326001</v>
      </c>
      <c r="O1378">
        <v>29.561590344337901</v>
      </c>
      <c r="P1378">
        <v>134.65222823823399</v>
      </c>
    </row>
    <row r="1379" spans="1:17" hidden="1" x14ac:dyDescent="0.3">
      <c r="A1379" t="s">
        <v>2908</v>
      </c>
      <c r="B1379" t="s">
        <v>2909</v>
      </c>
      <c r="C1379" t="str">
        <f>IFERROR(VLOOKUP(Table1[[#This Row],[Ticker]],[1]!Table1[[Symbol]:[Industry]],2,FALSE),"-")</f>
        <v>-</v>
      </c>
      <c r="E1379">
        <v>1146.48528528</v>
      </c>
      <c r="F1379">
        <v>48.74</v>
      </c>
      <c r="G1379">
        <v>-68.193272861691895</v>
      </c>
      <c r="H1379">
        <v>-8.5910960689797609</v>
      </c>
      <c r="I1379">
        <v>-63.540107952221803</v>
      </c>
      <c r="J1379">
        <v>6.3215556463644198</v>
      </c>
      <c r="K1379">
        <v>54.9804682074734</v>
      </c>
      <c r="L1379">
        <v>64.384435962769103</v>
      </c>
      <c r="M1379">
        <v>45.524595703916397</v>
      </c>
      <c r="N1379">
        <v>1.43729536342097</v>
      </c>
      <c r="O1379">
        <v>125.68732047599499</v>
      </c>
      <c r="P1379">
        <v>10.7475573733242</v>
      </c>
      <c r="Q1379">
        <v>0.14316671094101599</v>
      </c>
    </row>
    <row r="1380" spans="1:17" hidden="1" x14ac:dyDescent="0.3">
      <c r="A1380" t="s">
        <v>2910</v>
      </c>
      <c r="B1380" t="s">
        <v>2911</v>
      </c>
      <c r="C1380" t="str">
        <f>IFERROR(VLOOKUP(Table1[[#This Row],[Ticker]],[1]!Table1[[Symbol]:[Industry]],2,FALSE),"-")</f>
        <v>-</v>
      </c>
      <c r="D1380" t="s">
        <v>373</v>
      </c>
      <c r="E1380">
        <v>1145.8374081239999</v>
      </c>
      <c r="F1380">
        <v>164.76</v>
      </c>
      <c r="G1380">
        <v>-21.611949357024098</v>
      </c>
      <c r="H1380">
        <v>-6.84385870295133</v>
      </c>
      <c r="I1380">
        <v>-9.82351144417561</v>
      </c>
      <c r="J1380">
        <v>-1.3102768594943299</v>
      </c>
      <c r="K1380">
        <v>162.60993175965601</v>
      </c>
      <c r="L1380">
        <v>155.37016305920901</v>
      </c>
      <c r="M1380">
        <v>42.869453313677198</v>
      </c>
      <c r="N1380">
        <v>2.0877524621783698</v>
      </c>
      <c r="O1380">
        <v>10.463704782714199</v>
      </c>
      <c r="P1380">
        <v>25.245153933865399</v>
      </c>
      <c r="Q1380">
        <v>-1.2685422272189001E-2</v>
      </c>
    </row>
    <row r="1381" spans="1:17" hidden="1" x14ac:dyDescent="0.3">
      <c r="A1381" t="s">
        <v>2912</v>
      </c>
      <c r="B1381" t="s">
        <v>2913</v>
      </c>
      <c r="C1381" t="str">
        <f>IFERROR(VLOOKUP(Table1[[#This Row],[Ticker]],[1]!Table1[[Symbol]:[Industry]],2,FALSE),"-")</f>
        <v>-</v>
      </c>
      <c r="D1381" t="s">
        <v>60</v>
      </c>
      <c r="E1381">
        <v>1143.25422</v>
      </c>
      <c r="F1381">
        <v>1940.35</v>
      </c>
      <c r="G1381">
        <v>106.48916384250199</v>
      </c>
      <c r="H1381">
        <v>-6.9822431702505003</v>
      </c>
      <c r="I1381">
        <v>12.806508747782001</v>
      </c>
      <c r="J1381">
        <v>-3.5365258107623698</v>
      </c>
      <c r="K1381">
        <v>1939.53531574626</v>
      </c>
      <c r="L1381">
        <v>1621.99807009494</v>
      </c>
      <c r="M1381">
        <v>43.162179733914499</v>
      </c>
      <c r="N1381">
        <v>0.42687995529321299</v>
      </c>
      <c r="O1381">
        <v>21.009096297059799</v>
      </c>
      <c r="P1381">
        <v>150.926255213216</v>
      </c>
    </row>
    <row r="1382" spans="1:17" hidden="1" x14ac:dyDescent="0.3">
      <c r="A1382" t="s">
        <v>2914</v>
      </c>
      <c r="B1382" t="s">
        <v>2915</v>
      </c>
      <c r="C1382" t="str">
        <f>IFERROR(VLOOKUP(Table1[[#This Row],[Ticker]],[1]!Table1[[Symbol]:[Industry]],2,FALSE),"-")</f>
        <v>-</v>
      </c>
      <c r="D1382" t="s">
        <v>60</v>
      </c>
      <c r="E1382">
        <v>1135.28736</v>
      </c>
      <c r="F1382">
        <v>226.55</v>
      </c>
      <c r="G1382">
        <v>77.098676651747496</v>
      </c>
      <c r="H1382">
        <v>-1.7436155340894599</v>
      </c>
      <c r="I1382">
        <v>24.943641143790799</v>
      </c>
      <c r="J1382">
        <v>2.3059650317284599</v>
      </c>
      <c r="K1382">
        <v>228.01616155854299</v>
      </c>
      <c r="L1382">
        <v>199.42640304828601</v>
      </c>
      <c r="M1382">
        <v>53.198906213572897</v>
      </c>
      <c r="N1382">
        <v>0.503257071273158</v>
      </c>
      <c r="O1382">
        <v>16.971970867358198</v>
      </c>
      <c r="P1382">
        <v>112.62318160488</v>
      </c>
      <c r="Q1382">
        <v>2.4540712711694002E-2</v>
      </c>
    </row>
    <row r="1383" spans="1:17" hidden="1" x14ac:dyDescent="0.3">
      <c r="A1383" t="s">
        <v>2916</v>
      </c>
      <c r="B1383" t="s">
        <v>2917</v>
      </c>
      <c r="C1383" t="str">
        <f>IFERROR(VLOOKUP(Table1[[#This Row],[Ticker]],[1]!Table1[[Symbol]:[Industry]],2,FALSE),"-")</f>
        <v>-</v>
      </c>
      <c r="D1383" t="s">
        <v>555</v>
      </c>
      <c r="E1383">
        <v>1134.23955372</v>
      </c>
      <c r="F1383">
        <v>491.4</v>
      </c>
      <c r="G1383">
        <v>-1.3296417562027001</v>
      </c>
      <c r="H1383">
        <v>4.0813953984725702</v>
      </c>
      <c r="I1383">
        <v>-23.401365121868999</v>
      </c>
      <c r="J1383">
        <v>9.7114250627779892</v>
      </c>
      <c r="K1383">
        <v>456.60671966217802</v>
      </c>
      <c r="L1383">
        <v>460.24675741702799</v>
      </c>
      <c r="M1383">
        <v>51.954568126203299</v>
      </c>
      <c r="N1383">
        <v>1.3151498925078899</v>
      </c>
      <c r="O1383">
        <v>33.272283272283197</v>
      </c>
      <c r="P1383">
        <v>47.125748502994</v>
      </c>
      <c r="Q1383">
        <v>-5.1800117496935999E-2</v>
      </c>
    </row>
    <row r="1384" spans="1:17" hidden="1" x14ac:dyDescent="0.3">
      <c r="A1384" t="s">
        <v>2918</v>
      </c>
      <c r="B1384" t="s">
        <v>2919</v>
      </c>
      <c r="C1384" t="str">
        <f>IFERROR(VLOOKUP(Table1[[#This Row],[Ticker]],[1]!Table1[[Symbol]:[Industry]],2,FALSE),"-")</f>
        <v>-</v>
      </c>
      <c r="D1384" t="s">
        <v>72</v>
      </c>
      <c r="E1384">
        <v>1131.75468</v>
      </c>
      <c r="F1384">
        <v>100.08</v>
      </c>
      <c r="G1384">
        <v>-19.5978094106543</v>
      </c>
      <c r="H1384">
        <v>-1.0293371708605501</v>
      </c>
      <c r="I1384">
        <v>-32.801994896242</v>
      </c>
      <c r="J1384">
        <v>4.2618920834002001</v>
      </c>
      <c r="K1384">
        <v>92.678070429640997</v>
      </c>
      <c r="L1384">
        <v>96.766618329331905</v>
      </c>
      <c r="M1384">
        <v>75.421196101283599</v>
      </c>
      <c r="N1384">
        <v>1.50267266529133</v>
      </c>
      <c r="O1384">
        <v>45.483613109512298</v>
      </c>
      <c r="P1384">
        <v>19.999999999999901</v>
      </c>
    </row>
    <row r="1385" spans="1:17" hidden="1" x14ac:dyDescent="0.3">
      <c r="A1385" t="s">
        <v>2920</v>
      </c>
      <c r="B1385" t="s">
        <v>2921</v>
      </c>
      <c r="C1385" t="str">
        <f>IFERROR(VLOOKUP(Table1[[#This Row],[Ticker]],[1]!Table1[[Symbol]:[Industry]],2,FALSE),"-")</f>
        <v>-</v>
      </c>
      <c r="D1385" t="s">
        <v>373</v>
      </c>
      <c r="E1385">
        <v>1128.0185512959999</v>
      </c>
      <c r="F1385">
        <v>333.76</v>
      </c>
      <c r="G1385">
        <v>75.427348007312204</v>
      </c>
      <c r="H1385">
        <v>14.1579191596242</v>
      </c>
      <c r="I1385">
        <v>16.560249333828398</v>
      </c>
      <c r="J1385">
        <v>7.2078409336043601</v>
      </c>
      <c r="K1385">
        <v>274.747530960451</v>
      </c>
      <c r="L1385">
        <v>244.615963569716</v>
      </c>
      <c r="M1385">
        <v>82.365782447180706</v>
      </c>
      <c r="N1385">
        <v>1.46599036584161</v>
      </c>
      <c r="O1385">
        <v>4.0867689357622297</v>
      </c>
      <c r="P1385">
        <v>100.516671673175</v>
      </c>
    </row>
    <row r="1386" spans="1:17" hidden="1" x14ac:dyDescent="0.3">
      <c r="A1386" t="s">
        <v>2922</v>
      </c>
      <c r="B1386" t="s">
        <v>2923</v>
      </c>
      <c r="C1386" t="str">
        <f>IFERROR(VLOOKUP(Table1[[#This Row],[Ticker]],[1]!Table1[[Symbol]:[Industry]],2,FALSE),"-")</f>
        <v>-</v>
      </c>
      <c r="D1386" t="s">
        <v>677</v>
      </c>
      <c r="E1386">
        <v>1125.856273612</v>
      </c>
      <c r="F1386">
        <v>53.06</v>
      </c>
      <c r="G1386">
        <v>5.5616946220891101</v>
      </c>
      <c r="H1386">
        <v>-7.2377969776838604</v>
      </c>
      <c r="I1386">
        <v>-18.868711555487899</v>
      </c>
      <c r="J1386">
        <v>-6.4633981352250602</v>
      </c>
      <c r="K1386">
        <v>53.522744592231398</v>
      </c>
      <c r="L1386">
        <v>49.357463047995203</v>
      </c>
      <c r="M1386">
        <v>37.229353125297102</v>
      </c>
      <c r="N1386">
        <v>0.57648800323170901</v>
      </c>
      <c r="O1386">
        <v>17.2257821334338</v>
      </c>
      <c r="P1386">
        <v>31.990049751243699</v>
      </c>
      <c r="Q1386">
        <v>4.0649490474093997E-2</v>
      </c>
    </row>
    <row r="1387" spans="1:17" hidden="1" x14ac:dyDescent="0.3">
      <c r="A1387" t="s">
        <v>2924</v>
      </c>
      <c r="B1387" t="s">
        <v>2925</v>
      </c>
      <c r="C1387" t="str">
        <f>IFERROR(VLOOKUP(Table1[[#This Row],[Ticker]],[1]!Table1[[Symbol]:[Industry]],2,FALSE),"-")</f>
        <v>-</v>
      </c>
      <c r="D1387" t="s">
        <v>271</v>
      </c>
      <c r="E1387">
        <v>1125.76176967999</v>
      </c>
      <c r="F1387">
        <v>965.15</v>
      </c>
      <c r="G1387">
        <v>17.912433035616999</v>
      </c>
      <c r="H1387">
        <v>-2.3786842858474899</v>
      </c>
      <c r="I1387">
        <v>-8.5362985094303596</v>
      </c>
      <c r="J1387">
        <v>-0.42568534037134598</v>
      </c>
      <c r="K1387">
        <v>965.37047742485299</v>
      </c>
      <c r="L1387">
        <v>885.44273223149003</v>
      </c>
      <c r="M1387">
        <v>46.620545112384001</v>
      </c>
      <c r="N1387">
        <v>0.71702223829325595</v>
      </c>
      <c r="O1387">
        <v>14.495156193337801</v>
      </c>
      <c r="P1387">
        <v>49.635658914728602</v>
      </c>
      <c r="Q1387">
        <v>3.8090644782475001E-2</v>
      </c>
    </row>
    <row r="1388" spans="1:17" hidden="1" x14ac:dyDescent="0.3">
      <c r="A1388" t="s">
        <v>2926</v>
      </c>
      <c r="B1388" t="s">
        <v>2927</v>
      </c>
      <c r="C1388" t="str">
        <f>IFERROR(VLOOKUP(Table1[[#This Row],[Ticker]],[1]!Table1[[Symbol]:[Industry]],2,FALSE),"-")</f>
        <v>-</v>
      </c>
      <c r="D1388" t="s">
        <v>388</v>
      </c>
      <c r="E1388">
        <v>1123.565631252</v>
      </c>
      <c r="F1388">
        <v>45.73</v>
      </c>
      <c r="G1388">
        <v>2.4897366123717601</v>
      </c>
      <c r="H1388">
        <v>4.8695075417677396</v>
      </c>
      <c r="I1388">
        <v>-32.273460402150498</v>
      </c>
      <c r="J1388">
        <v>-4.9305085050546698</v>
      </c>
      <c r="K1388">
        <v>45.848586485859201</v>
      </c>
      <c r="L1388">
        <v>45.710272975774203</v>
      </c>
      <c r="M1388">
        <v>44.511934281485701</v>
      </c>
      <c r="N1388">
        <v>1.08059637425246</v>
      </c>
      <c r="O1388">
        <v>32.298272468838803</v>
      </c>
      <c r="P1388">
        <v>66.897810218978094</v>
      </c>
    </row>
    <row r="1389" spans="1:17" hidden="1" x14ac:dyDescent="0.3">
      <c r="A1389" t="s">
        <v>2928</v>
      </c>
      <c r="B1389" t="s">
        <v>2929</v>
      </c>
      <c r="C1389" t="str">
        <f>IFERROR(VLOOKUP(Table1[[#This Row],[Ticker]],[1]!Table1[[Symbol]:[Industry]],2,FALSE),"-")</f>
        <v>-</v>
      </c>
      <c r="D1389" t="s">
        <v>46</v>
      </c>
      <c r="E1389">
        <v>1119.998603304</v>
      </c>
      <c r="F1389">
        <v>188.72</v>
      </c>
      <c r="G1389">
        <v>374.58878084864602</v>
      </c>
      <c r="H1389">
        <v>-0.61658668950848505</v>
      </c>
      <c r="I1389">
        <v>73.761417525103994</v>
      </c>
      <c r="J1389">
        <v>-2.1413826503147302</v>
      </c>
      <c r="K1389">
        <v>163.102872957155</v>
      </c>
      <c r="L1389">
        <v>119.195261928237</v>
      </c>
      <c r="M1389">
        <v>62.025298492739203</v>
      </c>
      <c r="N1389">
        <v>0.69983897014211305</v>
      </c>
      <c r="O1389">
        <v>11.694573972022001</v>
      </c>
      <c r="P1389">
        <v>461.666666666666</v>
      </c>
      <c r="Q1389">
        <v>0.18988746411697699</v>
      </c>
    </row>
    <row r="1390" spans="1:17" hidden="1" x14ac:dyDescent="0.3">
      <c r="A1390" t="s">
        <v>2930</v>
      </c>
      <c r="B1390" t="s">
        <v>2931</v>
      </c>
      <c r="C1390" t="str">
        <f>IFERROR(VLOOKUP(Table1[[#This Row],[Ticker]],[1]!Table1[[Symbol]:[Industry]],2,FALSE),"-")</f>
        <v>-</v>
      </c>
      <c r="D1390" t="s">
        <v>271</v>
      </c>
      <c r="E1390">
        <v>1119.6839591999999</v>
      </c>
      <c r="F1390">
        <v>172.44</v>
      </c>
      <c r="G1390">
        <v>182.27678927679301</v>
      </c>
      <c r="H1390">
        <v>-3.9108916564837699</v>
      </c>
      <c r="I1390">
        <v>107.487415118735</v>
      </c>
      <c r="J1390">
        <v>1.7807037076866501</v>
      </c>
      <c r="K1390">
        <v>133.67846473612201</v>
      </c>
      <c r="L1390">
        <v>95.865577419025996</v>
      </c>
      <c r="M1390">
        <v>65.636868702584195</v>
      </c>
      <c r="N1390">
        <v>0.36461270709740201</v>
      </c>
      <c r="O1390">
        <v>7.0807237299930401</v>
      </c>
      <c r="P1390">
        <v>219.333333333333</v>
      </c>
      <c r="Q1390">
        <v>0.115166043510691</v>
      </c>
    </row>
    <row r="1391" spans="1:17" hidden="1" x14ac:dyDescent="0.3">
      <c r="A1391" t="s">
        <v>2932</v>
      </c>
      <c r="B1391" t="s">
        <v>2933</v>
      </c>
      <c r="C1391" t="str">
        <f>IFERROR(VLOOKUP(Table1[[#This Row],[Ticker]],[1]!Table1[[Symbol]:[Industry]],2,FALSE),"-")</f>
        <v>-</v>
      </c>
      <c r="D1391" t="s">
        <v>530</v>
      </c>
      <c r="E1391">
        <v>1117.9440969479999</v>
      </c>
      <c r="F1391">
        <v>52.92</v>
      </c>
      <c r="G1391">
        <v>33.723769341540901</v>
      </c>
      <c r="H1391">
        <v>-14.317921532204499</v>
      </c>
      <c r="I1391">
        <v>-27.9708393149443</v>
      </c>
      <c r="J1391">
        <v>-1.94377021686631</v>
      </c>
      <c r="K1391">
        <v>54.899209251389799</v>
      </c>
      <c r="L1391">
        <v>54.492208877492999</v>
      </c>
      <c r="M1391">
        <v>55.135066279917403</v>
      </c>
      <c r="N1391">
        <v>0.76018150952783003</v>
      </c>
      <c r="O1391">
        <v>41.0619803476946</v>
      </c>
      <c r="P1391">
        <v>82.482758620689594</v>
      </c>
      <c r="Q1391">
        <v>2.8984372120101E-2</v>
      </c>
    </row>
    <row r="1392" spans="1:17" hidden="1" x14ac:dyDescent="0.3">
      <c r="A1392" t="s">
        <v>2934</v>
      </c>
      <c r="B1392" t="s">
        <v>2935</v>
      </c>
      <c r="C1392" t="str">
        <f>IFERROR(VLOOKUP(Table1[[#This Row],[Ticker]],[1]!Table1[[Symbol]:[Industry]],2,FALSE),"-")</f>
        <v>-</v>
      </c>
      <c r="D1392" t="s">
        <v>2936</v>
      </c>
      <c r="E1392">
        <v>1111.7641216</v>
      </c>
      <c r="F1392">
        <v>7.04</v>
      </c>
      <c r="G1392">
        <v>152.067476421988</v>
      </c>
      <c r="H1392">
        <v>-39.468053540975298</v>
      </c>
      <c r="I1392">
        <v>-57.526172683359803</v>
      </c>
      <c r="J1392">
        <v>-17.226701426539702</v>
      </c>
      <c r="K1392">
        <v>10.1952122323345</v>
      </c>
      <c r="L1392">
        <v>9.8950432686189203</v>
      </c>
      <c r="M1392">
        <v>2.93641231192505</v>
      </c>
      <c r="N1392">
        <v>0.99443265465949104</v>
      </c>
      <c r="O1392">
        <v>141.47727272727201</v>
      </c>
      <c r="P1392">
        <v>187.34693877551001</v>
      </c>
    </row>
    <row r="1393" spans="1:17" hidden="1" x14ac:dyDescent="0.3">
      <c r="A1393" t="s">
        <v>2937</v>
      </c>
      <c r="B1393" t="s">
        <v>2938</v>
      </c>
      <c r="C1393" t="str">
        <f>IFERROR(VLOOKUP(Table1[[#This Row],[Ticker]],[1]!Table1[[Symbol]:[Industry]],2,FALSE),"-")</f>
        <v>-</v>
      </c>
      <c r="D1393" t="s">
        <v>290</v>
      </c>
      <c r="E1393">
        <v>1109.7056776500001</v>
      </c>
      <c r="F1393">
        <v>646.5</v>
      </c>
      <c r="G1393">
        <v>-37.470562741203601</v>
      </c>
      <c r="H1393">
        <v>13.4887090692388</v>
      </c>
      <c r="I1393">
        <v>-5.0850608850115897</v>
      </c>
      <c r="J1393">
        <v>9.7325122929687193</v>
      </c>
      <c r="K1393">
        <v>568.18995385160395</v>
      </c>
      <c r="L1393">
        <v>560.01426004010295</v>
      </c>
      <c r="M1393">
        <v>72.034894660869</v>
      </c>
      <c r="N1393">
        <v>1.9164461729333599</v>
      </c>
      <c r="O1393">
        <v>25.908739365815901</v>
      </c>
      <c r="P1393">
        <v>46.598639455782298</v>
      </c>
      <c r="Q1393">
        <v>5.5018489639227001E-2</v>
      </c>
    </row>
    <row r="1394" spans="1:17" hidden="1" x14ac:dyDescent="0.3">
      <c r="A1394" t="s">
        <v>2939</v>
      </c>
      <c r="B1394" t="s">
        <v>2940</v>
      </c>
      <c r="C1394" t="str">
        <f>IFERROR(VLOOKUP(Table1[[#This Row],[Ticker]],[1]!Table1[[Symbol]:[Industry]],2,FALSE),"-")</f>
        <v>-</v>
      </c>
      <c r="D1394" t="s">
        <v>118</v>
      </c>
      <c r="E1394">
        <v>1104.4352086399999</v>
      </c>
      <c r="F1394">
        <v>370.85</v>
      </c>
      <c r="G1394">
        <v>112.27448627275901</v>
      </c>
      <c r="H1394">
        <v>-10.7573426384836</v>
      </c>
      <c r="I1394">
        <v>11.8390895505659</v>
      </c>
      <c r="J1394">
        <v>-2.1303404639211201</v>
      </c>
      <c r="K1394">
        <v>357.62308634413898</v>
      </c>
      <c r="L1394">
        <v>284.64839022309201</v>
      </c>
      <c r="M1394">
        <v>41.587704458445302</v>
      </c>
      <c r="N1394">
        <v>0.73319138734764799</v>
      </c>
      <c r="O1394">
        <v>14.1701496561952</v>
      </c>
      <c r="P1394">
        <v>172.48346803820701</v>
      </c>
      <c r="Q1394">
        <v>7.6139228025803002E-2</v>
      </c>
    </row>
    <row r="1395" spans="1:17" hidden="1" x14ac:dyDescent="0.3">
      <c r="A1395" t="s">
        <v>2941</v>
      </c>
      <c r="B1395" t="s">
        <v>2942</v>
      </c>
      <c r="C1395" t="str">
        <f>IFERROR(VLOOKUP(Table1[[#This Row],[Ticker]],[1]!Table1[[Symbol]:[Industry]],2,FALSE),"-")</f>
        <v>-</v>
      </c>
      <c r="D1395" t="s">
        <v>622</v>
      </c>
      <c r="E1395">
        <v>1103.0580984600001</v>
      </c>
      <c r="F1395">
        <v>67.33</v>
      </c>
      <c r="G1395">
        <v>22.5178807404079</v>
      </c>
      <c r="H1395">
        <v>3.4034656208663998</v>
      </c>
      <c r="I1395">
        <v>-5.3521461670220303</v>
      </c>
      <c r="J1395">
        <v>-1.3109286094763499</v>
      </c>
      <c r="K1395">
        <v>61.029754111989902</v>
      </c>
      <c r="L1395">
        <v>58.689345423055599</v>
      </c>
      <c r="M1395">
        <v>64.875230886346202</v>
      </c>
      <c r="N1395">
        <v>2.3478864208264199</v>
      </c>
      <c r="O1395">
        <v>9.0895588890539099</v>
      </c>
      <c r="P1395">
        <v>51.303370786516801</v>
      </c>
      <c r="Q1395">
        <v>-2.5383072676552002E-2</v>
      </c>
    </row>
    <row r="1396" spans="1:17" hidden="1" x14ac:dyDescent="0.3">
      <c r="A1396" t="s">
        <v>2943</v>
      </c>
      <c r="B1396" t="s">
        <v>2944</v>
      </c>
      <c r="C1396" t="str">
        <f>IFERROR(VLOOKUP(Table1[[#This Row],[Ticker]],[1]!Table1[[Symbol]:[Industry]],2,FALSE),"-")</f>
        <v>-</v>
      </c>
      <c r="D1396" t="s">
        <v>402</v>
      </c>
      <c r="E1396">
        <v>1100.8382104499999</v>
      </c>
      <c r="F1396">
        <v>212.79</v>
      </c>
      <c r="G1396">
        <v>-3.6205730552280602</v>
      </c>
      <c r="H1396">
        <v>-4.3599979403089097</v>
      </c>
      <c r="I1396">
        <v>-29.047962385593099</v>
      </c>
      <c r="J1396">
        <v>-1.99827615241907</v>
      </c>
      <c r="K1396">
        <v>213.65427775587199</v>
      </c>
      <c r="L1396">
        <v>215.04077959510701</v>
      </c>
      <c r="M1396">
        <v>52.705704107472798</v>
      </c>
      <c r="N1396">
        <v>0.68380309000135897</v>
      </c>
      <c r="O1396">
        <v>26.8621645754029</v>
      </c>
      <c r="P1396">
        <v>22.117647058823501</v>
      </c>
      <c r="Q1396">
        <v>1.9769280515391001E-2</v>
      </c>
    </row>
    <row r="1397" spans="1:17" hidden="1" x14ac:dyDescent="0.3">
      <c r="A1397" t="s">
        <v>2945</v>
      </c>
      <c r="B1397" t="s">
        <v>2946</v>
      </c>
      <c r="C1397" t="str">
        <f>IFERROR(VLOOKUP(Table1[[#This Row],[Ticker]],[1]!Table1[[Symbol]:[Industry]],2,FALSE),"-")</f>
        <v>-</v>
      </c>
      <c r="D1397" t="s">
        <v>124</v>
      </c>
      <c r="E1397">
        <v>1098.92349571</v>
      </c>
      <c r="F1397">
        <v>150.55000000000001</v>
      </c>
      <c r="G1397">
        <v>-42.764327859356897</v>
      </c>
      <c r="H1397">
        <v>-4.8915894430178701</v>
      </c>
      <c r="I1397">
        <v>-17.948366231746899</v>
      </c>
      <c r="J1397">
        <v>1.45102292092566</v>
      </c>
      <c r="K1397">
        <v>149.46154130302401</v>
      </c>
      <c r="L1397">
        <v>153.70670690306801</v>
      </c>
      <c r="M1397">
        <v>55.235723456776299</v>
      </c>
      <c r="N1397">
        <v>0.67217800949148998</v>
      </c>
      <c r="O1397">
        <v>47.592162072401102</v>
      </c>
      <c r="P1397">
        <v>19.200316706254899</v>
      </c>
      <c r="Q1397">
        <v>5.3457669619936997E-2</v>
      </c>
    </row>
    <row r="1398" spans="1:17" hidden="1" x14ac:dyDescent="0.3">
      <c r="A1398" t="s">
        <v>2947</v>
      </c>
      <c r="B1398" t="s">
        <v>2948</v>
      </c>
      <c r="C1398" t="str">
        <f>IFERROR(VLOOKUP(Table1[[#This Row],[Ticker]],[1]!Table1[[Symbol]:[Industry]],2,FALSE),"-")</f>
        <v>-</v>
      </c>
      <c r="D1398" t="s">
        <v>138</v>
      </c>
      <c r="E1398">
        <v>1098.7717967999999</v>
      </c>
      <c r="F1398">
        <v>899.4</v>
      </c>
      <c r="G1398">
        <v>39.471731589473997</v>
      </c>
      <c r="H1398">
        <v>0.60151513324449402</v>
      </c>
      <c r="I1398">
        <v>-25.632746573837899</v>
      </c>
      <c r="J1398">
        <v>-1.5059307865367799</v>
      </c>
      <c r="K1398">
        <v>878.199437569569</v>
      </c>
      <c r="L1398">
        <v>829.92437246765201</v>
      </c>
      <c r="N1398">
        <v>0.86831095487811905</v>
      </c>
      <c r="O1398">
        <v>25.083388925950601</v>
      </c>
      <c r="P1398">
        <v>71.314285714285703</v>
      </c>
    </row>
    <row r="1399" spans="1:17" hidden="1" x14ac:dyDescent="0.3">
      <c r="A1399" t="s">
        <v>2949</v>
      </c>
      <c r="B1399" t="s">
        <v>2950</v>
      </c>
      <c r="C1399" t="str">
        <f>IFERROR(VLOOKUP(Table1[[#This Row],[Ticker]],[1]!Table1[[Symbol]:[Industry]],2,FALSE),"-")</f>
        <v>-</v>
      </c>
      <c r="D1399" t="s">
        <v>989</v>
      </c>
      <c r="E1399">
        <v>1097.94935145</v>
      </c>
      <c r="F1399">
        <v>779.15</v>
      </c>
      <c r="G1399">
        <v>35.161670177120797</v>
      </c>
      <c r="H1399">
        <v>0.74432174744557</v>
      </c>
      <c r="I1399">
        <v>9.9858038113221106</v>
      </c>
      <c r="J1399">
        <v>3.9002378760012899</v>
      </c>
      <c r="K1399">
        <v>737.04699767694206</v>
      </c>
      <c r="L1399">
        <v>650.32440306319199</v>
      </c>
      <c r="M1399">
        <v>48.738722548985201</v>
      </c>
      <c r="N1399">
        <v>1.2230440697167899</v>
      </c>
      <c r="O1399">
        <v>11.101841750625599</v>
      </c>
      <c r="P1399">
        <v>71.204130960228497</v>
      </c>
      <c r="Q1399">
        <v>7.5527524672945004E-2</v>
      </c>
    </row>
    <row r="1400" spans="1:17" hidden="1" x14ac:dyDescent="0.3">
      <c r="A1400" t="s">
        <v>2951</v>
      </c>
      <c r="B1400" t="s">
        <v>2952</v>
      </c>
      <c r="C1400" t="str">
        <f>IFERROR(VLOOKUP(Table1[[#This Row],[Ticker]],[1]!Table1[[Symbol]:[Industry]],2,FALSE),"-")</f>
        <v>-</v>
      </c>
      <c r="D1400" t="s">
        <v>290</v>
      </c>
      <c r="E1400">
        <v>1095.5566967699999</v>
      </c>
      <c r="F1400">
        <v>397.3</v>
      </c>
      <c r="G1400">
        <v>-47.697763797321898</v>
      </c>
      <c r="H1400">
        <v>-12.0749664651247</v>
      </c>
      <c r="I1400">
        <v>-33.193905070166799</v>
      </c>
      <c r="J1400">
        <v>1.44956045439365</v>
      </c>
      <c r="K1400">
        <v>406.31951056257702</v>
      </c>
      <c r="L1400">
        <v>441.38390108200798</v>
      </c>
      <c r="M1400">
        <v>52.273374073387501</v>
      </c>
      <c r="N1400">
        <v>1.83209875075741</v>
      </c>
      <c r="O1400">
        <v>40.397684369494002</v>
      </c>
      <c r="P1400">
        <v>7.9326270035316497</v>
      </c>
      <c r="Q1400">
        <v>-0.144508710115554</v>
      </c>
    </row>
    <row r="1401" spans="1:17" hidden="1" x14ac:dyDescent="0.3">
      <c r="A1401" t="s">
        <v>2953</v>
      </c>
      <c r="B1401" t="s">
        <v>2954</v>
      </c>
      <c r="C1401" t="str">
        <f>IFERROR(VLOOKUP(Table1[[#This Row],[Ticker]],[1]!Table1[[Symbol]:[Industry]],2,FALSE),"-")</f>
        <v>-</v>
      </c>
      <c r="D1401" t="s">
        <v>619</v>
      </c>
      <c r="E1401">
        <v>1090.9288970160001</v>
      </c>
      <c r="F1401">
        <v>90.12</v>
      </c>
      <c r="G1401">
        <v>35.071128015017599</v>
      </c>
      <c r="H1401">
        <v>-8.4179097529811994E-2</v>
      </c>
      <c r="I1401">
        <v>-39.666825859076098</v>
      </c>
      <c r="J1401">
        <v>9.4359835669368408</v>
      </c>
      <c r="K1401">
        <v>80.462882475881599</v>
      </c>
      <c r="L1401">
        <v>79.250518915408506</v>
      </c>
      <c r="M1401">
        <v>73.9781989457625</v>
      </c>
      <c r="N1401">
        <v>1.4338072130842301</v>
      </c>
      <c r="O1401">
        <v>40.645805592543198</v>
      </c>
      <c r="P1401">
        <v>63.260869565217298</v>
      </c>
      <c r="Q1401">
        <v>-6.5114681185094003E-2</v>
      </c>
    </row>
    <row r="1402" spans="1:17" hidden="1" x14ac:dyDescent="0.3">
      <c r="A1402" t="s">
        <v>2955</v>
      </c>
      <c r="B1402" t="s">
        <v>2956</v>
      </c>
      <c r="C1402" t="str">
        <f>IFERROR(VLOOKUP(Table1[[#This Row],[Ticker]],[1]!Table1[[Symbol]:[Industry]],2,FALSE),"-")</f>
        <v>-</v>
      </c>
      <c r="D1402" t="s">
        <v>60</v>
      </c>
      <c r="E1402">
        <v>1084.7531631299901</v>
      </c>
      <c r="F1402">
        <v>844.35</v>
      </c>
      <c r="G1402">
        <v>92.922912784910494</v>
      </c>
      <c r="H1402">
        <v>-8.9275546341973708</v>
      </c>
      <c r="I1402">
        <v>7.5306704899902996</v>
      </c>
      <c r="J1402">
        <v>1.0868464663684301</v>
      </c>
      <c r="K1402">
        <v>775.976324699163</v>
      </c>
      <c r="L1402">
        <v>658.14604757782502</v>
      </c>
      <c r="M1402">
        <v>67.224535532193201</v>
      </c>
      <c r="N1402">
        <v>1.0383402973195699</v>
      </c>
      <c r="O1402">
        <v>10.730147450701701</v>
      </c>
      <c r="P1402">
        <v>116.5</v>
      </c>
      <c r="Q1402">
        <v>8.4023276628901994E-2</v>
      </c>
    </row>
    <row r="1403" spans="1:17" hidden="1" x14ac:dyDescent="0.3">
      <c r="A1403" t="s">
        <v>2957</v>
      </c>
      <c r="B1403" t="s">
        <v>2958</v>
      </c>
      <c r="C1403" t="str">
        <f>IFERROR(VLOOKUP(Table1[[#This Row],[Ticker]],[1]!Table1[[Symbol]:[Industry]],2,FALSE),"-")</f>
        <v>-</v>
      </c>
      <c r="D1403" t="s">
        <v>541</v>
      </c>
      <c r="E1403">
        <v>1083.43056</v>
      </c>
      <c r="F1403">
        <v>6465</v>
      </c>
      <c r="G1403">
        <v>140.94806144288199</v>
      </c>
      <c r="H1403">
        <v>4.0847282844884303</v>
      </c>
      <c r="I1403">
        <v>34.234958294387397</v>
      </c>
      <c r="J1403">
        <v>0.34225455904422403</v>
      </c>
      <c r="K1403">
        <v>5906.9193411087899</v>
      </c>
      <c r="L1403">
        <v>4901.48618052453</v>
      </c>
      <c r="M1403">
        <v>60.135467082813399</v>
      </c>
      <c r="N1403">
        <v>0.60895322939866303</v>
      </c>
      <c r="O1403">
        <v>7.8839907192575298</v>
      </c>
      <c r="P1403">
        <v>179.74902639549899</v>
      </c>
      <c r="Q1403">
        <v>0.16555424699986601</v>
      </c>
    </row>
    <row r="1404" spans="1:17" hidden="1" x14ac:dyDescent="0.3">
      <c r="A1404" t="s">
        <v>2959</v>
      </c>
      <c r="B1404" t="s">
        <v>2960</v>
      </c>
      <c r="C1404" t="str">
        <f>IFERROR(VLOOKUP(Table1[[#This Row],[Ticker]],[1]!Table1[[Symbol]:[Industry]],2,FALSE),"-")</f>
        <v>-</v>
      </c>
      <c r="D1404" t="s">
        <v>541</v>
      </c>
      <c r="E1404">
        <v>1083.2209586399999</v>
      </c>
      <c r="F1404">
        <v>92.65</v>
      </c>
      <c r="G1404">
        <v>101.90341678676999</v>
      </c>
      <c r="H1404">
        <v>-1.64766785017525</v>
      </c>
      <c r="I1404">
        <v>-13.927858248817399</v>
      </c>
      <c r="J1404">
        <v>-11.4871311915623</v>
      </c>
      <c r="K1404">
        <v>85.572113258994804</v>
      </c>
      <c r="L1404">
        <v>70.860474851645193</v>
      </c>
      <c r="M1404">
        <v>47.656906144594998</v>
      </c>
      <c r="N1404">
        <v>2.4590544965974899</v>
      </c>
      <c r="O1404">
        <v>16.1359956826767</v>
      </c>
      <c r="P1404">
        <v>152.87046060614401</v>
      </c>
      <c r="Q1404">
        <v>9.6904012536014994E-2</v>
      </c>
    </row>
    <row r="1405" spans="1:17" hidden="1" x14ac:dyDescent="0.3">
      <c r="A1405" t="s">
        <v>2961</v>
      </c>
      <c r="B1405" t="s">
        <v>2962</v>
      </c>
      <c r="C1405" t="str">
        <f>IFERROR(VLOOKUP(Table1[[#This Row],[Ticker]],[1]!Table1[[Symbol]:[Industry]],2,FALSE),"-")</f>
        <v>-</v>
      </c>
      <c r="D1405" t="s">
        <v>21</v>
      </c>
      <c r="E1405">
        <v>1080.4997441799901</v>
      </c>
      <c r="F1405">
        <v>171.55</v>
      </c>
      <c r="G1405">
        <v>15.121242940761499</v>
      </c>
      <c r="H1405">
        <v>10.225031152109301</v>
      </c>
      <c r="I1405">
        <v>-11.974091254114899</v>
      </c>
      <c r="J1405">
        <v>0.40047589655088001</v>
      </c>
      <c r="K1405">
        <v>152.61356836521301</v>
      </c>
      <c r="L1405">
        <v>143.77579558938999</v>
      </c>
      <c r="M1405">
        <v>72.813406000671407</v>
      </c>
      <c r="N1405">
        <v>1.2304474322010199</v>
      </c>
      <c r="O1405">
        <v>8.6563684057126196</v>
      </c>
      <c r="P1405">
        <v>45.813854653633598</v>
      </c>
      <c r="Q1405">
        <v>7.6968495531610004E-2</v>
      </c>
    </row>
    <row r="1406" spans="1:17" hidden="1" x14ac:dyDescent="0.3">
      <c r="A1406" t="s">
        <v>2963</v>
      </c>
      <c r="B1406" t="s">
        <v>2964</v>
      </c>
      <c r="C1406" t="str">
        <f>IFERROR(VLOOKUP(Table1[[#This Row],[Ticker]],[1]!Table1[[Symbol]:[Industry]],2,FALSE),"-")</f>
        <v>-</v>
      </c>
      <c r="D1406" t="s">
        <v>133</v>
      </c>
      <c r="E1406">
        <v>1076.8314970700001</v>
      </c>
      <c r="F1406">
        <v>845.05</v>
      </c>
      <c r="G1406">
        <v>871.92304622798997</v>
      </c>
      <c r="H1406">
        <v>-2.17359912332752</v>
      </c>
      <c r="I1406">
        <v>128.56498798581299</v>
      </c>
      <c r="J1406">
        <v>19.380351935619199</v>
      </c>
      <c r="K1406">
        <v>732.53579719338904</v>
      </c>
      <c r="L1406">
        <v>529.98864509823204</v>
      </c>
      <c r="M1406">
        <v>81.678969947041494</v>
      </c>
      <c r="N1406">
        <v>1.37169172136354</v>
      </c>
      <c r="O1406">
        <v>0</v>
      </c>
      <c r="P1406">
        <v>936.87116564417101</v>
      </c>
      <c r="Q1406">
        <v>0.14104037290122501</v>
      </c>
    </row>
    <row r="1407" spans="1:17" hidden="1" x14ac:dyDescent="0.3">
      <c r="A1407" t="s">
        <v>2965</v>
      </c>
      <c r="B1407" t="s">
        <v>2966</v>
      </c>
      <c r="C1407" t="str">
        <f>IFERROR(VLOOKUP(Table1[[#This Row],[Ticker]],[1]!Table1[[Symbol]:[Industry]],2,FALSE),"-")</f>
        <v>-</v>
      </c>
      <c r="E1407">
        <v>1076.7621960700001</v>
      </c>
      <c r="F1407">
        <v>6.46</v>
      </c>
      <c r="G1407">
        <v>-69.907102354245495</v>
      </c>
      <c r="H1407">
        <v>-25.122151077425801</v>
      </c>
      <c r="I1407">
        <v>-80.863513229676499</v>
      </c>
      <c r="J1407">
        <v>-12.4525339465364</v>
      </c>
      <c r="K1407">
        <v>9.2510707853280092</v>
      </c>
      <c r="L1407">
        <v>12.3872111751947</v>
      </c>
      <c r="M1407">
        <v>22.821404086398601</v>
      </c>
      <c r="N1407">
        <v>1.67214223336635</v>
      </c>
      <c r="O1407">
        <v>232.81733746130001</v>
      </c>
      <c r="P1407">
        <v>0.46656298600311602</v>
      </c>
    </row>
    <row r="1408" spans="1:17" hidden="1" x14ac:dyDescent="0.3">
      <c r="A1408" t="s">
        <v>2967</v>
      </c>
      <c r="B1408" t="s">
        <v>2968</v>
      </c>
      <c r="C1408" t="str">
        <f>IFERROR(VLOOKUP(Table1[[#This Row],[Ticker]],[1]!Table1[[Symbol]:[Industry]],2,FALSE),"-")</f>
        <v>-</v>
      </c>
      <c r="D1408" t="s">
        <v>677</v>
      </c>
      <c r="E1408">
        <v>1075.5692429999999</v>
      </c>
      <c r="F1408">
        <v>272.85000000000002</v>
      </c>
      <c r="G1408">
        <v>95.586630562517996</v>
      </c>
      <c r="H1408">
        <v>-5.7520254991045903</v>
      </c>
      <c r="I1408">
        <v>-37.893197371483701</v>
      </c>
      <c r="J1408">
        <v>5.4147377642001597</v>
      </c>
      <c r="K1408">
        <v>258.01817688134702</v>
      </c>
      <c r="L1408">
        <v>253.428696961821</v>
      </c>
      <c r="M1408">
        <v>73.193525765460805</v>
      </c>
      <c r="N1408">
        <v>1.36695826541518</v>
      </c>
      <c r="O1408">
        <v>46.234194612424297</v>
      </c>
      <c r="P1408">
        <v>124.567901234567</v>
      </c>
    </row>
    <row r="1409" spans="1:17" hidden="1" x14ac:dyDescent="0.3">
      <c r="A1409" t="s">
        <v>2969</v>
      </c>
      <c r="B1409" t="s">
        <v>2970</v>
      </c>
      <c r="C1409" t="str">
        <f>IFERROR(VLOOKUP(Table1[[#This Row],[Ticker]],[1]!Table1[[Symbol]:[Industry]],2,FALSE),"-")</f>
        <v>-</v>
      </c>
      <c r="D1409" t="s">
        <v>290</v>
      </c>
      <c r="E1409">
        <v>1073.8965143999999</v>
      </c>
      <c r="F1409">
        <v>100.28</v>
      </c>
      <c r="G1409">
        <v>-18.983724116878001</v>
      </c>
      <c r="H1409">
        <v>-0.59015366307546002</v>
      </c>
      <c r="I1409">
        <v>-16.704259175785801</v>
      </c>
      <c r="J1409">
        <v>3.1074917492857099</v>
      </c>
      <c r="K1409">
        <v>90.500687127957804</v>
      </c>
      <c r="L1409">
        <v>96.337071356737098</v>
      </c>
      <c r="M1409">
        <v>73.425133976662195</v>
      </c>
      <c r="N1409">
        <v>2.3421034656683499</v>
      </c>
      <c r="O1409">
        <v>32.379337854008703</v>
      </c>
      <c r="P1409">
        <v>35.166464483083899</v>
      </c>
      <c r="Q1409">
        <v>7.9659586759144002E-2</v>
      </c>
    </row>
    <row r="1410" spans="1:17" hidden="1" x14ac:dyDescent="0.3">
      <c r="A1410" t="s">
        <v>2971</v>
      </c>
      <c r="B1410" t="s">
        <v>2972</v>
      </c>
      <c r="C1410" t="str">
        <f>IFERROR(VLOOKUP(Table1[[#This Row],[Ticker]],[1]!Table1[[Symbol]:[Industry]],2,FALSE),"-")</f>
        <v>-</v>
      </c>
      <c r="D1410" t="s">
        <v>285</v>
      </c>
      <c r="E1410">
        <v>1073.4469615</v>
      </c>
      <c r="F1410">
        <v>440.5</v>
      </c>
      <c r="G1410">
        <v>-34.057922481701901</v>
      </c>
      <c r="H1410">
        <v>-9.1720252366658901</v>
      </c>
      <c r="I1410">
        <v>-7.9507766614910302</v>
      </c>
      <c r="J1410">
        <v>-1.92783101155494</v>
      </c>
      <c r="K1410">
        <v>441.42223783762898</v>
      </c>
      <c r="L1410">
        <v>434.96451858678603</v>
      </c>
      <c r="M1410">
        <v>39.605297639167098</v>
      </c>
      <c r="N1410">
        <v>0.58838710026006902</v>
      </c>
      <c r="O1410">
        <v>16.140749148694599</v>
      </c>
      <c r="P1410">
        <v>21.802848057514101</v>
      </c>
      <c r="Q1410">
        <v>-3.3194063974862999E-2</v>
      </c>
    </row>
    <row r="1411" spans="1:17" hidden="1" x14ac:dyDescent="0.3">
      <c r="A1411" t="s">
        <v>2973</v>
      </c>
      <c r="B1411" t="s">
        <v>2974</v>
      </c>
      <c r="C1411" t="str">
        <f>IFERROR(VLOOKUP(Table1[[#This Row],[Ticker]],[1]!Table1[[Symbol]:[Industry]],2,FALSE),"-")</f>
        <v>-</v>
      </c>
      <c r="D1411" t="s">
        <v>555</v>
      </c>
      <c r="E1411">
        <v>1070.14896572</v>
      </c>
      <c r="F1411">
        <v>151.37</v>
      </c>
      <c r="G1411">
        <v>14.416114093792499</v>
      </c>
      <c r="H1411">
        <v>17.1894016971351</v>
      </c>
      <c r="I1411">
        <v>-22.616538248706298</v>
      </c>
      <c r="J1411">
        <v>-4.3168572679231003</v>
      </c>
      <c r="K1411">
        <v>134.87712274029499</v>
      </c>
      <c r="L1411">
        <v>129.94115046433799</v>
      </c>
      <c r="M1411">
        <v>61.296203179911501</v>
      </c>
      <c r="N1411">
        <v>3.3279946084891399</v>
      </c>
      <c r="O1411">
        <v>21.952830811917799</v>
      </c>
      <c r="P1411">
        <v>49.5750988142292</v>
      </c>
      <c r="Q1411">
        <v>3.0469081381269001E-2</v>
      </c>
    </row>
    <row r="1412" spans="1:17" hidden="1" x14ac:dyDescent="0.3">
      <c r="A1412" t="s">
        <v>2975</v>
      </c>
      <c r="B1412" t="s">
        <v>2976</v>
      </c>
      <c r="C1412" t="str">
        <f>IFERROR(VLOOKUP(Table1[[#This Row],[Ticker]],[1]!Table1[[Symbol]:[Industry]],2,FALSE),"-")</f>
        <v>-</v>
      </c>
      <c r="D1412" t="s">
        <v>2475</v>
      </c>
      <c r="E1412">
        <v>1066.365</v>
      </c>
      <c r="F1412">
        <v>27</v>
      </c>
      <c r="G1412">
        <v>249.088998987716</v>
      </c>
      <c r="H1412">
        <v>-4.9368569597787397</v>
      </c>
      <c r="I1412">
        <v>98.857528505095104</v>
      </c>
      <c r="J1412">
        <v>-2.3789089178513598</v>
      </c>
      <c r="K1412">
        <v>26.2852861864713</v>
      </c>
      <c r="L1412">
        <v>19.318730495454901</v>
      </c>
      <c r="M1412">
        <v>44.016615354360901</v>
      </c>
      <c r="N1412">
        <v>0.43072050515701599</v>
      </c>
      <c r="O1412">
        <v>27.160493827160401</v>
      </c>
      <c r="P1412">
        <v>319.68911917098399</v>
      </c>
      <c r="Q1412">
        <v>0.26550601461544798</v>
      </c>
    </row>
    <row r="1413" spans="1:17" hidden="1" x14ac:dyDescent="0.3">
      <c r="A1413" t="s">
        <v>2977</v>
      </c>
      <c r="B1413" t="s">
        <v>2978</v>
      </c>
      <c r="C1413" t="str">
        <f>IFERROR(VLOOKUP(Table1[[#This Row],[Ticker]],[1]!Table1[[Symbol]:[Industry]],2,FALSE),"-")</f>
        <v>-</v>
      </c>
      <c r="D1413" t="s">
        <v>622</v>
      </c>
      <c r="E1413">
        <v>1060.6931845250001</v>
      </c>
      <c r="F1413">
        <v>2414.75</v>
      </c>
      <c r="G1413">
        <v>28.257544592271401</v>
      </c>
      <c r="H1413">
        <v>20.768650735629102</v>
      </c>
      <c r="I1413">
        <v>2.2135059033555802</v>
      </c>
      <c r="J1413">
        <v>-3.1877752350652901</v>
      </c>
      <c r="K1413">
        <v>2235.5845106725201</v>
      </c>
      <c r="L1413">
        <v>1971.4565627019799</v>
      </c>
      <c r="M1413">
        <v>46.467135056189299</v>
      </c>
      <c r="N1413">
        <v>0.75974972734056501</v>
      </c>
      <c r="O1413">
        <v>20.4803809918211</v>
      </c>
      <c r="P1413">
        <v>59.389438943894298</v>
      </c>
      <c r="Q1413">
        <v>5.6201565294787002E-2</v>
      </c>
    </row>
    <row r="1414" spans="1:17" hidden="1" x14ac:dyDescent="0.3">
      <c r="A1414" t="s">
        <v>2979</v>
      </c>
      <c r="B1414" t="s">
        <v>2980</v>
      </c>
      <c r="C1414" t="str">
        <f>IFERROR(VLOOKUP(Table1[[#This Row],[Ticker]],[1]!Table1[[Symbol]:[Industry]],2,FALSE),"-")</f>
        <v>-</v>
      </c>
      <c r="D1414" t="s">
        <v>127</v>
      </c>
      <c r="E1414">
        <v>1059.31766571</v>
      </c>
      <c r="F1414">
        <v>229.7</v>
      </c>
      <c r="G1414">
        <v>308.81361637033598</v>
      </c>
      <c r="H1414">
        <v>24.160556833324598</v>
      </c>
      <c r="I1414">
        <v>197.24174688367401</v>
      </c>
      <c r="J1414">
        <v>4.4937085559328196</v>
      </c>
      <c r="K1414">
        <v>191.514178783387</v>
      </c>
      <c r="L1414">
        <v>128.47352668488199</v>
      </c>
      <c r="M1414">
        <v>50.710007889218403</v>
      </c>
      <c r="N1414">
        <v>2.0865405508275701</v>
      </c>
      <c r="O1414">
        <v>16.848062690465799</v>
      </c>
      <c r="P1414">
        <v>367.82077393075298</v>
      </c>
      <c r="Q1414">
        <v>0.162120664239576</v>
      </c>
    </row>
    <row r="1415" spans="1:17" hidden="1" x14ac:dyDescent="0.3">
      <c r="A1415" t="s">
        <v>2981</v>
      </c>
      <c r="B1415" t="s">
        <v>2982</v>
      </c>
      <c r="C1415" t="str">
        <f>IFERROR(VLOOKUP(Table1[[#This Row],[Ticker]],[1]!Table1[[Symbol]:[Industry]],2,FALSE),"-")</f>
        <v>-</v>
      </c>
      <c r="D1415" t="s">
        <v>622</v>
      </c>
      <c r="E1415">
        <v>1056.1479999999999</v>
      </c>
      <c r="F1415">
        <v>1844.8</v>
      </c>
      <c r="G1415">
        <v>-5.0990044542345601</v>
      </c>
      <c r="H1415">
        <v>1.9618150599865201</v>
      </c>
      <c r="I1415">
        <v>-7.7753633445775296</v>
      </c>
      <c r="J1415">
        <v>2.2737670991746501</v>
      </c>
      <c r="K1415">
        <v>1626.17340251375</v>
      </c>
      <c r="L1415">
        <v>1607.66603394702</v>
      </c>
      <c r="M1415">
        <v>85.105761686218898</v>
      </c>
      <c r="N1415">
        <v>2.0841303982425399</v>
      </c>
      <c r="O1415">
        <v>2.17909800520381</v>
      </c>
      <c r="P1415">
        <v>33.136073322989198</v>
      </c>
      <c r="Q1415">
        <v>-7.4475811039659999E-3</v>
      </c>
    </row>
    <row r="1416" spans="1:17" hidden="1" x14ac:dyDescent="0.3">
      <c r="A1416" t="s">
        <v>2983</v>
      </c>
      <c r="B1416" t="s">
        <v>2984</v>
      </c>
      <c r="C1416" t="str">
        <f>IFERROR(VLOOKUP(Table1[[#This Row],[Ticker]],[1]!Table1[[Symbol]:[Industry]],2,FALSE),"-")</f>
        <v>-</v>
      </c>
      <c r="D1416" t="s">
        <v>121</v>
      </c>
      <c r="E1416">
        <v>1050.6949973399901</v>
      </c>
      <c r="F1416">
        <v>467.9</v>
      </c>
      <c r="G1416">
        <v>19.648854690213199</v>
      </c>
      <c r="H1416">
        <v>-1.6287924436497201</v>
      </c>
      <c r="I1416">
        <v>-6.9838524702790696</v>
      </c>
      <c r="J1416">
        <v>-0.51850779274435599</v>
      </c>
      <c r="K1416">
        <v>454.29017321214297</v>
      </c>
      <c r="L1416">
        <v>420.59919558113199</v>
      </c>
      <c r="M1416">
        <v>51.393707575530399</v>
      </c>
      <c r="N1416">
        <v>0.40236202640910901</v>
      </c>
      <c r="O1416">
        <v>10.643299850395399</v>
      </c>
      <c r="P1416">
        <v>62.2962192160943</v>
      </c>
      <c r="Q1416">
        <v>8.4561435943960997E-2</v>
      </c>
    </row>
    <row r="1417" spans="1:17" hidden="1" x14ac:dyDescent="0.3">
      <c r="A1417" t="s">
        <v>2985</v>
      </c>
      <c r="B1417" t="s">
        <v>2986</v>
      </c>
      <c r="C1417" t="str">
        <f>IFERROR(VLOOKUP(Table1[[#This Row],[Ticker]],[1]!Table1[[Symbol]:[Industry]],2,FALSE),"-")</f>
        <v>-</v>
      </c>
      <c r="D1417" t="s">
        <v>271</v>
      </c>
      <c r="E1417">
        <v>1048.01663931299</v>
      </c>
      <c r="F1417">
        <v>172.23</v>
      </c>
      <c r="G1417">
        <v>37.935448434488897</v>
      </c>
      <c r="H1417">
        <v>15.9346689257798</v>
      </c>
      <c r="I1417">
        <v>31.657260886897099</v>
      </c>
      <c r="J1417">
        <v>0.981992707756143</v>
      </c>
      <c r="K1417">
        <v>156.722852645627</v>
      </c>
      <c r="L1417">
        <v>134.441846873402</v>
      </c>
      <c r="M1417">
        <v>59.430491989562299</v>
      </c>
      <c r="N1417">
        <v>1.4215503195635499</v>
      </c>
      <c r="O1417">
        <v>12.640074319224199</v>
      </c>
      <c r="P1417">
        <v>84.400428265524596</v>
      </c>
      <c r="Q1417">
        <v>0.27848249720287099</v>
      </c>
    </row>
    <row r="1418" spans="1:17" hidden="1" x14ac:dyDescent="0.3">
      <c r="A1418" t="s">
        <v>2987</v>
      </c>
      <c r="B1418" t="s">
        <v>2988</v>
      </c>
      <c r="C1418" t="str">
        <f>IFERROR(VLOOKUP(Table1[[#This Row],[Ticker]],[1]!Table1[[Symbol]:[Industry]],2,FALSE),"-")</f>
        <v>-</v>
      </c>
      <c r="D1418" t="s">
        <v>541</v>
      </c>
      <c r="E1418">
        <v>1047.3593592</v>
      </c>
      <c r="F1418">
        <v>301</v>
      </c>
      <c r="G1418">
        <v>50.5830125668409</v>
      </c>
      <c r="H1418">
        <v>-2.8214547361031599</v>
      </c>
      <c r="I1418">
        <v>26.0914248130291</v>
      </c>
      <c r="J1418">
        <v>-0.83179007031235996</v>
      </c>
      <c r="K1418">
        <v>285.99028504306898</v>
      </c>
      <c r="L1418">
        <v>248.55762347719499</v>
      </c>
      <c r="M1418">
        <v>45.874724619702398</v>
      </c>
      <c r="N1418">
        <v>0.85400884395122201</v>
      </c>
      <c r="O1418">
        <v>12.0099667774086</v>
      </c>
      <c r="P1418">
        <v>80.943793207093407</v>
      </c>
      <c r="Q1418">
        <v>4.8561767377049998E-3</v>
      </c>
    </row>
    <row r="1419" spans="1:17" hidden="1" x14ac:dyDescent="0.3">
      <c r="A1419" t="s">
        <v>2989</v>
      </c>
      <c r="B1419" t="s">
        <v>2990</v>
      </c>
      <c r="C1419" t="str">
        <f>IFERROR(VLOOKUP(Table1[[#This Row],[Ticker]],[1]!Table1[[Symbol]:[Industry]],2,FALSE),"-")</f>
        <v>-</v>
      </c>
      <c r="D1419" t="s">
        <v>2991</v>
      </c>
      <c r="E1419">
        <v>1045.5977565989999</v>
      </c>
      <c r="F1419">
        <v>29.97</v>
      </c>
      <c r="G1419">
        <v>-53.076043707956899</v>
      </c>
      <c r="H1419">
        <v>-7.7366692251104201</v>
      </c>
      <c r="I1419">
        <v>-46.952051625005303</v>
      </c>
      <c r="J1419">
        <v>-1.83798089214759</v>
      </c>
      <c r="K1419">
        <v>31.029119968653301</v>
      </c>
      <c r="L1419">
        <v>34.018744759011099</v>
      </c>
      <c r="M1419">
        <v>39.442162498312598</v>
      </c>
      <c r="N1419">
        <v>0.87843681069378099</v>
      </c>
      <c r="O1419">
        <v>73.506840173506802</v>
      </c>
      <c r="P1419">
        <v>15.269230769230701</v>
      </c>
      <c r="Q1419">
        <v>0.14814381692106601</v>
      </c>
    </row>
    <row r="1420" spans="1:17" hidden="1" x14ac:dyDescent="0.3">
      <c r="A1420" t="s">
        <v>2992</v>
      </c>
      <c r="B1420" t="s">
        <v>2993</v>
      </c>
      <c r="C1420" t="str">
        <f>IFERROR(VLOOKUP(Table1[[#This Row],[Ticker]],[1]!Table1[[Symbol]:[Industry]],2,FALSE),"-")</f>
        <v>-</v>
      </c>
      <c r="D1420" t="s">
        <v>302</v>
      </c>
      <c r="E1420">
        <v>1044.8879999999999</v>
      </c>
      <c r="F1420">
        <v>8037.6</v>
      </c>
      <c r="G1420">
        <v>32.250102265062502</v>
      </c>
      <c r="H1420">
        <v>-12.0534293899495</v>
      </c>
      <c r="I1420">
        <v>-31.0527393421917</v>
      </c>
      <c r="J1420">
        <v>-3.26926728794882</v>
      </c>
      <c r="K1420">
        <v>8646.4762342856702</v>
      </c>
      <c r="L1420">
        <v>8084.7493266074498</v>
      </c>
      <c r="M1420">
        <v>14.7775030720915</v>
      </c>
      <c r="N1420">
        <v>1.1726302922546901</v>
      </c>
      <c r="O1420">
        <v>25.049766099333102</v>
      </c>
      <c r="P1420">
        <v>81.067808064879401</v>
      </c>
      <c r="Q1420">
        <v>0.17642180345941499</v>
      </c>
    </row>
    <row r="1421" spans="1:17" hidden="1" x14ac:dyDescent="0.3">
      <c r="A1421" t="s">
        <v>2994</v>
      </c>
      <c r="B1421" t="s">
        <v>2995</v>
      </c>
      <c r="C1421" t="str">
        <f>IFERROR(VLOOKUP(Table1[[#This Row],[Ticker]],[1]!Table1[[Symbol]:[Industry]],2,FALSE),"-")</f>
        <v>-</v>
      </c>
      <c r="D1421" t="s">
        <v>290</v>
      </c>
      <c r="E1421">
        <v>1043.7585968000001</v>
      </c>
      <c r="F1421">
        <v>177.37</v>
      </c>
      <c r="G1421">
        <v>67.223546397148397</v>
      </c>
      <c r="H1421">
        <v>8.9729055639337307</v>
      </c>
      <c r="I1421">
        <v>-0.49221737066257198</v>
      </c>
      <c r="J1421">
        <v>3.6493716251350601</v>
      </c>
      <c r="K1421">
        <v>145.64827503249401</v>
      </c>
      <c r="L1421">
        <v>133.311413139</v>
      </c>
      <c r="M1421">
        <v>83.169834694427493</v>
      </c>
      <c r="N1421">
        <v>2.28937708445173</v>
      </c>
      <c r="O1421">
        <v>4.6963973614477998</v>
      </c>
      <c r="P1421">
        <v>94.378082191780805</v>
      </c>
      <c r="Q1421">
        <v>0.117335865860209</v>
      </c>
    </row>
    <row r="1422" spans="1:17" hidden="1" x14ac:dyDescent="0.3">
      <c r="A1422" t="s">
        <v>2996</v>
      </c>
      <c r="B1422" t="s">
        <v>2997</v>
      </c>
      <c r="C1422" t="str">
        <f>IFERROR(VLOOKUP(Table1[[#This Row],[Ticker]],[1]!Table1[[Symbol]:[Industry]],2,FALSE),"-")</f>
        <v>-</v>
      </c>
      <c r="D1422" t="s">
        <v>290</v>
      </c>
      <c r="E1422">
        <v>1039.3814657299999</v>
      </c>
      <c r="F1422">
        <v>85.31</v>
      </c>
      <c r="G1422">
        <v>23.405668515829699</v>
      </c>
      <c r="H1422">
        <v>-12.1847293002042</v>
      </c>
      <c r="I1422">
        <v>-34.008601525864599</v>
      </c>
      <c r="J1422">
        <v>-0.397055019837386</v>
      </c>
      <c r="K1422">
        <v>86.923276974970307</v>
      </c>
      <c r="L1422">
        <v>86.405141198675494</v>
      </c>
      <c r="M1422">
        <v>40.686587267384603</v>
      </c>
      <c r="N1422">
        <v>0.90358669588973894</v>
      </c>
      <c r="O1422">
        <v>37.146876098933298</v>
      </c>
      <c r="P1422">
        <v>55.109090909090902</v>
      </c>
      <c r="Q1422">
        <v>0.140927445895351</v>
      </c>
    </row>
    <row r="1423" spans="1:17" hidden="1" x14ac:dyDescent="0.3">
      <c r="A1423" t="s">
        <v>2998</v>
      </c>
      <c r="B1423" t="s">
        <v>2999</v>
      </c>
      <c r="C1423" t="str">
        <f>IFERROR(VLOOKUP(Table1[[#This Row],[Ticker]],[1]!Table1[[Symbol]:[Industry]],2,FALSE),"-")</f>
        <v>-</v>
      </c>
      <c r="D1423" t="s">
        <v>24</v>
      </c>
      <c r="E1423">
        <v>1039.3736410719901</v>
      </c>
      <c r="F1423">
        <v>41.08</v>
      </c>
      <c r="G1423">
        <v>74.443151329632798</v>
      </c>
      <c r="H1423">
        <v>-9.5640152331600508</v>
      </c>
      <c r="I1423">
        <v>-34.065991231746899</v>
      </c>
      <c r="J1423">
        <v>0.42501265077607697</v>
      </c>
      <c r="K1423">
        <v>42.239285266384499</v>
      </c>
      <c r="L1423">
        <v>38.5297608247973</v>
      </c>
      <c r="M1423">
        <v>42.788916326773503</v>
      </c>
      <c r="N1423">
        <v>1.0714246957359199</v>
      </c>
      <c r="O1423">
        <v>43.622200584225901</v>
      </c>
      <c r="P1423">
        <v>101.867321867321</v>
      </c>
      <c r="Q1423">
        <v>7.4170937011765997E-2</v>
      </c>
    </row>
    <row r="1424" spans="1:17" hidden="1" x14ac:dyDescent="0.3">
      <c r="A1424" t="s">
        <v>3000</v>
      </c>
      <c r="B1424" t="s">
        <v>3001</v>
      </c>
      <c r="C1424" t="str">
        <f>IFERROR(VLOOKUP(Table1[[#This Row],[Ticker]],[1]!Table1[[Symbol]:[Industry]],2,FALSE),"-")</f>
        <v>-</v>
      </c>
      <c r="D1424" t="s">
        <v>80</v>
      </c>
      <c r="E1424">
        <v>1039.3590486200001</v>
      </c>
      <c r="F1424">
        <v>229.78</v>
      </c>
      <c r="G1424">
        <v>-5.6286777738474099</v>
      </c>
      <c r="H1424">
        <v>-4.3112267076779096</v>
      </c>
      <c r="I1424">
        <v>-12.5152056558887</v>
      </c>
      <c r="J1424">
        <v>2.2999554163438498</v>
      </c>
      <c r="K1424">
        <v>229.43411858905401</v>
      </c>
      <c r="L1424">
        <v>218.879141967507</v>
      </c>
      <c r="M1424">
        <v>44.171762483891499</v>
      </c>
      <c r="N1424">
        <v>0.76919128666042302</v>
      </c>
      <c r="O1424">
        <v>13.1517103316215</v>
      </c>
      <c r="P1424">
        <v>27.655555555555502</v>
      </c>
      <c r="Q1424">
        <v>-5.7004772237128E-2</v>
      </c>
    </row>
    <row r="1425" spans="1:17" hidden="1" x14ac:dyDescent="0.3">
      <c r="A1425" t="s">
        <v>3002</v>
      </c>
      <c r="B1425" t="s">
        <v>3003</v>
      </c>
      <c r="C1425" t="str">
        <f>IFERROR(VLOOKUP(Table1[[#This Row],[Ticker]],[1]!Table1[[Symbol]:[Industry]],2,FALSE),"-")</f>
        <v>-</v>
      </c>
      <c r="D1425" t="s">
        <v>285</v>
      </c>
      <c r="E1425">
        <v>1036.9925000000001</v>
      </c>
      <c r="F1425">
        <v>505.85</v>
      </c>
      <c r="G1425">
        <v>28.3535028807648</v>
      </c>
      <c r="H1425">
        <v>-6.2714723443941498</v>
      </c>
      <c r="I1425">
        <v>-27.0848489903676</v>
      </c>
      <c r="J1425">
        <v>1.66139348933797</v>
      </c>
      <c r="K1425">
        <v>524.59224166602496</v>
      </c>
      <c r="L1425">
        <v>522.966133635495</v>
      </c>
      <c r="M1425">
        <v>45.853902522821301</v>
      </c>
      <c r="N1425">
        <v>0.28641304347826002</v>
      </c>
      <c r="O1425">
        <v>58.1397647523969</v>
      </c>
      <c r="P1425">
        <v>53.404094010614102</v>
      </c>
      <c r="Q1425">
        <v>0.10862416466635499</v>
      </c>
    </row>
    <row r="1426" spans="1:17" hidden="1" x14ac:dyDescent="0.3">
      <c r="A1426" t="s">
        <v>3004</v>
      </c>
      <c r="B1426" t="s">
        <v>3005</v>
      </c>
      <c r="C1426" t="str">
        <f>IFERROR(VLOOKUP(Table1[[#This Row],[Ticker]],[1]!Table1[[Symbol]:[Industry]],2,FALSE),"-")</f>
        <v>-</v>
      </c>
      <c r="D1426" t="s">
        <v>3006</v>
      </c>
      <c r="E1426">
        <v>1031.17826734</v>
      </c>
      <c r="F1426">
        <v>159.77000000000001</v>
      </c>
      <c r="G1426">
        <v>-72.835426443193299</v>
      </c>
      <c r="H1426">
        <v>-8.4705833748730992</v>
      </c>
      <c r="I1426">
        <v>-50.962407857118599</v>
      </c>
      <c r="J1426">
        <v>-4.2972422223750604</v>
      </c>
      <c r="K1426">
        <v>170.66592605951499</v>
      </c>
      <c r="M1426">
        <v>32.494490259563698</v>
      </c>
      <c r="N1426">
        <v>0.94405363685447596</v>
      </c>
      <c r="O1426">
        <v>103.29223258434</v>
      </c>
      <c r="P1426">
        <v>10.0344352617079</v>
      </c>
    </row>
    <row r="1427" spans="1:17" hidden="1" x14ac:dyDescent="0.3">
      <c r="A1427" t="s">
        <v>3007</v>
      </c>
      <c r="B1427" t="s">
        <v>3008</v>
      </c>
      <c r="C1427" t="str">
        <f>IFERROR(VLOOKUP(Table1[[#This Row],[Ticker]],[1]!Table1[[Symbol]:[Industry]],2,FALSE),"-")</f>
        <v>-</v>
      </c>
      <c r="D1427" t="s">
        <v>315</v>
      </c>
      <c r="E1427">
        <v>1030.6289320000001</v>
      </c>
      <c r="F1427">
        <v>703</v>
      </c>
      <c r="G1427">
        <v>441.17482857124799</v>
      </c>
      <c r="H1427">
        <v>8.0958922401275704</v>
      </c>
      <c r="I1427">
        <v>129.247182702949</v>
      </c>
      <c r="J1427">
        <v>1.57761461983374</v>
      </c>
      <c r="K1427">
        <v>659.78998465008306</v>
      </c>
      <c r="L1427">
        <v>442.608755753835</v>
      </c>
      <c r="M1427">
        <v>48.976568508759897</v>
      </c>
      <c r="N1427">
        <v>0.61818606129765497</v>
      </c>
      <c r="O1427">
        <v>16.145092460881902</v>
      </c>
      <c r="P1427">
        <v>500.34158838599399</v>
      </c>
      <c r="Q1427">
        <v>0.24301875353308799</v>
      </c>
    </row>
    <row r="1428" spans="1:17" hidden="1" x14ac:dyDescent="0.3">
      <c r="A1428" t="s">
        <v>3009</v>
      </c>
      <c r="B1428" t="s">
        <v>3010</v>
      </c>
      <c r="C1428" t="str">
        <f>IFERROR(VLOOKUP(Table1[[#This Row],[Ticker]],[1]!Table1[[Symbol]:[Industry]],2,FALSE),"-")</f>
        <v>-</v>
      </c>
      <c r="D1428" t="s">
        <v>271</v>
      </c>
      <c r="E1428">
        <v>1030.2723699999999</v>
      </c>
      <c r="F1428">
        <v>637.75</v>
      </c>
      <c r="G1428">
        <v>83.623751219063493</v>
      </c>
      <c r="H1428">
        <v>9.9793960564225408</v>
      </c>
      <c r="I1428">
        <v>-22.689362856037601</v>
      </c>
      <c r="J1428">
        <v>9.83134873893035</v>
      </c>
      <c r="K1428">
        <v>607.325643539118</v>
      </c>
      <c r="L1428">
        <v>575.13810882229996</v>
      </c>
      <c r="M1428">
        <v>55.596189086405403</v>
      </c>
      <c r="N1428">
        <v>1.4554544289193601</v>
      </c>
      <c r="O1428">
        <v>33.3281066248529</v>
      </c>
      <c r="P1428">
        <v>110.47854785478501</v>
      </c>
      <c r="Q1428">
        <v>4.5972129135701E-2</v>
      </c>
    </row>
    <row r="1429" spans="1:17" hidden="1" x14ac:dyDescent="0.3">
      <c r="A1429" t="s">
        <v>3011</v>
      </c>
      <c r="B1429" t="s">
        <v>3012</v>
      </c>
      <c r="C1429" t="str">
        <f>IFERROR(VLOOKUP(Table1[[#This Row],[Ticker]],[1]!Table1[[Symbol]:[Industry]],2,FALSE),"-")</f>
        <v>-</v>
      </c>
      <c r="D1429" t="s">
        <v>18</v>
      </c>
      <c r="E1429">
        <v>1030.1216099399901</v>
      </c>
      <c r="F1429">
        <v>1002.15</v>
      </c>
      <c r="G1429">
        <v>43.376718341572399</v>
      </c>
      <c r="H1429">
        <v>5.3239538510320497</v>
      </c>
      <c r="I1429">
        <v>-33.566458232069103</v>
      </c>
      <c r="J1429">
        <v>11.707190868597801</v>
      </c>
      <c r="K1429">
        <v>986.61157540281704</v>
      </c>
      <c r="L1429">
        <v>979.90365960471797</v>
      </c>
      <c r="M1429">
        <v>72.337969568637405</v>
      </c>
      <c r="N1429">
        <v>0.63264588383924603</v>
      </c>
      <c r="O1429">
        <v>57.860599710622097</v>
      </c>
      <c r="P1429">
        <v>87.142857142857096</v>
      </c>
      <c r="Q1429">
        <v>0.214427397872268</v>
      </c>
    </row>
    <row r="1430" spans="1:17" hidden="1" x14ac:dyDescent="0.3">
      <c r="A1430" t="s">
        <v>3013</v>
      </c>
      <c r="B1430" t="s">
        <v>3014</v>
      </c>
      <c r="C1430" t="str">
        <f>IFERROR(VLOOKUP(Table1[[#This Row],[Ticker]],[1]!Table1[[Symbol]:[Industry]],2,FALSE),"-")</f>
        <v>-</v>
      </c>
      <c r="D1430" t="s">
        <v>138</v>
      </c>
      <c r="E1430">
        <v>1029.8047275899901</v>
      </c>
      <c r="F1430">
        <v>40.1</v>
      </c>
      <c r="G1430">
        <v>51.098215355116402</v>
      </c>
      <c r="H1430">
        <v>-17.710914858456</v>
      </c>
      <c r="I1430">
        <v>-7.7930621148810699</v>
      </c>
      <c r="J1430">
        <v>-2.5375341657033101</v>
      </c>
      <c r="K1430">
        <v>35.155707866488903</v>
      </c>
      <c r="L1430">
        <v>32.2282711906633</v>
      </c>
      <c r="M1430">
        <v>74.626615767241404</v>
      </c>
      <c r="N1430">
        <v>2.1601547664941099</v>
      </c>
      <c r="O1430">
        <v>23.1920199501246</v>
      </c>
      <c r="P1430">
        <v>77.433628318583999</v>
      </c>
      <c r="Q1430">
        <v>2.7367357751326E-2</v>
      </c>
    </row>
    <row r="1431" spans="1:17" hidden="1" x14ac:dyDescent="0.3">
      <c r="A1431" t="s">
        <v>3015</v>
      </c>
      <c r="B1431" t="s">
        <v>3016</v>
      </c>
      <c r="C1431" t="str">
        <f>IFERROR(VLOOKUP(Table1[[#This Row],[Ticker]],[1]!Table1[[Symbol]:[Industry]],2,FALSE),"-")</f>
        <v>-</v>
      </c>
      <c r="D1431" t="s">
        <v>906</v>
      </c>
      <c r="E1431">
        <v>1028.534065625</v>
      </c>
      <c r="F1431">
        <v>728.75</v>
      </c>
      <c r="G1431">
        <v>17.041982240961801</v>
      </c>
      <c r="H1431">
        <v>-8.0342928572146501</v>
      </c>
      <c r="I1431">
        <v>-29.8125104552702</v>
      </c>
      <c r="J1431">
        <v>-1.41697301606537</v>
      </c>
      <c r="K1431">
        <v>755.08894842684094</v>
      </c>
      <c r="L1431">
        <v>719.837480243031</v>
      </c>
      <c r="M1431">
        <v>39.015095719648798</v>
      </c>
      <c r="N1431">
        <v>0.67345705458327998</v>
      </c>
      <c r="O1431">
        <v>25.557461406518001</v>
      </c>
      <c r="P1431">
        <v>45.024875621890502</v>
      </c>
      <c r="Q1431">
        <v>0.10365878897689899</v>
      </c>
    </row>
    <row r="1432" spans="1:17" hidden="1" x14ac:dyDescent="0.3">
      <c r="A1432" t="s">
        <v>3017</v>
      </c>
      <c r="B1432" t="s">
        <v>3018</v>
      </c>
      <c r="C1432" t="str">
        <f>IFERROR(VLOOKUP(Table1[[#This Row],[Ticker]],[1]!Table1[[Symbol]:[Industry]],2,FALSE),"-")</f>
        <v>-</v>
      </c>
      <c r="D1432" t="s">
        <v>890</v>
      </c>
      <c r="E1432">
        <v>1026.0709021499999</v>
      </c>
      <c r="F1432">
        <v>453.95</v>
      </c>
      <c r="G1432">
        <v>-41.996501472692302</v>
      </c>
      <c r="H1432">
        <v>12.2023062775326</v>
      </c>
      <c r="I1432">
        <v>-36.6755372303789</v>
      </c>
      <c r="J1432">
        <v>-4.6557810645158</v>
      </c>
      <c r="K1432">
        <v>431.318406958195</v>
      </c>
      <c r="L1432">
        <v>472.82779398873299</v>
      </c>
      <c r="M1432">
        <v>56.7578479441353</v>
      </c>
      <c r="N1432">
        <v>2.9115465014519799</v>
      </c>
      <c r="O1432">
        <v>63.013547747549303</v>
      </c>
      <c r="P1432">
        <v>35.791205504038203</v>
      </c>
      <c r="Q1432">
        <v>4.8614651126194001E-2</v>
      </c>
    </row>
    <row r="1433" spans="1:17" hidden="1" x14ac:dyDescent="0.3">
      <c r="A1433" t="s">
        <v>3019</v>
      </c>
      <c r="B1433" t="s">
        <v>3020</v>
      </c>
      <c r="C1433" t="str">
        <f>IFERROR(VLOOKUP(Table1[[#This Row],[Ticker]],[1]!Table1[[Symbol]:[Industry]],2,FALSE),"-")</f>
        <v>-</v>
      </c>
      <c r="D1433" t="s">
        <v>60</v>
      </c>
      <c r="E1433">
        <v>1026.0671574549999</v>
      </c>
      <c r="F1433">
        <v>1572.65</v>
      </c>
      <c r="G1433">
        <v>243.73135768827899</v>
      </c>
      <c r="H1433">
        <v>-0.136856959778761</v>
      </c>
      <c r="I1433">
        <v>80.346579742632599</v>
      </c>
      <c r="J1433">
        <v>0.389756240519672</v>
      </c>
      <c r="K1433">
        <v>1476.6459266578099</v>
      </c>
      <c r="L1433">
        <v>1146.3995733208301</v>
      </c>
      <c r="M1433">
        <v>62.771515148409399</v>
      </c>
      <c r="N1433">
        <v>0.36684444346089301</v>
      </c>
      <c r="O1433">
        <v>16.027088036117298</v>
      </c>
      <c r="P1433">
        <v>277.08907804819501</v>
      </c>
      <c r="Q1433">
        <v>0.122493924410322</v>
      </c>
    </row>
    <row r="1434" spans="1:17" hidden="1" x14ac:dyDescent="0.3">
      <c r="A1434" t="s">
        <v>3021</v>
      </c>
      <c r="B1434" t="s">
        <v>3022</v>
      </c>
      <c r="C1434" t="str">
        <f>IFERROR(VLOOKUP(Table1[[#This Row],[Ticker]],[1]!Table1[[Symbol]:[Industry]],2,FALSE),"-")</f>
        <v>-</v>
      </c>
      <c r="E1434">
        <v>1021.59375</v>
      </c>
      <c r="F1434">
        <v>12.82</v>
      </c>
      <c r="G1434">
        <v>10.652910595658</v>
      </c>
      <c r="H1434">
        <v>-21.0507913860082</v>
      </c>
      <c r="I1434">
        <v>15.063912274811999</v>
      </c>
      <c r="J1434">
        <v>-5.3434437250628397</v>
      </c>
      <c r="K1434">
        <v>13.2576181979735</v>
      </c>
      <c r="L1434">
        <v>14.2258597294722</v>
      </c>
      <c r="M1434">
        <v>38.921499237868296</v>
      </c>
      <c r="N1434">
        <v>0.44559968918561299</v>
      </c>
      <c r="O1434">
        <v>24.4929797191887</v>
      </c>
      <c r="P1434">
        <v>75.616438356164295</v>
      </c>
    </row>
    <row r="1435" spans="1:17" hidden="1" x14ac:dyDescent="0.3">
      <c r="A1435" t="s">
        <v>3023</v>
      </c>
      <c r="B1435" t="s">
        <v>3024</v>
      </c>
      <c r="C1435" t="str">
        <f>IFERROR(VLOOKUP(Table1[[#This Row],[Ticker]],[1]!Table1[[Symbol]:[Industry]],2,FALSE),"-")</f>
        <v>-</v>
      </c>
      <c r="D1435" t="s">
        <v>271</v>
      </c>
      <c r="E1435">
        <v>1021.52882916</v>
      </c>
      <c r="F1435">
        <v>726.6</v>
      </c>
      <c r="G1435">
        <v>261.45323603087098</v>
      </c>
      <c r="H1435">
        <v>-25.6425980871274</v>
      </c>
      <c r="I1435">
        <v>86.0304857120082</v>
      </c>
      <c r="J1435">
        <v>-8.7059144761204994</v>
      </c>
      <c r="K1435">
        <v>751.96277107859896</v>
      </c>
      <c r="L1435">
        <v>505.84050140826997</v>
      </c>
      <c r="M1435">
        <v>20.390396819720799</v>
      </c>
      <c r="N1435">
        <v>0.72902603664416499</v>
      </c>
      <c r="O1435">
        <v>55.518854940820198</v>
      </c>
      <c r="P1435">
        <v>292.75675675675598</v>
      </c>
      <c r="Q1435">
        <v>0.203836581967304</v>
      </c>
    </row>
    <row r="1436" spans="1:17" hidden="1" x14ac:dyDescent="0.3">
      <c r="A1436" t="s">
        <v>3025</v>
      </c>
      <c r="B1436" t="s">
        <v>3026</v>
      </c>
      <c r="C1436" t="str">
        <f>IFERROR(VLOOKUP(Table1[[#This Row],[Ticker]],[1]!Table1[[Symbol]:[Industry]],2,FALSE),"-")</f>
        <v>-</v>
      </c>
      <c r="D1436" t="s">
        <v>72</v>
      </c>
      <c r="E1436">
        <v>1018.71234176</v>
      </c>
      <c r="F1436">
        <v>184.4</v>
      </c>
      <c r="G1436">
        <v>-4.2706952103007101</v>
      </c>
      <c r="H1436">
        <v>3.2264484696853599</v>
      </c>
      <c r="I1436">
        <v>2.9651345631655999</v>
      </c>
      <c r="J1436">
        <v>-7.4992297734663396</v>
      </c>
      <c r="K1436">
        <v>170.319520133097</v>
      </c>
      <c r="L1436">
        <v>157.903097755185</v>
      </c>
      <c r="M1436">
        <v>55.278822541456897</v>
      </c>
      <c r="N1436">
        <v>0.87870405772267501</v>
      </c>
      <c r="O1436">
        <v>19.202819956616</v>
      </c>
      <c r="P1436">
        <v>31.526390870185399</v>
      </c>
      <c r="Q1436">
        <v>2.0197467987224001E-2</v>
      </c>
    </row>
    <row r="1437" spans="1:17" hidden="1" x14ac:dyDescent="0.3">
      <c r="A1437" t="s">
        <v>3027</v>
      </c>
      <c r="B1437" t="s">
        <v>3028</v>
      </c>
      <c r="C1437" t="str">
        <f>IFERROR(VLOOKUP(Table1[[#This Row],[Ticker]],[1]!Table1[[Symbol]:[Industry]],2,FALSE),"-")</f>
        <v>-</v>
      </c>
      <c r="D1437" t="s">
        <v>60</v>
      </c>
      <c r="E1437">
        <v>1018.242968</v>
      </c>
      <c r="F1437">
        <v>368.95</v>
      </c>
      <c r="G1437">
        <v>-18.051736110813099</v>
      </c>
      <c r="H1437">
        <v>1.00622845567737</v>
      </c>
      <c r="I1437">
        <v>-4.1167019044362299</v>
      </c>
      <c r="J1437">
        <v>-2.7293909166709498</v>
      </c>
      <c r="K1437">
        <v>339.96280247252599</v>
      </c>
      <c r="L1437">
        <v>340.24613870605498</v>
      </c>
      <c r="M1437">
        <v>57.038613102122902</v>
      </c>
      <c r="N1437">
        <v>0.99876659617308505</v>
      </c>
      <c r="O1437">
        <v>39.151646564575103</v>
      </c>
      <c r="P1437">
        <v>40.125332320546804</v>
      </c>
      <c r="Q1437">
        <v>-1.6951912996752999E-2</v>
      </c>
    </row>
    <row r="1438" spans="1:17" hidden="1" x14ac:dyDescent="0.3">
      <c r="A1438" t="s">
        <v>3029</v>
      </c>
      <c r="B1438" t="s">
        <v>3030</v>
      </c>
      <c r="C1438" t="str">
        <f>IFERROR(VLOOKUP(Table1[[#This Row],[Ticker]],[1]!Table1[[Symbol]:[Industry]],2,FALSE),"-")</f>
        <v>-</v>
      </c>
      <c r="D1438" t="s">
        <v>133</v>
      </c>
      <c r="E1438">
        <v>1014.797695</v>
      </c>
      <c r="F1438">
        <v>26.33</v>
      </c>
      <c r="G1438">
        <v>126.750949811344</v>
      </c>
      <c r="H1438">
        <v>-3.4561169218280998</v>
      </c>
      <c r="I1438">
        <v>-26.6797339522128</v>
      </c>
      <c r="J1438">
        <v>-2.12019131835291</v>
      </c>
      <c r="K1438">
        <v>26.756182295773499</v>
      </c>
      <c r="L1438">
        <v>24.324203429867701</v>
      </c>
      <c r="M1438">
        <v>38.2020423144942</v>
      </c>
      <c r="N1438">
        <v>0.68224096704039705</v>
      </c>
      <c r="O1438">
        <v>26.851500189897401</v>
      </c>
      <c r="P1438">
        <v>197.51412429378499</v>
      </c>
      <c r="Q1438">
        <v>6.6007698392927999E-2</v>
      </c>
    </row>
    <row r="1439" spans="1:17" hidden="1" x14ac:dyDescent="0.3">
      <c r="A1439" t="s">
        <v>3031</v>
      </c>
      <c r="B1439" t="s">
        <v>3032</v>
      </c>
      <c r="C1439" t="str">
        <f>IFERROR(VLOOKUP(Table1[[#This Row],[Ticker]],[1]!Table1[[Symbol]:[Industry]],2,FALSE),"-")</f>
        <v>-</v>
      </c>
      <c r="D1439" t="s">
        <v>290</v>
      </c>
      <c r="E1439">
        <v>1012.724612172</v>
      </c>
      <c r="F1439">
        <v>258.44</v>
      </c>
      <c r="G1439">
        <v>15.8375298979243</v>
      </c>
      <c r="H1439">
        <v>-7.2239781718999598</v>
      </c>
      <c r="I1439">
        <v>25.548118616737799</v>
      </c>
      <c r="J1439">
        <v>1.5006911063501001</v>
      </c>
      <c r="K1439">
        <v>240.18434549455301</v>
      </c>
      <c r="M1439">
        <v>64.366603099571506</v>
      </c>
      <c r="N1439">
        <v>0.67864299640802195</v>
      </c>
      <c r="O1439">
        <v>6.2142083268843704</v>
      </c>
      <c r="P1439">
        <v>50.825795156113202</v>
      </c>
    </row>
    <row r="1440" spans="1:17" hidden="1" x14ac:dyDescent="0.3">
      <c r="A1440" t="s">
        <v>3033</v>
      </c>
      <c r="B1440" t="s">
        <v>3034</v>
      </c>
      <c r="C1440" t="str">
        <f>IFERROR(VLOOKUP(Table1[[#This Row],[Ticker]],[1]!Table1[[Symbol]:[Industry]],2,FALSE),"-")</f>
        <v>-</v>
      </c>
      <c r="D1440" t="s">
        <v>60</v>
      </c>
      <c r="E1440">
        <v>1012.6459235249999</v>
      </c>
      <c r="F1440">
        <v>382.75</v>
      </c>
      <c r="G1440">
        <v>-22.1344577453435</v>
      </c>
      <c r="H1440">
        <v>2.18635706181567</v>
      </c>
      <c r="I1440">
        <v>-14.987963533251801</v>
      </c>
      <c r="J1440">
        <v>-2.4083206825572501</v>
      </c>
      <c r="K1440">
        <v>341.43467154469101</v>
      </c>
      <c r="L1440">
        <v>347.19038282212</v>
      </c>
      <c r="M1440">
        <v>74.590425332691694</v>
      </c>
      <c r="N1440">
        <v>1.68479877402677</v>
      </c>
      <c r="O1440">
        <v>34.513389941214797</v>
      </c>
      <c r="P1440">
        <v>39.894005847953103</v>
      </c>
      <c r="Q1440">
        <v>6.2974674591072005E-2</v>
      </c>
    </row>
    <row r="1441" spans="1:17" hidden="1" x14ac:dyDescent="0.3">
      <c r="A1441" t="s">
        <v>3035</v>
      </c>
      <c r="B1441" t="s">
        <v>3036</v>
      </c>
      <c r="C1441" t="str">
        <f>IFERROR(VLOOKUP(Table1[[#This Row],[Ticker]],[1]!Table1[[Symbol]:[Industry]],2,FALSE),"-")</f>
        <v>-</v>
      </c>
      <c r="D1441" t="s">
        <v>619</v>
      </c>
      <c r="E1441">
        <v>1010.80086743999</v>
      </c>
      <c r="F1441">
        <v>723.45</v>
      </c>
      <c r="G1441">
        <v>-22.5239661029768</v>
      </c>
      <c r="H1441">
        <v>-18.349942660890999</v>
      </c>
      <c r="I1441">
        <v>-12.813377384163299</v>
      </c>
      <c r="J1441">
        <v>0.42598967388773501</v>
      </c>
      <c r="K1441">
        <v>767.310130146505</v>
      </c>
      <c r="M1441">
        <v>29.247463966250098</v>
      </c>
      <c r="N1441">
        <v>0.422851085364923</v>
      </c>
      <c r="O1441">
        <v>41.260626166286499</v>
      </c>
      <c r="P1441">
        <v>15.2082172147463</v>
      </c>
    </row>
    <row r="1442" spans="1:17" hidden="1" x14ac:dyDescent="0.3">
      <c r="A1442" t="s">
        <v>3037</v>
      </c>
      <c r="B1442" t="s">
        <v>3038</v>
      </c>
      <c r="C1442" t="str">
        <f>IFERROR(VLOOKUP(Table1[[#This Row],[Ticker]],[1]!Table1[[Symbol]:[Industry]],2,FALSE),"-")</f>
        <v>-</v>
      </c>
      <c r="D1442" t="s">
        <v>418</v>
      </c>
      <c r="E1442">
        <v>1007.50091967</v>
      </c>
      <c r="F1442">
        <v>329.7</v>
      </c>
      <c r="G1442">
        <v>85.189552663652705</v>
      </c>
      <c r="H1442">
        <v>4.6050524253344998</v>
      </c>
      <c r="I1442">
        <v>18.003004554769898</v>
      </c>
      <c r="J1442">
        <v>-6.0931455852809897</v>
      </c>
      <c r="K1442">
        <v>308.94845955209797</v>
      </c>
      <c r="L1442">
        <v>266.315966393954</v>
      </c>
      <c r="M1442">
        <v>54.458537801128699</v>
      </c>
      <c r="N1442">
        <v>1.92214000632313</v>
      </c>
      <c r="O1442">
        <v>13.133151349711801</v>
      </c>
      <c r="P1442">
        <v>132.921229247615</v>
      </c>
      <c r="Q1442">
        <v>0.129610870325435</v>
      </c>
    </row>
    <row r="1443" spans="1:17" hidden="1" x14ac:dyDescent="0.3">
      <c r="A1443" t="s">
        <v>3039</v>
      </c>
      <c r="B1443" t="s">
        <v>3040</v>
      </c>
      <c r="C1443" t="str">
        <f>IFERROR(VLOOKUP(Table1[[#This Row],[Ticker]],[1]!Table1[[Symbol]:[Industry]],2,FALSE),"-")</f>
        <v>-</v>
      </c>
      <c r="D1443" t="s">
        <v>290</v>
      </c>
      <c r="E1443">
        <v>1006.341390399</v>
      </c>
      <c r="F1443">
        <v>107.11</v>
      </c>
      <c r="G1443">
        <v>-25.428350256588899</v>
      </c>
      <c r="H1443">
        <v>-9.0892222685829704</v>
      </c>
      <c r="I1443">
        <v>-3.2480074966510499</v>
      </c>
      <c r="J1443">
        <v>-2.3469533759001502</v>
      </c>
      <c r="K1443">
        <v>113.36426426945999</v>
      </c>
      <c r="L1443">
        <v>106.856899741383</v>
      </c>
      <c r="M1443">
        <v>28.013319132494502</v>
      </c>
      <c r="N1443">
        <v>0.81637299656561202</v>
      </c>
      <c r="O1443">
        <v>23.657921762673801</v>
      </c>
      <c r="P1443">
        <v>30.781440781440701</v>
      </c>
      <c r="Q1443">
        <v>-4.3695547121326998E-2</v>
      </c>
    </row>
    <row r="1444" spans="1:17" hidden="1" x14ac:dyDescent="0.3">
      <c r="A1444" t="s">
        <v>3041</v>
      </c>
      <c r="B1444" t="s">
        <v>3042</v>
      </c>
      <c r="C1444" t="str">
        <f>IFERROR(VLOOKUP(Table1[[#This Row],[Ticker]],[1]!Table1[[Symbol]:[Industry]],2,FALSE),"-")</f>
        <v>-</v>
      </c>
      <c r="D1444" t="s">
        <v>95</v>
      </c>
      <c r="E1444">
        <v>1001.22622247999</v>
      </c>
      <c r="F1444">
        <v>150.04</v>
      </c>
      <c r="G1444">
        <v>47.3654014172293</v>
      </c>
      <c r="H1444">
        <v>16.616026007339801</v>
      </c>
      <c r="I1444">
        <v>0.67281384488139095</v>
      </c>
      <c r="J1444">
        <v>9.2273028699727409</v>
      </c>
      <c r="K1444">
        <v>128.047815240875</v>
      </c>
      <c r="L1444">
        <v>117.609648834419</v>
      </c>
      <c r="M1444">
        <v>63.428224850352599</v>
      </c>
      <c r="N1444">
        <v>3.7309979112346299</v>
      </c>
      <c r="O1444">
        <v>9.2375366568915105</v>
      </c>
      <c r="P1444">
        <v>79.366407650926405</v>
      </c>
      <c r="Q1444">
        <v>4.3374582169227002E-2</v>
      </c>
    </row>
    <row r="1445" spans="1:17" hidden="1" x14ac:dyDescent="0.3">
      <c r="A1445" t="s">
        <v>3043</v>
      </c>
      <c r="B1445" t="s">
        <v>3044</v>
      </c>
      <c r="C1445" t="str">
        <f>IFERROR(VLOOKUP(Table1[[#This Row],[Ticker]],[1]!Table1[[Symbol]:[Industry]],2,FALSE),"-")</f>
        <v>-</v>
      </c>
      <c r="E1445">
        <v>1000.36344746</v>
      </c>
      <c r="F1445">
        <v>363.35</v>
      </c>
      <c r="G1445">
        <v>-41.290408564675403</v>
      </c>
      <c r="H1445">
        <v>5.0540614374134103</v>
      </c>
      <c r="I1445">
        <v>-25.450873628739199</v>
      </c>
      <c r="J1445">
        <v>11.102065074119301</v>
      </c>
      <c r="K1445">
        <v>338.35267516241601</v>
      </c>
      <c r="L1445">
        <v>403.67270499046998</v>
      </c>
      <c r="M1445">
        <v>68.965202562781997</v>
      </c>
      <c r="N1445">
        <v>1.6666743575271701</v>
      </c>
      <c r="O1445">
        <v>97.564331911380194</v>
      </c>
      <c r="P1445">
        <v>35.527788138754097</v>
      </c>
      <c r="Q1445">
        <v>2.5500340847218E-2</v>
      </c>
    </row>
    <row r="1446" spans="1:17" hidden="1" x14ac:dyDescent="0.3">
      <c r="A1446" t="s">
        <v>3045</v>
      </c>
      <c r="B1446" t="s">
        <v>3046</v>
      </c>
      <c r="C1446" t="str">
        <f>IFERROR(VLOOKUP(Table1[[#This Row],[Ticker]],[1]!Table1[[Symbol]:[Industry]],2,FALSE),"-")</f>
        <v>-</v>
      </c>
      <c r="D1446" t="s">
        <v>373</v>
      </c>
      <c r="E1446">
        <v>997.03038737500003</v>
      </c>
      <c r="F1446">
        <v>640.75</v>
      </c>
      <c r="G1446">
        <v>-39.740553161910398</v>
      </c>
      <c r="H1446">
        <v>0.86577717865534098</v>
      </c>
      <c r="I1446">
        <v>-19.423635647605401</v>
      </c>
      <c r="J1446">
        <v>-2.4488004426771899</v>
      </c>
      <c r="K1446">
        <v>636.38711064981703</v>
      </c>
      <c r="L1446">
        <v>647.00530431185803</v>
      </c>
      <c r="M1446">
        <v>42.399541459376501</v>
      </c>
      <c r="N1446">
        <v>0.405666290264312</v>
      </c>
      <c r="O1446">
        <v>39.3679282091299</v>
      </c>
      <c r="P1446">
        <v>29.995942381821799</v>
      </c>
      <c r="Q1446">
        <v>-6.0574008773679001E-2</v>
      </c>
    </row>
    <row r="1447" spans="1:17" hidden="1" x14ac:dyDescent="0.3">
      <c r="A1447" t="s">
        <v>3047</v>
      </c>
      <c r="B1447" t="s">
        <v>3048</v>
      </c>
      <c r="C1447" t="str">
        <f>IFERROR(VLOOKUP(Table1[[#This Row],[Ticker]],[1]!Table1[[Symbol]:[Industry]],2,FALSE),"-")</f>
        <v>-</v>
      </c>
      <c r="D1447" t="s">
        <v>418</v>
      </c>
      <c r="E1447">
        <v>996.30485999999996</v>
      </c>
      <c r="F1447">
        <v>313.2</v>
      </c>
      <c r="G1447">
        <v>-4.7648098905947096</v>
      </c>
      <c r="H1447">
        <v>-12.8970121897221</v>
      </c>
      <c r="I1447">
        <v>-38.040322404135502</v>
      </c>
      <c r="J1447">
        <v>-5.6046103294752596</v>
      </c>
      <c r="K1447">
        <v>328.67637553595301</v>
      </c>
      <c r="L1447">
        <v>334.84728952237202</v>
      </c>
      <c r="M1447">
        <v>33.102645711834903</v>
      </c>
      <c r="N1447">
        <v>0.91635985948680498</v>
      </c>
      <c r="O1447">
        <v>61.797573435504397</v>
      </c>
      <c r="P1447">
        <v>25.7578799437863</v>
      </c>
      <c r="Q1447">
        <v>-1.1636090422146E-2</v>
      </c>
    </row>
    <row r="1448" spans="1:17" hidden="1" x14ac:dyDescent="0.3">
      <c r="A1448" t="s">
        <v>3049</v>
      </c>
      <c r="B1448" t="s">
        <v>3050</v>
      </c>
      <c r="C1448" t="str">
        <f>IFERROR(VLOOKUP(Table1[[#This Row],[Ticker]],[1]!Table1[[Symbol]:[Industry]],2,FALSE),"-")</f>
        <v>-</v>
      </c>
      <c r="D1448" t="s">
        <v>418</v>
      </c>
      <c r="E1448">
        <v>993.47220000000004</v>
      </c>
      <c r="F1448">
        <v>932.4</v>
      </c>
      <c r="G1448">
        <v>182.29653519398599</v>
      </c>
      <c r="H1448">
        <v>7.6032699795724303</v>
      </c>
      <c r="I1448">
        <v>83.200163317077397</v>
      </c>
      <c r="J1448">
        <v>16.7938851997956</v>
      </c>
      <c r="K1448">
        <v>810.64529999321201</v>
      </c>
      <c r="L1448">
        <v>625.76361622701404</v>
      </c>
      <c r="M1448">
        <v>72.906431196545199</v>
      </c>
      <c r="N1448">
        <v>2.3263304058041401</v>
      </c>
      <c r="O1448">
        <v>5.2498927498927497</v>
      </c>
      <c r="P1448">
        <v>216.014234875444</v>
      </c>
      <c r="Q1448">
        <v>0.140569962347455</v>
      </c>
    </row>
    <row r="1449" spans="1:17" hidden="1" x14ac:dyDescent="0.3">
      <c r="A1449" t="s">
        <v>3051</v>
      </c>
      <c r="B1449" t="s">
        <v>3052</v>
      </c>
      <c r="C1449" t="str">
        <f>IFERROR(VLOOKUP(Table1[[#This Row],[Ticker]],[1]!Table1[[Symbol]:[Industry]],2,FALSE),"-")</f>
        <v>-</v>
      </c>
      <c r="D1449" t="s">
        <v>3053</v>
      </c>
      <c r="E1449">
        <v>989.56619999999998</v>
      </c>
      <c r="F1449">
        <v>501.3</v>
      </c>
      <c r="G1449">
        <v>217.00945321270399</v>
      </c>
      <c r="H1449">
        <v>1.50423773602507</v>
      </c>
      <c r="I1449">
        <v>152.988356775451</v>
      </c>
      <c r="J1449">
        <v>-5.0596968293462403</v>
      </c>
      <c r="K1449">
        <v>466.56953160791898</v>
      </c>
      <c r="M1449">
        <v>37.446687587845702</v>
      </c>
      <c r="N1449">
        <v>0.41284025295573201</v>
      </c>
      <c r="O1449">
        <v>33.6325553560741</v>
      </c>
      <c r="P1449">
        <v>258.07142857142799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1379</v>
      </c>
      <c r="E1450">
        <v>984.68436000400004</v>
      </c>
      <c r="F1450">
        <v>77.69</v>
      </c>
      <c r="G1450">
        <v>41.639364878863802</v>
      </c>
      <c r="H1450">
        <v>-2.7057209784098899</v>
      </c>
      <c r="I1450">
        <v>-8.5996859596381103</v>
      </c>
      <c r="J1450">
        <v>-0.87714547157349099</v>
      </c>
      <c r="K1450">
        <v>72.518287199129304</v>
      </c>
      <c r="L1450">
        <v>66.756905087772907</v>
      </c>
      <c r="M1450">
        <v>51.8718083712088</v>
      </c>
      <c r="N1450">
        <v>0.88608235204998897</v>
      </c>
      <c r="O1450">
        <v>10.8250740120993</v>
      </c>
      <c r="P1450">
        <v>75.769230769230703</v>
      </c>
      <c r="Q1450">
        <v>-4.0065241371875997E-2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21</v>
      </c>
      <c r="E1451">
        <v>984.04018432500004</v>
      </c>
      <c r="F1451">
        <v>602.25</v>
      </c>
      <c r="G1451">
        <v>173.46990452091299</v>
      </c>
      <c r="H1451">
        <v>3.55218553419044</v>
      </c>
      <c r="I1451">
        <v>22.668021305210001</v>
      </c>
      <c r="J1451">
        <v>2.5775948104004902</v>
      </c>
      <c r="K1451">
        <v>534.18083941159898</v>
      </c>
      <c r="L1451">
        <v>463.922635988759</v>
      </c>
      <c r="M1451">
        <v>72.438566154930996</v>
      </c>
      <c r="N1451">
        <v>0.88963914457899895</v>
      </c>
      <c r="O1451">
        <v>16.064757160647499</v>
      </c>
      <c r="P1451">
        <v>230.45267489711901</v>
      </c>
      <c r="Q1451">
        <v>0.107539030493188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295</v>
      </c>
      <c r="E1452">
        <v>982.99476600000003</v>
      </c>
      <c r="F1452">
        <v>613.75</v>
      </c>
      <c r="G1452">
        <v>34.621766682936503</v>
      </c>
      <c r="H1452">
        <v>-1.74905670693426</v>
      </c>
      <c r="I1452">
        <v>-15.1324877376445</v>
      </c>
      <c r="J1452">
        <v>5.0399551795117103</v>
      </c>
      <c r="K1452">
        <v>578.681641618811</v>
      </c>
      <c r="L1452">
        <v>533.96743695930002</v>
      </c>
      <c r="M1452">
        <v>67.904042781309698</v>
      </c>
      <c r="N1452">
        <v>1.17990776017645</v>
      </c>
      <c r="O1452">
        <v>18.940936863543701</v>
      </c>
      <c r="P1452">
        <v>65.878378378378301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21</v>
      </c>
      <c r="E1453">
        <v>982.11618073099999</v>
      </c>
      <c r="F1453">
        <v>94.01</v>
      </c>
      <c r="G1453">
        <v>-13.540919697916401</v>
      </c>
      <c r="H1453">
        <v>-2.5642763146174699</v>
      </c>
      <c r="I1453">
        <v>-31.5814924965951</v>
      </c>
      <c r="J1453">
        <v>-0.19779436676778001</v>
      </c>
      <c r="K1453">
        <v>91.608068175896193</v>
      </c>
      <c r="L1453">
        <v>91.222561269387398</v>
      </c>
      <c r="M1453">
        <v>53.542332676768297</v>
      </c>
      <c r="N1453">
        <v>1.1342546191327101</v>
      </c>
      <c r="O1453">
        <v>32.1136049356451</v>
      </c>
      <c r="P1453">
        <v>41.794871794871803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E1454">
        <v>981.36378349999995</v>
      </c>
      <c r="F1454">
        <v>434.75</v>
      </c>
      <c r="G1454">
        <v>192.17086323125699</v>
      </c>
      <c r="H1454">
        <v>34.716317643395797</v>
      </c>
      <c r="I1454">
        <v>21.072512485363401</v>
      </c>
      <c r="J1454">
        <v>0.27124676195042902</v>
      </c>
      <c r="K1454">
        <v>382.79157659290598</v>
      </c>
      <c r="L1454">
        <v>297.12230698910997</v>
      </c>
      <c r="M1454">
        <v>44.549521628614301</v>
      </c>
      <c r="N1454">
        <v>1.58042046984887</v>
      </c>
      <c r="O1454">
        <v>26.279470960322001</v>
      </c>
      <c r="P1454">
        <v>249.758648431214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1428</v>
      </c>
      <c r="E1455">
        <v>981.31948752000005</v>
      </c>
      <c r="F1455">
        <v>650.4</v>
      </c>
      <c r="G1455">
        <v>81.811829859566103</v>
      </c>
      <c r="H1455">
        <v>16.367690123815901</v>
      </c>
      <c r="I1455">
        <v>39.095860183347298</v>
      </c>
      <c r="J1455">
        <v>18.612955913187399</v>
      </c>
      <c r="K1455">
        <v>556.57673754498899</v>
      </c>
      <c r="L1455">
        <v>464.23338674864698</v>
      </c>
      <c r="M1455">
        <v>73.117400790622796</v>
      </c>
      <c r="N1455">
        <v>0.91575991379927202</v>
      </c>
      <c r="O1455">
        <v>7.3185731857318501</v>
      </c>
      <c r="P1455">
        <v>118.108651911468</v>
      </c>
      <c r="Q1455">
        <v>0.116347043593336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622</v>
      </c>
      <c r="E1456">
        <v>981.30588599999999</v>
      </c>
      <c r="F1456">
        <v>1064.3</v>
      </c>
      <c r="G1456">
        <v>21.823520248124101</v>
      </c>
      <c r="H1456">
        <v>4.4388756134785696</v>
      </c>
      <c r="I1456">
        <v>8.18783724391192</v>
      </c>
      <c r="J1456">
        <v>3.6021355912070101</v>
      </c>
      <c r="K1456">
        <v>1002.68019433662</v>
      </c>
      <c r="L1456">
        <v>921.76497039944502</v>
      </c>
      <c r="M1456">
        <v>59.523519755596702</v>
      </c>
      <c r="N1456">
        <v>0.65558706870814998</v>
      </c>
      <c r="O1456">
        <v>11.622662783049799</v>
      </c>
      <c r="P1456">
        <v>54.358230601885403</v>
      </c>
      <c r="Q1456">
        <v>-4.9352272748041E-2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198</v>
      </c>
      <c r="E1457">
        <v>975.69731549999995</v>
      </c>
      <c r="F1457">
        <v>1075.3499999999999</v>
      </c>
      <c r="G1457">
        <v>6.44518965698534</v>
      </c>
      <c r="H1457">
        <v>-1.60005733964581</v>
      </c>
      <c r="I1457">
        <v>1.73416303720367</v>
      </c>
      <c r="J1457">
        <v>-0.28964542956737399</v>
      </c>
      <c r="K1457">
        <v>1051.30536351462</v>
      </c>
      <c r="L1457">
        <v>932.02921221372503</v>
      </c>
      <c r="M1457">
        <v>54.4116788275552</v>
      </c>
      <c r="N1457">
        <v>1.05407945307627</v>
      </c>
      <c r="O1457">
        <v>10.633747152090001</v>
      </c>
      <c r="P1457">
        <v>51.212824298671102</v>
      </c>
      <c r="Q1457">
        <v>5.9254794336492E-2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127</v>
      </c>
      <c r="E1458">
        <v>975.20776235999995</v>
      </c>
      <c r="F1458">
        <v>196.38</v>
      </c>
      <c r="G1458">
        <v>8.1424770817410206</v>
      </c>
      <c r="H1458">
        <v>-10.954005479247099</v>
      </c>
      <c r="I1458">
        <v>2.94142481302916</v>
      </c>
      <c r="J1458">
        <v>0.166679317442751</v>
      </c>
      <c r="K1458">
        <v>186.19251682706999</v>
      </c>
      <c r="L1458">
        <v>167.68467104102501</v>
      </c>
      <c r="M1458">
        <v>49.228424408747799</v>
      </c>
      <c r="N1458">
        <v>0.66186333452648305</v>
      </c>
      <c r="O1458">
        <v>12.9442916793971</v>
      </c>
      <c r="P1458">
        <v>51.879350348027799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21</v>
      </c>
      <c r="E1459">
        <v>973.66833135000002</v>
      </c>
      <c r="F1459">
        <v>382.85</v>
      </c>
      <c r="G1459">
        <v>146.93738192134299</v>
      </c>
      <c r="H1459">
        <v>20.578090663106</v>
      </c>
      <c r="I1459">
        <v>48.927090600484902</v>
      </c>
      <c r="J1459">
        <v>-0.45409488023018202</v>
      </c>
      <c r="K1459">
        <v>321.81281339424498</v>
      </c>
      <c r="L1459">
        <v>256.52172698234102</v>
      </c>
      <c r="M1459">
        <v>65.910257459417394</v>
      </c>
      <c r="N1459">
        <v>1.6409113132184601</v>
      </c>
      <c r="O1459">
        <v>7.3527491184536897</v>
      </c>
      <c r="P1459">
        <v>221.72268907563</v>
      </c>
      <c r="Q1459">
        <v>9.7460647879989995E-2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493</v>
      </c>
      <c r="E1460">
        <v>971.214773839999</v>
      </c>
      <c r="F1460">
        <v>679.3</v>
      </c>
      <c r="G1460">
        <v>-33.274295630450901</v>
      </c>
      <c r="H1460">
        <v>-7.8396693418097003</v>
      </c>
      <c r="I1460">
        <v>-32.932455828680503</v>
      </c>
      <c r="J1460">
        <v>1.9824289187186701</v>
      </c>
      <c r="K1460">
        <v>678.45910359826701</v>
      </c>
      <c r="L1460">
        <v>732.20743526747106</v>
      </c>
      <c r="M1460">
        <v>76.975021633318207</v>
      </c>
      <c r="N1460">
        <v>1.39571334171253</v>
      </c>
      <c r="O1460">
        <v>44.266156337406102</v>
      </c>
      <c r="P1460">
        <v>12.793690327936799</v>
      </c>
      <c r="Q1460">
        <v>4.9615997849431999E-2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198</v>
      </c>
      <c r="E1461">
        <v>968.39287999999999</v>
      </c>
      <c r="F1461">
        <v>796.9</v>
      </c>
      <c r="G1461">
        <v>4.5939026303319803</v>
      </c>
      <c r="H1461">
        <v>-2.91822458838603</v>
      </c>
      <c r="I1461">
        <v>-15.0661965038346</v>
      </c>
      <c r="J1461">
        <v>1.1480956613138</v>
      </c>
      <c r="K1461">
        <v>799.95267687789101</v>
      </c>
      <c r="L1461">
        <v>753.78022304565002</v>
      </c>
      <c r="M1461">
        <v>43.339577467675802</v>
      </c>
      <c r="N1461">
        <v>0.371227683915833</v>
      </c>
      <c r="O1461">
        <v>17.3296524030618</v>
      </c>
      <c r="P1461">
        <v>31.719008264462801</v>
      </c>
      <c r="Q1461">
        <v>3.2163494381806997E-2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228</v>
      </c>
      <c r="E1462">
        <v>966.22447433999901</v>
      </c>
      <c r="F1462">
        <v>1820.1</v>
      </c>
      <c r="G1462">
        <v>-42.848884985565199</v>
      </c>
      <c r="H1462">
        <v>2.9042822807275699</v>
      </c>
      <c r="I1462">
        <v>19.147833782916798</v>
      </c>
      <c r="J1462">
        <v>-1.8735242632676099</v>
      </c>
      <c r="K1462">
        <v>1734.02924294729</v>
      </c>
      <c r="L1462">
        <v>1612.42658152834</v>
      </c>
      <c r="M1462">
        <v>48.371899641008099</v>
      </c>
      <c r="N1462">
        <v>1.2739750736120901</v>
      </c>
      <c r="O1462">
        <v>27.575407944618402</v>
      </c>
      <c r="P1462">
        <v>40.7438911227961</v>
      </c>
      <c r="Q1462">
        <v>0.12936265668772201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</v>
      </c>
      <c r="E1463">
        <v>964.96069499999999</v>
      </c>
      <c r="F1463">
        <v>760.95</v>
      </c>
      <c r="G1463">
        <v>68.976617963464406</v>
      </c>
      <c r="H1463">
        <v>-5.0428742079167401</v>
      </c>
      <c r="I1463">
        <v>-3.09913869996263</v>
      </c>
      <c r="J1463">
        <v>3.935696265437</v>
      </c>
      <c r="K1463">
        <v>744.34431431911105</v>
      </c>
      <c r="L1463">
        <v>675.59673293530295</v>
      </c>
      <c r="M1463">
        <v>73.750717985699794</v>
      </c>
      <c r="N1463">
        <v>1.0297965531407101</v>
      </c>
      <c r="O1463">
        <v>8.6733688152966693</v>
      </c>
      <c r="P1463">
        <v>102.326508907205</v>
      </c>
      <c r="Q1463">
        <v>0.16069477342087099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555</v>
      </c>
      <c r="E1464">
        <v>964.85266433999902</v>
      </c>
      <c r="F1464">
        <v>263.39999999999998</v>
      </c>
      <c r="G1464">
        <v>-25.192721973632999</v>
      </c>
      <c r="H1464">
        <v>-5.6667077060474096</v>
      </c>
      <c r="I1464">
        <v>-18.396488569267401</v>
      </c>
      <c r="J1464">
        <v>0.45337539029419999</v>
      </c>
      <c r="K1464">
        <v>257.72367151612599</v>
      </c>
      <c r="L1464">
        <v>263.94691408212401</v>
      </c>
      <c r="M1464">
        <v>56.020685801467103</v>
      </c>
      <c r="N1464">
        <v>0.96220944009046105</v>
      </c>
      <c r="O1464">
        <v>21.2794229309035</v>
      </c>
      <c r="P1464">
        <v>16.8070953436807</v>
      </c>
      <c r="Q1464">
        <v>-0.114480893414604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290</v>
      </c>
      <c r="E1465">
        <v>963.79964702999996</v>
      </c>
      <c r="F1465">
        <v>76.62</v>
      </c>
      <c r="G1465">
        <v>-14.0826909620382</v>
      </c>
      <c r="H1465">
        <v>-8.5117781352107293</v>
      </c>
      <c r="I1465">
        <v>-19.5908483083847</v>
      </c>
      <c r="J1465">
        <v>-2.3492706183724001</v>
      </c>
      <c r="K1465">
        <v>76.834401108593696</v>
      </c>
      <c r="L1465">
        <v>77.926791271363697</v>
      </c>
      <c r="M1465">
        <v>51.183218772380798</v>
      </c>
      <c r="N1465">
        <v>0.96455259004208405</v>
      </c>
      <c r="O1465">
        <v>31.754111198120501</v>
      </c>
      <c r="P1465">
        <v>16.443768996960401</v>
      </c>
      <c r="Q1465">
        <v>-9.1088098679421997E-2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E1466">
        <v>962.39135999999996</v>
      </c>
      <c r="F1466">
        <v>1197.5999999999999</v>
      </c>
      <c r="G1466">
        <v>63.436219881181501</v>
      </c>
      <c r="H1466">
        <v>-3.1576902931120898</v>
      </c>
      <c r="I1466">
        <v>-20.359902647795899</v>
      </c>
      <c r="J1466">
        <v>-0.23358729453428101</v>
      </c>
      <c r="K1466">
        <v>1215.05915957764</v>
      </c>
      <c r="L1466">
        <v>1128.93338453004</v>
      </c>
      <c r="M1466">
        <v>44.828343774872401</v>
      </c>
      <c r="N1466">
        <v>1.0944919600760099</v>
      </c>
      <c r="O1466">
        <v>35.253841015364003</v>
      </c>
      <c r="P1466">
        <v>109.005235602094</v>
      </c>
      <c r="Q1466">
        <v>0.20815494994516701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625</v>
      </c>
      <c r="E1467">
        <v>962.16479573399999</v>
      </c>
      <c r="F1467">
        <v>41.39</v>
      </c>
      <c r="G1467">
        <v>68.054010246655295</v>
      </c>
      <c r="H1467">
        <v>0.36091674373093502</v>
      </c>
      <c r="I1467">
        <v>12.4683933394628</v>
      </c>
      <c r="J1467">
        <v>-0.39738085162735798</v>
      </c>
      <c r="K1467">
        <v>36.862173185187899</v>
      </c>
      <c r="L1467">
        <v>31.924430636073701</v>
      </c>
      <c r="M1467">
        <v>57.012372088261102</v>
      </c>
      <c r="N1467">
        <v>0.36737984001664897</v>
      </c>
      <c r="O1467">
        <v>27.325440927760301</v>
      </c>
      <c r="P1467">
        <v>101.90243902439001</v>
      </c>
      <c r="Q1467">
        <v>-4.3766945489608002E-2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290</v>
      </c>
      <c r="E1468">
        <v>961.02879600000006</v>
      </c>
      <c r="F1468">
        <v>113.1</v>
      </c>
      <c r="G1468">
        <v>57.617437533781903</v>
      </c>
      <c r="H1468">
        <v>-14.124179474991699</v>
      </c>
      <c r="I1468">
        <v>-5.5189869877342597</v>
      </c>
      <c r="J1468">
        <v>-1.33644845540551</v>
      </c>
      <c r="K1468">
        <v>108.202753687274</v>
      </c>
      <c r="L1468">
        <v>94.369054924035694</v>
      </c>
      <c r="M1468">
        <v>56.427508072506399</v>
      </c>
      <c r="N1468">
        <v>0.51034725096892997</v>
      </c>
      <c r="O1468">
        <v>12.2015915119363</v>
      </c>
      <c r="P1468">
        <v>95</v>
      </c>
      <c r="Q1468">
        <v>-5.7533308189866003E-2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290</v>
      </c>
      <c r="E1469">
        <v>959.29354790499997</v>
      </c>
      <c r="F1469">
        <v>1717.45</v>
      </c>
      <c r="G1469">
        <v>-31.2512998061049</v>
      </c>
      <c r="H1469">
        <v>-6.4102717032248702</v>
      </c>
      <c r="I1469">
        <v>-25.170157087525599</v>
      </c>
      <c r="J1469">
        <v>2.5086804600320201</v>
      </c>
      <c r="K1469">
        <v>1743.4178749131099</v>
      </c>
      <c r="L1469">
        <v>1796.9752632330101</v>
      </c>
      <c r="M1469">
        <v>46.084892784769899</v>
      </c>
      <c r="N1469">
        <v>0.76546660829151603</v>
      </c>
      <c r="O1469">
        <v>27.223499956330599</v>
      </c>
      <c r="P1469">
        <v>13.7384105960264</v>
      </c>
      <c r="Q1469">
        <v>-4.9784114494230002E-2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46</v>
      </c>
      <c r="E1470">
        <v>958.743633764999</v>
      </c>
      <c r="F1470">
        <v>452.85</v>
      </c>
      <c r="G1470">
        <v>-35.839225978597803</v>
      </c>
      <c r="H1470">
        <v>-10.142820078640201</v>
      </c>
      <c r="I1470">
        <v>-53.343306062141302</v>
      </c>
      <c r="J1470">
        <v>-7.32564351720292</v>
      </c>
      <c r="K1470">
        <v>492.49576368341297</v>
      </c>
      <c r="L1470">
        <v>553.80238028116003</v>
      </c>
      <c r="M1470">
        <v>26.9743234606334</v>
      </c>
      <c r="N1470">
        <v>2.0548921455300602</v>
      </c>
      <c r="O1470">
        <v>90.648117478193598</v>
      </c>
      <c r="P1470">
        <v>9.3840579710144905</v>
      </c>
      <c r="Q1470">
        <v>0.17226762376138099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72</v>
      </c>
      <c r="E1471">
        <v>957.24900158399998</v>
      </c>
      <c r="F1471">
        <v>30.53</v>
      </c>
      <c r="G1471">
        <v>89.990510011466895</v>
      </c>
      <c r="H1471">
        <v>-20.420414006758602</v>
      </c>
      <c r="I1471">
        <v>12.0749844762815</v>
      </c>
      <c r="J1471">
        <v>-3.88908991332648</v>
      </c>
      <c r="K1471">
        <v>30.803913265398901</v>
      </c>
      <c r="L1471">
        <v>25.5059882630994</v>
      </c>
      <c r="M1471">
        <v>46.953208976622598</v>
      </c>
      <c r="N1471">
        <v>0.49621177996766902</v>
      </c>
      <c r="O1471">
        <v>28.693088765149</v>
      </c>
      <c r="P1471">
        <v>118.570891260148</v>
      </c>
      <c r="Q1471">
        <v>7.6962425155804995E-2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409</v>
      </c>
      <c r="E1472">
        <v>954.86775999999998</v>
      </c>
      <c r="F1472">
        <v>192.5</v>
      </c>
      <c r="G1472">
        <v>38.642192493461501</v>
      </c>
      <c r="H1472">
        <v>1.41370765422577</v>
      </c>
      <c r="I1472">
        <v>33.435627628575297</v>
      </c>
      <c r="J1472">
        <v>-6.5119528270974197E-2</v>
      </c>
      <c r="K1472">
        <v>172.330166830205</v>
      </c>
      <c r="L1472">
        <v>139.82475254314801</v>
      </c>
      <c r="M1472">
        <v>49.032193701565198</v>
      </c>
      <c r="N1472">
        <v>0.450325699069001</v>
      </c>
      <c r="O1472">
        <v>11.6883116883116</v>
      </c>
      <c r="P1472">
        <v>117.760180995475</v>
      </c>
      <c r="Q1472">
        <v>5.1997873180635E-2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388</v>
      </c>
      <c r="E1473">
        <v>952.11457536</v>
      </c>
      <c r="F1473">
        <v>145.91999999999999</v>
      </c>
      <c r="G1473">
        <v>19.258559040603</v>
      </c>
      <c r="H1473">
        <v>-10.9919013580406</v>
      </c>
      <c r="I1473">
        <v>-60.791015296653399</v>
      </c>
      <c r="J1473">
        <v>1.5916793174427399</v>
      </c>
      <c r="K1473">
        <v>170.222716082733</v>
      </c>
      <c r="L1473">
        <v>171.451094533207</v>
      </c>
      <c r="M1473">
        <v>15.504981791914799</v>
      </c>
      <c r="N1473">
        <v>0.33107363689927299</v>
      </c>
      <c r="O1473">
        <v>104.39281798245599</v>
      </c>
      <c r="P1473">
        <v>50.432989690721598</v>
      </c>
      <c r="Q1473">
        <v>3.4676175122990002E-3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302</v>
      </c>
      <c r="E1474">
        <v>945.48428712500004</v>
      </c>
      <c r="F1474">
        <v>344.75</v>
      </c>
      <c r="G1474">
        <v>-21.6808866810442</v>
      </c>
      <c r="H1474">
        <v>-9.3375881337571691</v>
      </c>
      <c r="I1474">
        <v>-16.276482239708201</v>
      </c>
      <c r="J1474">
        <v>-2.98102387508477</v>
      </c>
      <c r="K1474">
        <v>359.34415177978298</v>
      </c>
      <c r="L1474">
        <v>351.98231845555398</v>
      </c>
      <c r="M1474">
        <v>43.6280537403821</v>
      </c>
      <c r="N1474">
        <v>1.2137027224705399</v>
      </c>
      <c r="O1474">
        <v>30.239303843364699</v>
      </c>
      <c r="P1474">
        <v>22.993221548341001</v>
      </c>
      <c r="Q1474">
        <v>0.13696738435686401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251</v>
      </c>
      <c r="E1475">
        <v>945.47489087999998</v>
      </c>
      <c r="F1475">
        <v>202.1</v>
      </c>
      <c r="G1475">
        <v>8.7091501742752992</v>
      </c>
      <c r="H1475">
        <v>-12.6868569597787</v>
      </c>
      <c r="I1475">
        <v>-15.5463960387345</v>
      </c>
      <c r="J1475">
        <v>-1.1634716169127799</v>
      </c>
      <c r="K1475">
        <v>203.644225481484</v>
      </c>
      <c r="L1475">
        <v>186.386102813891</v>
      </c>
      <c r="M1475">
        <v>43.5459854696036</v>
      </c>
      <c r="N1475">
        <v>0.577775571461556</v>
      </c>
      <c r="O1475">
        <v>26.6452251360712</v>
      </c>
      <c r="P1475">
        <v>72</v>
      </c>
      <c r="Q1475">
        <v>7.8893377072763005E-2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271</v>
      </c>
      <c r="E1476">
        <v>944.41004999999996</v>
      </c>
      <c r="F1476">
        <v>885</v>
      </c>
      <c r="G1476">
        <v>33.532436237690497</v>
      </c>
      <c r="H1476">
        <v>-22.432311505233301</v>
      </c>
      <c r="I1476">
        <v>10.3475210921967</v>
      </c>
      <c r="J1476">
        <v>1.70480148938845</v>
      </c>
      <c r="K1476">
        <v>875.15829392011801</v>
      </c>
      <c r="L1476">
        <v>699.37179542886702</v>
      </c>
      <c r="M1476">
        <v>45.589627363997799</v>
      </c>
      <c r="N1476">
        <v>0.54659685863874297</v>
      </c>
      <c r="O1476">
        <v>25.536723163841799</v>
      </c>
      <c r="P1476">
        <v>145.833333333333</v>
      </c>
      <c r="Q1476">
        <v>0.13679194744192999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1435</v>
      </c>
      <c r="E1477">
        <v>944.33490202999997</v>
      </c>
      <c r="F1477">
        <v>349.15</v>
      </c>
      <c r="G1477">
        <v>-1.75955439033637</v>
      </c>
      <c r="H1477">
        <v>-1.7757458486676501</v>
      </c>
      <c r="I1477">
        <v>-21.094279739488499</v>
      </c>
      <c r="J1477">
        <v>2.072993020727</v>
      </c>
      <c r="K1477">
        <v>337.59585470516203</v>
      </c>
      <c r="L1477">
        <v>331.59832727504403</v>
      </c>
      <c r="M1477">
        <v>51.9160878505893</v>
      </c>
      <c r="N1477">
        <v>1.1462508886384799</v>
      </c>
      <c r="O1477">
        <v>16.540168981812901</v>
      </c>
      <c r="P1477">
        <v>33.773946360153197</v>
      </c>
      <c r="Q1477">
        <v>2.100557306923E-2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271</v>
      </c>
      <c r="E1478">
        <v>944.03381360000003</v>
      </c>
      <c r="F1478">
        <v>194.65</v>
      </c>
      <c r="G1478">
        <v>26.472230205991501</v>
      </c>
      <c r="H1478">
        <v>26.364798669360301</v>
      </c>
      <c r="I1478">
        <v>48.928145298651302</v>
      </c>
      <c r="J1478">
        <v>1.4126694974754701</v>
      </c>
      <c r="K1478">
        <v>154.80103087559601</v>
      </c>
      <c r="L1478">
        <v>132.778818709858</v>
      </c>
      <c r="M1478">
        <v>73.185461107442904</v>
      </c>
      <c r="N1478">
        <v>1.7553016266313199</v>
      </c>
      <c r="O1478">
        <v>7.0382738248137597</v>
      </c>
      <c r="P1478">
        <v>81.746031746031704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121</v>
      </c>
      <c r="E1479">
        <v>944.02170551999995</v>
      </c>
      <c r="F1479">
        <v>9165.9</v>
      </c>
      <c r="G1479">
        <v>261.15944467964499</v>
      </c>
      <c r="H1479">
        <v>28.499480583275201</v>
      </c>
      <c r="I1479">
        <v>192.92963980163699</v>
      </c>
      <c r="J1479">
        <v>-1.0141856073706801</v>
      </c>
      <c r="K1479">
        <v>7807.3987340920703</v>
      </c>
      <c r="L1479">
        <v>5491.0304043108499</v>
      </c>
      <c r="M1479">
        <v>54.100834438464098</v>
      </c>
      <c r="N1479">
        <v>0.67385657820440403</v>
      </c>
      <c r="O1479">
        <v>14.6439520396251</v>
      </c>
      <c r="P1479">
        <v>307.120014213378</v>
      </c>
      <c r="Q1479">
        <v>0.107255470399985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361</v>
      </c>
      <c r="E1480">
        <v>943.69562847999896</v>
      </c>
      <c r="F1480">
        <v>5.08</v>
      </c>
      <c r="G1480">
        <v>39.860012791374999</v>
      </c>
      <c r="H1480">
        <v>-16.554677028982901</v>
      </c>
      <c r="I1480">
        <v>-46.567032898413601</v>
      </c>
      <c r="J1480">
        <v>-4.2573772863308204</v>
      </c>
      <c r="K1480">
        <v>5.2244598950494101</v>
      </c>
      <c r="L1480">
        <v>5.2161347415492099</v>
      </c>
      <c r="M1480">
        <v>42.666314602620297</v>
      </c>
      <c r="N1480">
        <v>0.891563653599455</v>
      </c>
      <c r="O1480">
        <v>57.480314960629897</v>
      </c>
      <c r="P1480">
        <v>69.3333333333333</v>
      </c>
      <c r="Q1480">
        <v>1.9854077631342001E-2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95</v>
      </c>
      <c r="E1481">
        <v>943.68880839999997</v>
      </c>
      <c r="F1481">
        <v>99.97</v>
      </c>
      <c r="G1481">
        <v>-25.177539231331501</v>
      </c>
      <c r="H1481">
        <v>-5.3880548514893496</v>
      </c>
      <c r="I1481">
        <v>-27.933195605397</v>
      </c>
      <c r="J1481">
        <v>3.9458040659336802</v>
      </c>
      <c r="K1481">
        <v>103.57980986350999</v>
      </c>
      <c r="L1481">
        <v>106.878334319833</v>
      </c>
      <c r="M1481">
        <v>46.245387769388799</v>
      </c>
      <c r="N1481">
        <v>2.0182345286816901</v>
      </c>
      <c r="O1481">
        <v>46.393918175452598</v>
      </c>
      <c r="P1481">
        <v>7.4946236559139701</v>
      </c>
      <c r="Q1481">
        <v>-5.4749324318126999E-2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E1482">
        <v>937.62591817999896</v>
      </c>
      <c r="F1482">
        <v>38.69</v>
      </c>
      <c r="G1482">
        <v>-63.652140597986303</v>
      </c>
      <c r="H1482">
        <v>-12.693182039455101</v>
      </c>
      <c r="I1482">
        <v>-32.138548436036601</v>
      </c>
      <c r="J1482">
        <v>1.02411174987517</v>
      </c>
      <c r="K1482">
        <v>38.935259933848599</v>
      </c>
      <c r="L1482">
        <v>45.599873758205497</v>
      </c>
      <c r="M1482">
        <v>65.2876112519766</v>
      </c>
      <c r="N1482">
        <v>1.08962519174462</v>
      </c>
      <c r="O1482">
        <v>71.362109072111593</v>
      </c>
      <c r="P1482">
        <v>17.2424242424242</v>
      </c>
      <c r="Q1482">
        <v>3.4080649358070002E-2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541</v>
      </c>
      <c r="E1483">
        <v>937.14858938400005</v>
      </c>
      <c r="F1483">
        <v>165.84</v>
      </c>
      <c r="G1483">
        <v>148.97669937042701</v>
      </c>
      <c r="H1483">
        <v>-6.5493139058177903</v>
      </c>
      <c r="I1483">
        <v>9.9708964134385205</v>
      </c>
      <c r="J1483">
        <v>0.74091717635802801</v>
      </c>
      <c r="K1483">
        <v>154.72491960712</v>
      </c>
      <c r="L1483">
        <v>122.869816993852</v>
      </c>
      <c r="M1483">
        <v>48.758626698275798</v>
      </c>
      <c r="N1483">
        <v>2.3041635331476402</v>
      </c>
      <c r="O1483">
        <v>14.0135069946936</v>
      </c>
      <c r="P1483">
        <v>179.66273187183799</v>
      </c>
      <c r="Q1483">
        <v>7.4649384984426997E-2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80</v>
      </c>
      <c r="E1484">
        <v>935.77103750000003</v>
      </c>
      <c r="F1484">
        <v>668.05</v>
      </c>
      <c r="G1484">
        <v>13.8876930007245</v>
      </c>
      <c r="H1484">
        <v>-6.2789274443602601</v>
      </c>
      <c r="I1484">
        <v>-3.9882790454853998</v>
      </c>
      <c r="J1484">
        <v>0.15347707025173399</v>
      </c>
      <c r="K1484">
        <v>651.64958532504204</v>
      </c>
      <c r="L1484">
        <v>603.39895693819301</v>
      </c>
      <c r="M1484">
        <v>54.484268119447101</v>
      </c>
      <c r="N1484">
        <v>0.85345541999679897</v>
      </c>
      <c r="O1484">
        <v>10.021704962203399</v>
      </c>
      <c r="P1484">
        <v>42.259369676320198</v>
      </c>
      <c r="Q1484">
        <v>-7.5238634264431004E-2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170</v>
      </c>
      <c r="E1485">
        <v>935.37667703499994</v>
      </c>
      <c r="F1485">
        <v>101.81</v>
      </c>
      <c r="G1485">
        <v>-10.459761553281799</v>
      </c>
      <c r="H1485">
        <v>-4.9171599900817897</v>
      </c>
      <c r="I1485">
        <v>-21.703731397731399</v>
      </c>
      <c r="J1485">
        <v>-1.23368888213645</v>
      </c>
      <c r="K1485">
        <v>99.126237653536094</v>
      </c>
      <c r="L1485">
        <v>99.316749883166196</v>
      </c>
      <c r="M1485">
        <v>67.413957781783395</v>
      </c>
      <c r="N1485">
        <v>1.1843499203207599</v>
      </c>
      <c r="O1485">
        <v>28.671053923976</v>
      </c>
      <c r="P1485">
        <v>19.481281539725298</v>
      </c>
      <c r="Q1485">
        <v>7.3334414197339997E-3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290</v>
      </c>
      <c r="E1486">
        <v>935.25347222999903</v>
      </c>
      <c r="F1486">
        <v>103.95</v>
      </c>
      <c r="G1486">
        <v>6.9084405154344903</v>
      </c>
      <c r="H1486">
        <v>2.6778756439792399</v>
      </c>
      <c r="I1486">
        <v>-11.9873741057626</v>
      </c>
      <c r="J1486">
        <v>-3.20347896933565</v>
      </c>
      <c r="K1486">
        <v>94.611563613956406</v>
      </c>
      <c r="L1486">
        <v>91.184163919347199</v>
      </c>
      <c r="M1486">
        <v>60.529469272051699</v>
      </c>
      <c r="N1486">
        <v>2.9347804388857601</v>
      </c>
      <c r="O1486">
        <v>9.6681096681096701</v>
      </c>
      <c r="P1486">
        <v>37.5</v>
      </c>
      <c r="Q1486">
        <v>-6.6681752316930007E-2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80</v>
      </c>
      <c r="E1487">
        <v>934.72669367999902</v>
      </c>
      <c r="F1487">
        <v>108.18</v>
      </c>
      <c r="G1487">
        <v>7.27545281642983</v>
      </c>
      <c r="H1487">
        <v>-12.7323854150633</v>
      </c>
      <c r="I1487">
        <v>-28.714923193772201</v>
      </c>
      <c r="J1487">
        <v>1.44760007385878</v>
      </c>
      <c r="K1487">
        <v>111.06038703409401</v>
      </c>
      <c r="L1487">
        <v>106.59777811698601</v>
      </c>
      <c r="M1487">
        <v>41.941987196891297</v>
      </c>
      <c r="N1487">
        <v>1.07826205997654</v>
      </c>
      <c r="O1487">
        <v>64.494361249768801</v>
      </c>
      <c r="P1487">
        <v>35.225000000000001</v>
      </c>
      <c r="Q1487">
        <v>-5.9881096562018003E-2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285</v>
      </c>
      <c r="E1488">
        <v>934.25397938999902</v>
      </c>
      <c r="F1488">
        <v>557.45000000000005</v>
      </c>
      <c r="G1488">
        <v>49.379402747728797</v>
      </c>
      <c r="H1488">
        <v>24.8681959757361</v>
      </c>
      <c r="I1488">
        <v>-31.617186166484402</v>
      </c>
      <c r="J1488">
        <v>2.4656225111351602</v>
      </c>
      <c r="K1488">
        <v>465.82784345727902</v>
      </c>
      <c r="L1488">
        <v>495.99268235478797</v>
      </c>
      <c r="M1488">
        <v>77.835373675664499</v>
      </c>
      <c r="N1488">
        <v>2.3254210465666301</v>
      </c>
      <c r="O1488">
        <v>29.338954166292901</v>
      </c>
      <c r="P1488">
        <v>83.251150558842895</v>
      </c>
      <c r="Q1488">
        <v>0.162263625083995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555</v>
      </c>
      <c r="E1489">
        <v>933.51291151999999</v>
      </c>
      <c r="F1489">
        <v>694.15</v>
      </c>
      <c r="G1489">
        <v>47.004073381540998</v>
      </c>
      <c r="H1489">
        <v>8.6199046630107006</v>
      </c>
      <c r="I1489">
        <v>9.2028808103311501</v>
      </c>
      <c r="J1489">
        <v>10.697535878670401</v>
      </c>
      <c r="K1489">
        <v>605.57650828139901</v>
      </c>
      <c r="L1489">
        <v>524.15751048371999</v>
      </c>
      <c r="M1489">
        <v>74.7593027525011</v>
      </c>
      <c r="N1489">
        <v>0.60491312974052702</v>
      </c>
      <c r="O1489">
        <v>7.0661960671324797</v>
      </c>
      <c r="P1489">
        <v>110.41224613519201</v>
      </c>
      <c r="Q1489">
        <v>0.101318600636704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E1490">
        <v>932.37701842000001</v>
      </c>
      <c r="F1490">
        <v>7.6</v>
      </c>
      <c r="G1490">
        <v>-22.161584808507399</v>
      </c>
      <c r="H1490">
        <v>-19.087974278214499</v>
      </c>
      <c r="I1490">
        <v>-33.578114505777698</v>
      </c>
      <c r="J1490">
        <v>-11.4013601257126</v>
      </c>
      <c r="K1490">
        <v>8.9684120841784907</v>
      </c>
      <c r="L1490">
        <v>8.95960147970486</v>
      </c>
      <c r="M1490">
        <v>45.092784332523699</v>
      </c>
      <c r="N1490">
        <v>1.1419577044651099</v>
      </c>
      <c r="O1490">
        <v>57.894736842105203</v>
      </c>
      <c r="P1490">
        <v>13.095238095238001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989</v>
      </c>
      <c r="E1491">
        <v>930.26274807000004</v>
      </c>
      <c r="F1491">
        <v>82.69</v>
      </c>
      <c r="G1491">
        <v>-62.033016570948398</v>
      </c>
      <c r="H1491">
        <v>-6.0140864484826801</v>
      </c>
      <c r="I1491">
        <v>-10.4184566840082</v>
      </c>
      <c r="J1491">
        <v>0.89689628477574801</v>
      </c>
      <c r="K1491">
        <v>79.907946287201995</v>
      </c>
      <c r="L1491">
        <v>83.754513129975706</v>
      </c>
      <c r="M1491">
        <v>55.864761245914103</v>
      </c>
      <c r="N1491">
        <v>1.0024618703903201</v>
      </c>
      <c r="O1491">
        <v>64.348772523884406</v>
      </c>
      <c r="P1491">
        <v>29.1022638563622</v>
      </c>
      <c r="Q1491">
        <v>7.5291361570251999E-2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555</v>
      </c>
      <c r="E1492">
        <v>924.45</v>
      </c>
      <c r="F1492">
        <v>308.14999999999998</v>
      </c>
      <c r="G1492">
        <v>22.0663145445805</v>
      </c>
      <c r="H1492">
        <v>-7.9729413066434001</v>
      </c>
      <c r="I1492">
        <v>8.1271268155315397</v>
      </c>
      <c r="J1492">
        <v>-1.1595749308174801</v>
      </c>
      <c r="K1492">
        <v>292.20562113769603</v>
      </c>
      <c r="L1492">
        <v>253.46165707202101</v>
      </c>
      <c r="M1492">
        <v>48.708831301172602</v>
      </c>
      <c r="N1492">
        <v>0.46059112794768298</v>
      </c>
      <c r="O1492">
        <v>13.418789550543501</v>
      </c>
      <c r="P1492">
        <v>66.657652785289301</v>
      </c>
      <c r="Q1492">
        <v>-1.2201419313116999E-2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254</v>
      </c>
      <c r="E1493">
        <v>923.89343981000002</v>
      </c>
      <c r="F1493">
        <v>878.9</v>
      </c>
      <c r="G1493">
        <v>38.267479318272599</v>
      </c>
      <c r="H1493">
        <v>2.2040521311303198</v>
      </c>
      <c r="I1493">
        <v>23.3503776993415</v>
      </c>
      <c r="J1493">
        <v>1.52252302422006</v>
      </c>
      <c r="K1493">
        <v>814.91957284493401</v>
      </c>
      <c r="L1493">
        <v>706.40634848783895</v>
      </c>
      <c r="M1493">
        <v>53.871914787761099</v>
      </c>
      <c r="N1493">
        <v>0.79232635533192597</v>
      </c>
      <c r="O1493">
        <v>10.325406758448</v>
      </c>
      <c r="P1493">
        <v>95.311111111111103</v>
      </c>
      <c r="Q1493">
        <v>0.21267198948711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541</v>
      </c>
      <c r="E1494">
        <v>922.96324773899903</v>
      </c>
      <c r="F1494">
        <v>176.67</v>
      </c>
      <c r="G1494">
        <v>100.331902192296</v>
      </c>
      <c r="H1494">
        <v>22.971089594370302</v>
      </c>
      <c r="I1494">
        <v>-4.1569747105499504</v>
      </c>
      <c r="J1494">
        <v>0.63429138163755205</v>
      </c>
      <c r="K1494">
        <v>160.66591923185001</v>
      </c>
      <c r="L1494">
        <v>135.76493069284899</v>
      </c>
      <c r="M1494">
        <v>53.433594443386397</v>
      </c>
      <c r="N1494">
        <v>0.40521059130778603</v>
      </c>
      <c r="O1494">
        <v>12.5261787513443</v>
      </c>
      <c r="P1494">
        <v>138.42105263157799</v>
      </c>
      <c r="Q1494">
        <v>2.0880987525457001E-2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E1495">
        <v>921.3496245</v>
      </c>
      <c r="F1495">
        <v>1073.5</v>
      </c>
      <c r="G1495">
        <v>115.469797063763</v>
      </c>
      <c r="H1495">
        <v>-5.2246347375565296</v>
      </c>
      <c r="I1495">
        <v>16.391136081376899</v>
      </c>
      <c r="J1495">
        <v>1.02604286330455</v>
      </c>
      <c r="K1495">
        <v>1028.3461231426099</v>
      </c>
      <c r="L1495">
        <v>841.69844716083298</v>
      </c>
      <c r="M1495">
        <v>46.601487106102198</v>
      </c>
      <c r="N1495">
        <v>0.43947849226053998</v>
      </c>
      <c r="O1495">
        <v>18.663251047973901</v>
      </c>
      <c r="P1495">
        <v>152.41006348459899</v>
      </c>
      <c r="Q1495">
        <v>3.7990330748812001E-2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718</v>
      </c>
      <c r="E1496">
        <v>917.60874151799999</v>
      </c>
      <c r="F1496">
        <v>216.51</v>
      </c>
      <c r="G1496">
        <v>-8.6927126070185103</v>
      </c>
      <c r="H1496">
        <v>-3.3296747267120099</v>
      </c>
      <c r="I1496">
        <v>-40.469164185711101</v>
      </c>
      <c r="J1496">
        <v>0.61639841856635003</v>
      </c>
      <c r="K1496">
        <v>218.69155347405101</v>
      </c>
      <c r="L1496">
        <v>221.92838798067299</v>
      </c>
      <c r="M1496">
        <v>47.791183285697201</v>
      </c>
      <c r="N1496">
        <v>1.2789294765919199</v>
      </c>
      <c r="O1496">
        <v>53.803519467922897</v>
      </c>
      <c r="P1496">
        <v>29.2597014925373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402</v>
      </c>
      <c r="E1497">
        <v>914.625</v>
      </c>
      <c r="F1497">
        <v>292.68</v>
      </c>
      <c r="G1497">
        <v>7.9755163008487902</v>
      </c>
      <c r="H1497">
        <v>30.575176502254699</v>
      </c>
      <c r="I1497">
        <v>0.85997215109782099</v>
      </c>
      <c r="J1497">
        <v>37.147234872998297</v>
      </c>
      <c r="K1497">
        <v>233.066475107842</v>
      </c>
      <c r="L1497">
        <v>225.920830484341</v>
      </c>
      <c r="M1497">
        <v>74.531343347633793</v>
      </c>
      <c r="N1497">
        <v>4.6473156642282101</v>
      </c>
      <c r="O1497">
        <v>10.7011070110701</v>
      </c>
      <c r="P1497">
        <v>55.432819968135902</v>
      </c>
      <c r="Q1497">
        <v>-5.7446356027801002E-2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271</v>
      </c>
      <c r="E1498">
        <v>911.71600000000001</v>
      </c>
      <c r="F1498">
        <v>1753.3</v>
      </c>
      <c r="G1498">
        <v>34.921022163234802</v>
      </c>
      <c r="H1498">
        <v>16.288818715896898</v>
      </c>
      <c r="I1498">
        <v>17.556443574976299</v>
      </c>
      <c r="J1498">
        <v>5.8968242021263597</v>
      </c>
      <c r="K1498">
        <v>1560.8301389590499</v>
      </c>
      <c r="L1498">
        <v>1325.12791398948</v>
      </c>
      <c r="M1498">
        <v>63.620118979383697</v>
      </c>
      <c r="N1498">
        <v>0.93678243743845402</v>
      </c>
      <c r="O1498">
        <v>6.3309188387611997</v>
      </c>
      <c r="P1498">
        <v>87.308370279365406</v>
      </c>
      <c r="Q1498">
        <v>2.2762549335973999E-2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1506</v>
      </c>
      <c r="E1499">
        <v>911.24992499999996</v>
      </c>
      <c r="F1499">
        <v>375</v>
      </c>
      <c r="G1499">
        <v>244.177557567848</v>
      </c>
      <c r="H1499">
        <v>-4.14701956140477</v>
      </c>
      <c r="I1499">
        <v>116.326940041315</v>
      </c>
      <c r="J1499">
        <v>-3.7719570461936001</v>
      </c>
      <c r="K1499">
        <v>339.73615049300599</v>
      </c>
      <c r="L1499">
        <v>231.875558590157</v>
      </c>
      <c r="M1499">
        <v>51.662240158592503</v>
      </c>
      <c r="N1499">
        <v>0.55490855581248599</v>
      </c>
      <c r="O1499">
        <v>23.2</v>
      </c>
      <c r="P1499">
        <v>294.73684210526301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138</v>
      </c>
      <c r="E1500">
        <v>910.43746999999996</v>
      </c>
      <c r="F1500">
        <v>925.9</v>
      </c>
      <c r="G1500">
        <v>-0.95958941132197795</v>
      </c>
      <c r="H1500">
        <v>-16.0890909673818</v>
      </c>
      <c r="I1500">
        <v>4.5800343588674002</v>
      </c>
      <c r="J1500">
        <v>-7.2824276054446502</v>
      </c>
      <c r="K1500">
        <v>990.48100123562097</v>
      </c>
      <c r="L1500">
        <v>884.08886802497398</v>
      </c>
      <c r="M1500">
        <v>28.552523925974</v>
      </c>
      <c r="N1500">
        <v>0.95899274676287904</v>
      </c>
      <c r="O1500">
        <v>26.903553299492302</v>
      </c>
      <c r="P1500">
        <v>38.483398145378402</v>
      </c>
      <c r="Q1500">
        <v>4.315019887507E-3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198</v>
      </c>
      <c r="E1501">
        <v>910.18445850000001</v>
      </c>
      <c r="F1501">
        <v>1910.25</v>
      </c>
      <c r="G1501">
        <v>52.864045049439497</v>
      </c>
      <c r="H1501">
        <v>-13.2504933234151</v>
      </c>
      <c r="I1501">
        <v>-18.160553956651899</v>
      </c>
      <c r="J1501">
        <v>-8.1958272586454406</v>
      </c>
      <c r="K1501">
        <v>2162.9945274291399</v>
      </c>
      <c r="L1501">
        <v>1900.6887078693401</v>
      </c>
      <c r="M1501">
        <v>14.895317154209399</v>
      </c>
      <c r="N1501">
        <v>1.45803667745415</v>
      </c>
      <c r="O1501">
        <v>31.365004580552199</v>
      </c>
      <c r="P1501">
        <v>78.528037383177505</v>
      </c>
      <c r="Q1501">
        <v>0.215158258697947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932</v>
      </c>
      <c r="E1502">
        <v>908.36199999999997</v>
      </c>
      <c r="F1502">
        <v>1974.7</v>
      </c>
      <c r="G1502">
        <v>91.379533705634998</v>
      </c>
      <c r="H1502">
        <v>-5.6356492303101602</v>
      </c>
      <c r="I1502">
        <v>78.146763677618594</v>
      </c>
      <c r="J1502">
        <v>5.8973787993080196</v>
      </c>
      <c r="K1502">
        <v>1700.0467867405901</v>
      </c>
      <c r="L1502">
        <v>1221.8241639514399</v>
      </c>
      <c r="M1502">
        <v>55.182844272890499</v>
      </c>
      <c r="N1502">
        <v>0.85969159155033703</v>
      </c>
      <c r="O1502">
        <v>16.964602218058399</v>
      </c>
      <c r="P1502">
        <v>191.597755463673</v>
      </c>
      <c r="Q1502">
        <v>0.167154983848292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80</v>
      </c>
      <c r="E1503">
        <v>903.47131627999897</v>
      </c>
      <c r="F1503">
        <v>98.02</v>
      </c>
      <c r="G1503">
        <v>-10.6274963039439</v>
      </c>
      <c r="H1503">
        <v>2.9378820986484901E-2</v>
      </c>
      <c r="I1503">
        <v>-33.956103936664903</v>
      </c>
      <c r="J1503">
        <v>2.4838123263640699</v>
      </c>
      <c r="K1503">
        <v>95.707727378982099</v>
      </c>
      <c r="L1503">
        <v>93.858649955314803</v>
      </c>
      <c r="M1503">
        <v>53.706982735599098</v>
      </c>
      <c r="N1503">
        <v>0.78465027149359601</v>
      </c>
      <c r="O1503">
        <v>42.011834319526599</v>
      </c>
      <c r="P1503">
        <v>28.973684210526301</v>
      </c>
      <c r="Q1503">
        <v>-7.3912040662273998E-2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E1504">
        <v>900.25</v>
      </c>
      <c r="F1504">
        <v>360.1</v>
      </c>
      <c r="G1504">
        <v>112.896939786281</v>
      </c>
      <c r="H1504">
        <v>-16.685400649099101</v>
      </c>
      <c r="I1504">
        <v>-45.833781955675001</v>
      </c>
      <c r="J1504">
        <v>-9.39829561990061</v>
      </c>
      <c r="K1504">
        <v>414.66957971284103</v>
      </c>
      <c r="L1504">
        <v>371.430875448834</v>
      </c>
      <c r="M1504">
        <v>23.229239889228801</v>
      </c>
      <c r="N1504">
        <v>0.51314804310833795</v>
      </c>
      <c r="O1504">
        <v>162.177173007497</v>
      </c>
      <c r="P1504">
        <v>176.25623321825799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127</v>
      </c>
      <c r="E1505">
        <v>896.93673380999996</v>
      </c>
      <c r="F1505">
        <v>874.35</v>
      </c>
      <c r="G1505">
        <v>133.83333876810599</v>
      </c>
      <c r="H1505">
        <v>18.925940064809598</v>
      </c>
      <c r="I1505">
        <v>45.252553476282202</v>
      </c>
      <c r="J1505">
        <v>1.4448861828447199</v>
      </c>
      <c r="K1505">
        <v>784.16816069119398</v>
      </c>
      <c r="L1505">
        <v>648.27035458496596</v>
      </c>
      <c r="M1505">
        <v>54.8577099217027</v>
      </c>
      <c r="N1505">
        <v>0.59319444099325502</v>
      </c>
      <c r="O1505">
        <v>11.511408474867</v>
      </c>
      <c r="P1505">
        <v>174.435028248587</v>
      </c>
      <c r="Q1505">
        <v>0.17113707279620699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493</v>
      </c>
      <c r="E1506">
        <v>896.65042439000001</v>
      </c>
      <c r="F1506">
        <v>602.9</v>
      </c>
      <c r="G1506">
        <v>-35.407824669128999</v>
      </c>
      <c r="H1506">
        <v>-0.54555022323915703</v>
      </c>
      <c r="I1506">
        <v>-19.130674045480099</v>
      </c>
      <c r="J1506">
        <v>-3.6665366449985601</v>
      </c>
      <c r="K1506">
        <v>593.55223526950397</v>
      </c>
      <c r="L1506">
        <v>603.70737297906999</v>
      </c>
      <c r="M1506">
        <v>49.582190078468997</v>
      </c>
      <c r="N1506">
        <v>0.88123058533061605</v>
      </c>
      <c r="O1506">
        <v>49.278487311328497</v>
      </c>
      <c r="P1506">
        <v>30.159758203799601</v>
      </c>
      <c r="Q1506">
        <v>9.4191334994830997E-2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402</v>
      </c>
      <c r="E1507">
        <v>896.59545600000001</v>
      </c>
      <c r="F1507">
        <v>9.16</v>
      </c>
      <c r="G1507">
        <v>140.72892944250299</v>
      </c>
      <c r="H1507">
        <v>0.97677940385759998</v>
      </c>
      <c r="I1507">
        <v>13.8115218801411</v>
      </c>
      <c r="J1507">
        <v>-2.8016261218877898</v>
      </c>
      <c r="K1507">
        <v>9.2395583935251793</v>
      </c>
      <c r="L1507">
        <v>8.0537233615783403</v>
      </c>
      <c r="M1507">
        <v>43.626528725172001</v>
      </c>
      <c r="N1507">
        <v>1.15560275906662</v>
      </c>
      <c r="O1507">
        <v>69.759825327510896</v>
      </c>
      <c r="P1507">
        <v>188.95899053627701</v>
      </c>
      <c r="Q1507">
        <v>0.17891729279368099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622</v>
      </c>
      <c r="E1508">
        <v>894.20502802999897</v>
      </c>
      <c r="F1508">
        <v>93.55</v>
      </c>
      <c r="G1508">
        <v>7.8424629493690601</v>
      </c>
      <c r="H1508">
        <v>4.6439929998567999</v>
      </c>
      <c r="I1508">
        <v>3.15098342299251</v>
      </c>
      <c r="J1508">
        <v>4.9046987080244602</v>
      </c>
      <c r="K1508">
        <v>87.651509530906907</v>
      </c>
      <c r="L1508">
        <v>81.596843792855395</v>
      </c>
      <c r="M1508">
        <v>60.637348246651499</v>
      </c>
      <c r="N1508">
        <v>1.2991273205207501</v>
      </c>
      <c r="O1508">
        <v>5.0240513094601704</v>
      </c>
      <c r="P1508">
        <v>37.270726338958099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541</v>
      </c>
      <c r="E1509">
        <v>891.49990155</v>
      </c>
      <c r="F1509">
        <v>265.74</v>
      </c>
      <c r="G1509">
        <v>75.718470077624403</v>
      </c>
      <c r="H1509">
        <v>16.191075138986601</v>
      </c>
      <c r="I1509">
        <v>34.657032871391998</v>
      </c>
      <c r="J1509">
        <v>-4.0199414776642897</v>
      </c>
      <c r="K1509">
        <v>221.334305873869</v>
      </c>
      <c r="L1509">
        <v>186.07700578428501</v>
      </c>
      <c r="M1509">
        <v>70.616262204569693</v>
      </c>
      <c r="N1509">
        <v>0.83807827535159096</v>
      </c>
      <c r="O1509">
        <v>3.4846090163317398</v>
      </c>
      <c r="P1509">
        <v>104.023032629558</v>
      </c>
      <c r="Q1509">
        <v>8.8537239116993002E-2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21</v>
      </c>
      <c r="E1510">
        <v>890.94472556100004</v>
      </c>
      <c r="F1510">
        <v>84.09</v>
      </c>
      <c r="G1510">
        <v>161.03989250706601</v>
      </c>
      <c r="H1510">
        <v>32.478043805965797</v>
      </c>
      <c r="I1510">
        <v>3.8035663525226999</v>
      </c>
      <c r="J1510">
        <v>6.6747801302536098</v>
      </c>
      <c r="K1510">
        <v>71.754124749104093</v>
      </c>
      <c r="L1510">
        <v>57.022437100167899</v>
      </c>
      <c r="M1510">
        <v>54.497471109300797</v>
      </c>
      <c r="N1510">
        <v>2.3448966951552901</v>
      </c>
      <c r="O1510">
        <v>12.379593292900401</v>
      </c>
      <c r="P1510">
        <v>192.48695652173899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370</v>
      </c>
      <c r="E1511">
        <v>890.28213749999998</v>
      </c>
      <c r="F1511">
        <v>135</v>
      </c>
      <c r="G1511">
        <v>-35.856325200005401</v>
      </c>
      <c r="H1511">
        <v>-15.726394994490599</v>
      </c>
      <c r="I1511">
        <v>-44.909464150019801</v>
      </c>
      <c r="J1511">
        <v>-4.5893054731677099</v>
      </c>
      <c r="K1511">
        <v>149.19851250315901</v>
      </c>
      <c r="L1511">
        <v>157.28010810777499</v>
      </c>
      <c r="M1511">
        <v>27.806345311135502</v>
      </c>
      <c r="N1511">
        <v>1.6824324177824701</v>
      </c>
      <c r="O1511">
        <v>61.3333333333333</v>
      </c>
      <c r="P1511">
        <v>2.89634146341464</v>
      </c>
      <c r="Q1511">
        <v>0.211362717675322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118</v>
      </c>
      <c r="E1512">
        <v>887.40954792000002</v>
      </c>
      <c r="F1512">
        <v>2847.6</v>
      </c>
      <c r="G1512">
        <v>24.016284223946901</v>
      </c>
      <c r="H1512">
        <v>-6.1363276078388997</v>
      </c>
      <c r="I1512">
        <v>-19.0007561181277</v>
      </c>
      <c r="J1512">
        <v>-4.8417292604353497</v>
      </c>
      <c r="K1512">
        <v>2889.5822804263198</v>
      </c>
      <c r="L1512">
        <v>2692.2072140107598</v>
      </c>
      <c r="M1512">
        <v>33.387646850253503</v>
      </c>
      <c r="N1512">
        <v>0.64297792676498</v>
      </c>
      <c r="O1512">
        <v>25.4038488551763</v>
      </c>
      <c r="P1512">
        <v>49.089005235602002</v>
      </c>
      <c r="Q1512">
        <v>0.12645389395091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622</v>
      </c>
      <c r="E1513">
        <v>885.96632959999999</v>
      </c>
      <c r="F1513">
        <v>825.3</v>
      </c>
      <c r="G1513">
        <v>-16.9750947599113</v>
      </c>
      <c r="H1513">
        <v>-4.9564825130746</v>
      </c>
      <c r="I1513">
        <v>-23.076756195270701</v>
      </c>
      <c r="J1513">
        <v>0.62385933196004795</v>
      </c>
      <c r="K1513">
        <v>833.516370143475</v>
      </c>
      <c r="L1513">
        <v>827.92399969984797</v>
      </c>
      <c r="M1513">
        <v>28.306419820336799</v>
      </c>
      <c r="N1513">
        <v>0.89686575490676701</v>
      </c>
      <c r="O1513">
        <v>21.010541621228601</v>
      </c>
      <c r="P1513">
        <v>23.798094952373798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619</v>
      </c>
      <c r="E1514">
        <v>885.14208026999995</v>
      </c>
      <c r="F1514">
        <v>82.95</v>
      </c>
      <c r="G1514">
        <v>-39.883165903907297</v>
      </c>
      <c r="H1514">
        <v>0.91234583045541495</v>
      </c>
      <c r="I1514">
        <v>-21.928428592548698</v>
      </c>
      <c r="J1514">
        <v>3.04042536078338</v>
      </c>
      <c r="K1514">
        <v>81.734101517340704</v>
      </c>
      <c r="L1514">
        <v>86.006717854468107</v>
      </c>
      <c r="M1514">
        <v>60.348773994101997</v>
      </c>
      <c r="N1514">
        <v>1.3419163626867501</v>
      </c>
      <c r="O1514">
        <v>37.793851717902299</v>
      </c>
      <c r="P1514">
        <v>16.6666666666666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989</v>
      </c>
      <c r="E1515">
        <v>881.22886965999999</v>
      </c>
      <c r="F1515">
        <v>132.74</v>
      </c>
      <c r="G1515">
        <v>-48.633328601894902</v>
      </c>
      <c r="H1515">
        <v>-14.080789220796101</v>
      </c>
      <c r="I1515">
        <v>-18.769599768990499</v>
      </c>
      <c r="J1515">
        <v>-1.51860745670478</v>
      </c>
      <c r="K1515">
        <v>137.39137843953199</v>
      </c>
      <c r="L1515">
        <v>142.20796734830199</v>
      </c>
      <c r="M1515">
        <v>32.985238474396503</v>
      </c>
      <c r="N1515">
        <v>0.79206863594245902</v>
      </c>
      <c r="O1515">
        <v>42.006930842248003</v>
      </c>
      <c r="P1515">
        <v>18.096085409252598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469</v>
      </c>
      <c r="E1516">
        <v>880.31658000000004</v>
      </c>
      <c r="F1516">
        <v>27.73</v>
      </c>
      <c r="G1516">
        <v>86.064802625197103</v>
      </c>
      <c r="H1516">
        <v>-3.3850776003481502</v>
      </c>
      <c r="I1516">
        <v>-19.980638340590399</v>
      </c>
      <c r="J1516">
        <v>7.1011132797069001</v>
      </c>
      <c r="K1516">
        <v>27.644348008997401</v>
      </c>
      <c r="L1516">
        <v>23.739757496173901</v>
      </c>
      <c r="M1516">
        <v>52.400555765443997</v>
      </c>
      <c r="N1516">
        <v>1.0595353182009399</v>
      </c>
      <c r="O1516">
        <v>22.069960331770599</v>
      </c>
      <c r="P1516">
        <v>114.407216494845</v>
      </c>
      <c r="Q1516">
        <v>0.16180016010614401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158</v>
      </c>
      <c r="E1517">
        <v>879.62174189999996</v>
      </c>
      <c r="F1517">
        <v>1023</v>
      </c>
      <c r="G1517">
        <v>-53.388608466145001</v>
      </c>
      <c r="H1517">
        <v>-10.321393562261299</v>
      </c>
      <c r="I1517">
        <v>-39.253599551630998</v>
      </c>
      <c r="J1517">
        <v>-0.27756647442927801</v>
      </c>
      <c r="K1517">
        <v>1086.8952976462199</v>
      </c>
      <c r="L1517">
        <v>1163.5168650374301</v>
      </c>
      <c r="M1517">
        <v>32.897132808382501</v>
      </c>
      <c r="N1517">
        <v>0.59991004732292996</v>
      </c>
      <c r="O1517">
        <v>68.230694037145597</v>
      </c>
      <c r="P1517">
        <v>13.4523677498059</v>
      </c>
      <c r="Q1517">
        <v>7.7749410823965998E-2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625</v>
      </c>
      <c r="E1518">
        <v>878.88</v>
      </c>
      <c r="F1518">
        <v>292.95999999999998</v>
      </c>
      <c r="G1518">
        <v>34.431446347438403</v>
      </c>
      <c r="H1518">
        <v>13.5651430402212</v>
      </c>
      <c r="I1518">
        <v>-7.73070453658507</v>
      </c>
      <c r="J1518">
        <v>3.2964828108925199</v>
      </c>
      <c r="K1518">
        <v>258.535717326954</v>
      </c>
      <c r="L1518">
        <v>255.81288051499399</v>
      </c>
      <c r="M1518">
        <v>72.477972599524705</v>
      </c>
      <c r="N1518">
        <v>4.4462695275259598</v>
      </c>
      <c r="O1518">
        <v>46.675314036045798</v>
      </c>
      <c r="P1518">
        <v>60.526027397260201</v>
      </c>
      <c r="Q1518">
        <v>8.7389331386676997E-2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585</v>
      </c>
      <c r="E1519">
        <v>878.21221427199998</v>
      </c>
      <c r="F1519">
        <v>346.12</v>
      </c>
      <c r="G1519">
        <v>26500.6044296648</v>
      </c>
      <c r="H1519">
        <v>48.614499951715501</v>
      </c>
      <c r="I1519">
        <v>685.05298249804503</v>
      </c>
      <c r="J1519">
        <v>11.993261404138501</v>
      </c>
      <c r="K1519">
        <v>230.80442942053699</v>
      </c>
      <c r="L1519">
        <v>104.62963654423901</v>
      </c>
      <c r="M1519">
        <v>99.987949838055798</v>
      </c>
      <c r="N1519">
        <v>1.4357312722948801</v>
      </c>
      <c r="O1519">
        <v>0</v>
      </c>
      <c r="P1519">
        <v>27589.599999999999</v>
      </c>
      <c r="Q1519">
        <v>0.24048368941179099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E1520">
        <v>877.38754026000004</v>
      </c>
      <c r="F1520">
        <v>71.400000000000006</v>
      </c>
      <c r="G1520">
        <v>180.433489493884</v>
      </c>
      <c r="H1520">
        <v>-2.6970759378809501</v>
      </c>
      <c r="I1520">
        <v>30.146326060383299</v>
      </c>
      <c r="J1520">
        <v>-1.2674855799387199</v>
      </c>
      <c r="K1520">
        <v>66.577581988134099</v>
      </c>
      <c r="L1520">
        <v>55.0830289517883</v>
      </c>
      <c r="M1520">
        <v>56.566677949968501</v>
      </c>
      <c r="N1520">
        <v>1.0979454004970299</v>
      </c>
      <c r="O1520">
        <v>10.2240896358543</v>
      </c>
      <c r="P1520">
        <v>257.89473684210498</v>
      </c>
      <c r="Q1520">
        <v>3.6154485921619003E-2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715</v>
      </c>
      <c r="E1521">
        <v>875.43042120999996</v>
      </c>
      <c r="F1521">
        <v>268.81</v>
      </c>
      <c r="G1521">
        <v>1.13336534739112</v>
      </c>
      <c r="H1521">
        <v>0.27370901991980301</v>
      </c>
      <c r="I1521">
        <v>0.68872561066224502</v>
      </c>
      <c r="J1521">
        <v>0.55885010313068295</v>
      </c>
      <c r="K1521">
        <v>261.196687694253</v>
      </c>
      <c r="L1521">
        <v>242.07455400722</v>
      </c>
      <c r="M1521">
        <v>62.3816521735951</v>
      </c>
      <c r="N1521">
        <v>0.58255709987950899</v>
      </c>
      <c r="O1521">
        <v>6.0265615118484996</v>
      </c>
      <c r="P1521">
        <v>30.300533204071701</v>
      </c>
      <c r="Q1521">
        <v>1.7242551089885001E-2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285</v>
      </c>
      <c r="E1522">
        <v>874.90449036899997</v>
      </c>
      <c r="F1522">
        <v>82.29</v>
      </c>
      <c r="G1522">
        <v>-16.2309942432912</v>
      </c>
      <c r="H1522">
        <v>8.1394588296949095</v>
      </c>
      <c r="I1522">
        <v>-41.670180883114902</v>
      </c>
      <c r="J1522">
        <v>8.3477521919366602</v>
      </c>
      <c r="K1522">
        <v>75.902318882162405</v>
      </c>
      <c r="L1522">
        <v>84.393735100775899</v>
      </c>
      <c r="M1522">
        <v>60.163940766451603</v>
      </c>
      <c r="N1522">
        <v>3.6161557586292199</v>
      </c>
      <c r="O1522">
        <v>56.0335399197958</v>
      </c>
      <c r="P1522">
        <v>38.186397984886597</v>
      </c>
      <c r="Q1522">
        <v>-4.7553299346417999E-2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285</v>
      </c>
      <c r="E1523">
        <v>874.18655999999999</v>
      </c>
      <c r="F1523">
        <v>470.6</v>
      </c>
      <c r="G1523">
        <v>18.331508500960201</v>
      </c>
      <c r="H1523">
        <v>-6.6363623020818796</v>
      </c>
      <c r="I1523">
        <v>-21.158357325265001</v>
      </c>
      <c r="J1523">
        <v>2.2122191871293699</v>
      </c>
      <c r="K1523">
        <v>480.49425542662101</v>
      </c>
      <c r="L1523">
        <v>449.08640531754401</v>
      </c>
      <c r="M1523">
        <v>44.961278892234603</v>
      </c>
      <c r="N1523">
        <v>0.52036734427086695</v>
      </c>
      <c r="O1523">
        <v>37.940926476838001</v>
      </c>
      <c r="P1523">
        <v>56.576709796672802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373</v>
      </c>
      <c r="E1524">
        <v>870.26426015200002</v>
      </c>
      <c r="F1524">
        <v>206.92</v>
      </c>
      <c r="G1524">
        <v>6.25029780361014</v>
      </c>
      <c r="H1524">
        <v>-9.4905025339793099</v>
      </c>
      <c r="I1524">
        <v>-29.670509381031199</v>
      </c>
      <c r="J1524">
        <v>-4.5492297734663296</v>
      </c>
      <c r="K1524">
        <v>205.019227845172</v>
      </c>
      <c r="L1524">
        <v>189.99997670638001</v>
      </c>
      <c r="M1524">
        <v>39.438164934970999</v>
      </c>
      <c r="N1524">
        <v>0.79215128206756302</v>
      </c>
      <c r="O1524">
        <v>24.685868934854</v>
      </c>
      <c r="P1524">
        <v>52.934220251293397</v>
      </c>
      <c r="Q1524">
        <v>3.1705802223345E-2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622</v>
      </c>
      <c r="E1525">
        <v>869.17845372999898</v>
      </c>
      <c r="F1525">
        <v>45.35</v>
      </c>
      <c r="G1525">
        <v>209.44492740237999</v>
      </c>
      <c r="H1525">
        <v>12.851705131724501</v>
      </c>
      <c r="I1525">
        <v>123.134188742075</v>
      </c>
      <c r="J1525">
        <v>0.82951836698321901</v>
      </c>
      <c r="K1525">
        <v>37.855102337744498</v>
      </c>
      <c r="L1525">
        <v>26.091526116218599</v>
      </c>
      <c r="M1525">
        <v>60.194996823171103</v>
      </c>
      <c r="N1525">
        <v>0.50605855255742105</v>
      </c>
      <c r="O1525">
        <v>13.7816979051819</v>
      </c>
      <c r="P1525">
        <v>262.8</v>
      </c>
      <c r="Q1525">
        <v>7.1640083082605999E-2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271</v>
      </c>
      <c r="E1526">
        <v>867.97199999999998</v>
      </c>
      <c r="F1526">
        <v>1549.95</v>
      </c>
      <c r="G1526">
        <v>32.525933399689499</v>
      </c>
      <c r="H1526">
        <v>-4.1026724457754602</v>
      </c>
      <c r="I1526">
        <v>-22.649714308499401</v>
      </c>
      <c r="J1526">
        <v>-3.1700741768393299</v>
      </c>
      <c r="K1526">
        <v>1526.5494712905099</v>
      </c>
      <c r="L1526">
        <v>1464.9189750217899</v>
      </c>
      <c r="M1526">
        <v>56.685181485354498</v>
      </c>
      <c r="N1526">
        <v>0.63031257658993201</v>
      </c>
      <c r="O1526">
        <v>15.135972128133099</v>
      </c>
      <c r="P1526">
        <v>57.355329949238502</v>
      </c>
      <c r="Q1526">
        <v>4.5208864191399002E-2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271</v>
      </c>
      <c r="E1527">
        <v>866.51841714</v>
      </c>
      <c r="F1527">
        <v>252.15</v>
      </c>
      <c r="G1527">
        <v>3.2090248678048399</v>
      </c>
      <c r="H1527">
        <v>-1.53304810950596</v>
      </c>
      <c r="I1527">
        <v>-33.392296281482203</v>
      </c>
      <c r="J1527">
        <v>-1.1990183569758499</v>
      </c>
      <c r="K1527">
        <v>259.32663748173701</v>
      </c>
      <c r="L1527">
        <v>251.65107814861699</v>
      </c>
      <c r="M1527">
        <v>43.094727180795402</v>
      </c>
      <c r="N1527">
        <v>0.97248786248657104</v>
      </c>
      <c r="O1527">
        <v>30.2994249454689</v>
      </c>
      <c r="P1527">
        <v>29.974226804123699</v>
      </c>
      <c r="Q1527">
        <v>0.116552588348588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409</v>
      </c>
      <c r="E1528">
        <v>865.03205366499901</v>
      </c>
      <c r="F1528">
        <v>72.41</v>
      </c>
      <c r="G1528">
        <v>426.63543288213901</v>
      </c>
      <c r="H1528">
        <v>-4.9865210135301599</v>
      </c>
      <c r="I1528">
        <v>404.76773412667501</v>
      </c>
      <c r="J1528">
        <v>-2.4555150850816001</v>
      </c>
      <c r="K1528">
        <v>70.529742974130102</v>
      </c>
      <c r="L1528">
        <v>50.140689296816298</v>
      </c>
      <c r="M1528">
        <v>58.263179813831201</v>
      </c>
      <c r="N1528">
        <v>0.37784057102483898</v>
      </c>
      <c r="O1528">
        <v>29.0843806104129</v>
      </c>
      <c r="P1528">
        <v>700.99557522123803</v>
      </c>
      <c r="Q1528">
        <v>0.10960697449059199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388</v>
      </c>
      <c r="E1529">
        <v>864.46807421000005</v>
      </c>
      <c r="F1529">
        <v>393.7</v>
      </c>
      <c r="G1529">
        <v>-14.9678861235281</v>
      </c>
      <c r="H1529">
        <v>14.488236254240601</v>
      </c>
      <c r="I1529">
        <v>26.558309975766399</v>
      </c>
      <c r="J1529">
        <v>-1.6777405448974601</v>
      </c>
      <c r="K1529">
        <v>342.46614141499703</v>
      </c>
      <c r="L1529">
        <v>312.83987166285999</v>
      </c>
      <c r="M1529">
        <v>61.110254895810201</v>
      </c>
      <c r="N1529">
        <v>4.02006294301348</v>
      </c>
      <c r="O1529">
        <v>28.435356870713701</v>
      </c>
      <c r="P1529">
        <v>71.025195482189304</v>
      </c>
      <c r="Q1529">
        <v>4.8450979060325E-2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302</v>
      </c>
      <c r="E1530">
        <v>863.78399999999999</v>
      </c>
      <c r="F1530">
        <v>1599.6</v>
      </c>
      <c r="G1530">
        <v>143.480683845426</v>
      </c>
      <c r="H1530">
        <v>-3.4661630316498799</v>
      </c>
      <c r="I1530">
        <v>11.301298406469</v>
      </c>
      <c r="J1530">
        <v>2.0707024858835799</v>
      </c>
      <c r="K1530">
        <v>1644.77684807426</v>
      </c>
      <c r="L1530">
        <v>1384.9983433847001</v>
      </c>
      <c r="M1530">
        <v>46.327134183532401</v>
      </c>
      <c r="N1530">
        <v>0.39301110716640397</v>
      </c>
      <c r="O1530">
        <v>24.968742185546301</v>
      </c>
      <c r="P1530">
        <v>171.09566985848599</v>
      </c>
      <c r="Q1530">
        <v>0.149653982652907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46</v>
      </c>
      <c r="E1531">
        <v>861.61640999999997</v>
      </c>
      <c r="F1531">
        <v>360.2</v>
      </c>
      <c r="G1531">
        <v>534.24927896756799</v>
      </c>
      <c r="H1531">
        <v>-3.10846360797821</v>
      </c>
      <c r="I1531">
        <v>-74.459640648293799</v>
      </c>
      <c r="J1531">
        <v>1.3562548609962599</v>
      </c>
      <c r="K1531">
        <v>429.31354198249801</v>
      </c>
      <c r="L1531">
        <v>391.53721692400399</v>
      </c>
      <c r="M1531">
        <v>27.0621650491344</v>
      </c>
      <c r="N1531">
        <v>0.50442477876106195</v>
      </c>
      <c r="O1531">
        <v>178.09550249861101</v>
      </c>
      <c r="P1531">
        <v>558.26023391812805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915</v>
      </c>
      <c r="E1532">
        <v>860.7</v>
      </c>
      <c r="F1532">
        <v>204.25</v>
      </c>
      <c r="G1532">
        <v>-11.7856802252857</v>
      </c>
      <c r="H1532">
        <v>0.56212263205796797</v>
      </c>
      <c r="I1532">
        <v>-10.3034212215636</v>
      </c>
      <c r="J1532">
        <v>-0.53228283741340299</v>
      </c>
      <c r="K1532">
        <v>180.36928354523101</v>
      </c>
      <c r="L1532">
        <v>179.855738913415</v>
      </c>
      <c r="M1532">
        <v>52.946503234223698</v>
      </c>
      <c r="N1532">
        <v>0.85027545238455604</v>
      </c>
      <c r="O1532">
        <v>12.8029375764993</v>
      </c>
      <c r="P1532">
        <v>80.752212389380503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1506</v>
      </c>
      <c r="E1533">
        <v>860.43505000499897</v>
      </c>
      <c r="F1533">
        <v>472.95</v>
      </c>
      <c r="G1533">
        <v>120.218324677634</v>
      </c>
      <c r="H1533">
        <v>7.9526492130607398</v>
      </c>
      <c r="I1533">
        <v>65.733893379977403</v>
      </c>
      <c r="J1533">
        <v>-1.43273200249676</v>
      </c>
      <c r="K1533">
        <v>400.64528309204201</v>
      </c>
      <c r="L1533">
        <v>313.79645997996198</v>
      </c>
      <c r="M1533">
        <v>77.076818140023093</v>
      </c>
      <c r="N1533">
        <v>2.67773042522315</v>
      </c>
      <c r="O1533">
        <v>1.4060682947457399</v>
      </c>
      <c r="P1533">
        <v>170.56636155606401</v>
      </c>
      <c r="Q1533">
        <v>8.7149914557635003E-2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619</v>
      </c>
      <c r="E1534">
        <v>859.43520000000001</v>
      </c>
      <c r="F1534">
        <v>1377.3</v>
      </c>
      <c r="G1534">
        <v>8.5428201324480604</v>
      </c>
      <c r="H1534">
        <v>30.663615921904199</v>
      </c>
      <c r="I1534">
        <v>11.635719353220701</v>
      </c>
      <c r="J1534">
        <v>1.50864682646801</v>
      </c>
      <c r="K1534">
        <v>1197.4645558674599</v>
      </c>
      <c r="L1534">
        <v>1064.2168451318701</v>
      </c>
      <c r="M1534">
        <v>57.8004617276411</v>
      </c>
      <c r="N1534">
        <v>2.3663572474027901</v>
      </c>
      <c r="O1534">
        <v>13.9185362666085</v>
      </c>
      <c r="P1534">
        <v>72.162499999999994</v>
      </c>
      <c r="Q1534">
        <v>3.4942177305686002E-2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585</v>
      </c>
      <c r="E1535">
        <v>856.21186291999902</v>
      </c>
      <c r="F1535">
        <v>13.69</v>
      </c>
      <c r="G1535">
        <v>13.576984747932</v>
      </c>
      <c r="H1535">
        <v>-8.1316122045339991</v>
      </c>
      <c r="I1535">
        <v>-16.862643811818099</v>
      </c>
      <c r="J1535">
        <v>-5.2811729162342198</v>
      </c>
      <c r="K1535">
        <v>13.8936062241445</v>
      </c>
      <c r="L1535">
        <v>13.404279118673401</v>
      </c>
      <c r="M1535">
        <v>43.801970301296898</v>
      </c>
      <c r="N1535">
        <v>0.902385524490952</v>
      </c>
      <c r="O1535">
        <v>33.6742147552958</v>
      </c>
      <c r="P1535">
        <v>42.6041666666666</v>
      </c>
      <c r="Q1535">
        <v>2.011805049179E-2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622</v>
      </c>
      <c r="E1536">
        <v>853.15015100000005</v>
      </c>
      <c r="F1536">
        <v>102.17</v>
      </c>
      <c r="G1536">
        <v>92.680455441804298</v>
      </c>
      <c r="H1536">
        <v>4.3399650784508204</v>
      </c>
      <c r="I1536">
        <v>43.005253475720302</v>
      </c>
      <c r="J1536">
        <v>2.7586192345032199</v>
      </c>
      <c r="K1536">
        <v>94.349184025414303</v>
      </c>
      <c r="L1536">
        <v>72.246811841267103</v>
      </c>
      <c r="M1536">
        <v>48.482836210969502</v>
      </c>
      <c r="N1536">
        <v>0.62925791853409296</v>
      </c>
      <c r="O1536">
        <v>10.599980424782199</v>
      </c>
      <c r="P1536">
        <v>130.89265536723099</v>
      </c>
      <c r="Q1536">
        <v>8.0182993416361995E-2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95</v>
      </c>
      <c r="E1537">
        <v>851.13400000000001</v>
      </c>
      <c r="F1537">
        <v>72.13</v>
      </c>
      <c r="G1537">
        <v>83.856480207940905</v>
      </c>
      <c r="H1537">
        <v>11.5439374710156</v>
      </c>
      <c r="I1537">
        <v>36.441535544637503</v>
      </c>
      <c r="J1537">
        <v>19.578505867012002</v>
      </c>
      <c r="K1537">
        <v>61.338979304836499</v>
      </c>
      <c r="L1537">
        <v>56.085304054960602</v>
      </c>
      <c r="M1537">
        <v>82.143238837397007</v>
      </c>
      <c r="N1537">
        <v>2.7058296254337999</v>
      </c>
      <c r="O1537">
        <v>6.0585054762234796</v>
      </c>
      <c r="P1537">
        <v>117.259036144578</v>
      </c>
      <c r="Q1537">
        <v>9.5402397491803001E-2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198</v>
      </c>
      <c r="E1538">
        <v>850.6</v>
      </c>
      <c r="F1538">
        <v>85.06</v>
      </c>
      <c r="G1538">
        <v>26.1390891800662</v>
      </c>
      <c r="H1538">
        <v>-12.1809746068375</v>
      </c>
      <c r="I1538">
        <v>-35.650343115704402</v>
      </c>
      <c r="J1538">
        <v>-4.6645382132303901</v>
      </c>
      <c r="K1538">
        <v>86.478433729195203</v>
      </c>
      <c r="L1538">
        <v>80.432624602933899</v>
      </c>
      <c r="M1538">
        <v>39.144467709386603</v>
      </c>
      <c r="N1538">
        <v>0.75767817508621305</v>
      </c>
      <c r="O1538">
        <v>35.198683282388799</v>
      </c>
      <c r="P1538">
        <v>68.435643564356397</v>
      </c>
      <c r="Q1538">
        <v>3.1609602455250001E-3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72</v>
      </c>
      <c r="E1539">
        <v>845.00116379999997</v>
      </c>
      <c r="F1539">
        <v>132.1</v>
      </c>
      <c r="G1539">
        <v>-8.4379015822314898</v>
      </c>
      <c r="H1539">
        <v>18.862333229948199</v>
      </c>
      <c r="I1539">
        <v>13.517727624082699</v>
      </c>
      <c r="J1539">
        <v>23.172085971786501</v>
      </c>
      <c r="K1539">
        <v>113.747892413751</v>
      </c>
      <c r="L1539">
        <v>112.793884452295</v>
      </c>
      <c r="M1539">
        <v>84.322589619449701</v>
      </c>
      <c r="N1539">
        <v>2.3285221601372701</v>
      </c>
      <c r="O1539">
        <v>6.2074186222558803</v>
      </c>
      <c r="P1539">
        <v>50.198976691301802</v>
      </c>
      <c r="Q1539">
        <v>0.191143113507452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302</v>
      </c>
      <c r="E1540">
        <v>840.44210876499994</v>
      </c>
      <c r="F1540">
        <v>133.07</v>
      </c>
      <c r="G1540">
        <v>5924.6254086857998</v>
      </c>
      <c r="H1540">
        <v>12.856380406490601</v>
      </c>
      <c r="I1540">
        <v>205.96437504382399</v>
      </c>
      <c r="J1540">
        <v>1.5916793174427399</v>
      </c>
      <c r="K1540">
        <v>55.7903870045552</v>
      </c>
      <c r="L1540">
        <v>19.884818777154202</v>
      </c>
      <c r="M1540">
        <v>99.955105050415796</v>
      </c>
      <c r="N1540">
        <v>0.66541103478838903</v>
      </c>
      <c r="O1540">
        <v>0</v>
      </c>
      <c r="P1540">
        <v>6553.5</v>
      </c>
      <c r="Q1540">
        <v>0.14596752310019601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46</v>
      </c>
      <c r="E1541">
        <v>839.37088298000003</v>
      </c>
      <c r="F1541">
        <v>146.88999999999999</v>
      </c>
      <c r="G1541">
        <v>347.54602739293802</v>
      </c>
      <c r="H1541">
        <v>-3.2923095987162001</v>
      </c>
      <c r="I1541">
        <v>69.541936646851198</v>
      </c>
      <c r="J1541">
        <v>-0.85953601977054195</v>
      </c>
      <c r="K1541">
        <v>136.29417383273599</v>
      </c>
      <c r="L1541">
        <v>107.62004039597301</v>
      </c>
      <c r="M1541">
        <v>60.720151784130699</v>
      </c>
      <c r="N1541">
        <v>0.956729328554629</v>
      </c>
      <c r="O1541">
        <v>9.5922118592143697</v>
      </c>
      <c r="P1541">
        <v>381.606557377049</v>
      </c>
      <c r="Q1541">
        <v>9.6407555009009993E-2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484</v>
      </c>
      <c r="E1542">
        <v>837.78770378800004</v>
      </c>
      <c r="F1542">
        <v>136.78</v>
      </c>
      <c r="G1542">
        <v>-11.573634769713699</v>
      </c>
      <c r="H1542">
        <v>-3.01920990095523</v>
      </c>
      <c r="I1542">
        <v>-30.540415221336598</v>
      </c>
      <c r="J1542">
        <v>0.24788618894707401</v>
      </c>
      <c r="K1542">
        <v>136.448360663209</v>
      </c>
      <c r="L1542">
        <v>142.98731281609801</v>
      </c>
      <c r="M1542">
        <v>51.191193617425697</v>
      </c>
      <c r="N1542">
        <v>0.69790682209336496</v>
      </c>
      <c r="O1542">
        <v>48.047960228103499</v>
      </c>
      <c r="P1542">
        <v>21.744548286604299</v>
      </c>
      <c r="Q1542">
        <v>-0.115858750406197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138</v>
      </c>
      <c r="E1543">
        <v>837.11661000000004</v>
      </c>
      <c r="F1543">
        <v>15.95</v>
      </c>
      <c r="G1543">
        <v>358.62377558836101</v>
      </c>
      <c r="H1543">
        <v>-5.1664010509605296</v>
      </c>
      <c r="I1543">
        <v>18.616300434919701</v>
      </c>
      <c r="J1543">
        <v>3.78741331995215</v>
      </c>
      <c r="K1543">
        <v>16.8501593438104</v>
      </c>
      <c r="L1543">
        <v>13.6998412197768</v>
      </c>
      <c r="M1543">
        <v>42.989057688125101</v>
      </c>
      <c r="N1543">
        <v>0.47542086514027498</v>
      </c>
      <c r="O1543">
        <v>37.241379310344797</v>
      </c>
      <c r="P1543">
        <v>417.29729729729701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228</v>
      </c>
      <c r="E1544">
        <v>831.84375</v>
      </c>
      <c r="F1544">
        <v>700.5</v>
      </c>
      <c r="G1544">
        <v>209.48107075760399</v>
      </c>
      <c r="H1544">
        <v>-1.3504024011470701</v>
      </c>
      <c r="I1544">
        <v>52.029919889587497</v>
      </c>
      <c r="J1544">
        <v>-3.3285785719362799</v>
      </c>
      <c r="K1544">
        <v>615.42432250553099</v>
      </c>
      <c r="L1544">
        <v>451.45461589858797</v>
      </c>
      <c r="M1544">
        <v>41.257575637612703</v>
      </c>
      <c r="N1544">
        <v>0.28227114716106599</v>
      </c>
      <c r="O1544">
        <v>24.625267665952801</v>
      </c>
      <c r="P1544">
        <v>252.89672544080599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555</v>
      </c>
      <c r="E1545">
        <v>830.90539999999999</v>
      </c>
      <c r="F1545">
        <v>75.64</v>
      </c>
      <c r="G1545">
        <v>13.7668228272173</v>
      </c>
      <c r="H1545">
        <v>-7.6336924028167301</v>
      </c>
      <c r="I1545">
        <v>-32.483167746078998</v>
      </c>
      <c r="J1545">
        <v>-4.49842426423701</v>
      </c>
      <c r="K1545">
        <v>77.233846197108093</v>
      </c>
      <c r="L1545">
        <v>79.868786259986805</v>
      </c>
      <c r="M1545">
        <v>41.4717438504886</v>
      </c>
      <c r="N1545">
        <v>0.74941837408513501</v>
      </c>
      <c r="O1545">
        <v>56.597038603913198</v>
      </c>
      <c r="P1545">
        <v>40.3339517625231</v>
      </c>
      <c r="Q1545">
        <v>-2.8661372212830001E-2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E1546">
        <v>830.46097668000004</v>
      </c>
      <c r="F1546">
        <v>315.3</v>
      </c>
      <c r="G1546">
        <v>40.938037986923199</v>
      </c>
      <c r="H1546">
        <v>-3.1809746068375699</v>
      </c>
      <c r="I1546">
        <v>-2.19369956508028</v>
      </c>
      <c r="J1546">
        <v>-1.1962767125078599</v>
      </c>
      <c r="K1546">
        <v>288.87137850870198</v>
      </c>
      <c r="L1546">
        <v>257.485618336686</v>
      </c>
      <c r="M1546">
        <v>59.139059730859799</v>
      </c>
      <c r="N1546">
        <v>0.55555648605644403</v>
      </c>
      <c r="O1546">
        <v>12.987630827783001</v>
      </c>
      <c r="P1546">
        <v>73.289365210222599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21</v>
      </c>
      <c r="E1547">
        <v>829.79118345500001</v>
      </c>
      <c r="F1547">
        <v>1703.65</v>
      </c>
      <c r="G1547">
        <v>105.12825150539101</v>
      </c>
      <c r="H1547">
        <v>-11.671976626792199</v>
      </c>
      <c r="I1547">
        <v>-29.389580745303501</v>
      </c>
      <c r="J1547">
        <v>0.52790956574975101</v>
      </c>
      <c r="K1547">
        <v>1810.62677816887</v>
      </c>
      <c r="L1547">
        <v>1576.23687055151</v>
      </c>
      <c r="M1547">
        <v>33.945943306216698</v>
      </c>
      <c r="N1547">
        <v>0.68679763928261195</v>
      </c>
      <c r="O1547">
        <v>35.591230593138199</v>
      </c>
      <c r="P1547">
        <v>173.94275607010701</v>
      </c>
      <c r="Q1547">
        <v>0.14411059218288499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E1548">
        <v>829.75250019999999</v>
      </c>
      <c r="F1548">
        <v>30.26</v>
      </c>
      <c r="G1548">
        <v>-53.177621617227103</v>
      </c>
      <c r="H1548">
        <v>-9.5535236264454202</v>
      </c>
      <c r="I1548">
        <v>-50.848908903166503</v>
      </c>
      <c r="J1548">
        <v>3.0743811296338501</v>
      </c>
      <c r="K1548">
        <v>31.535424038149898</v>
      </c>
      <c r="L1548">
        <v>36.990116190808799</v>
      </c>
      <c r="M1548">
        <v>40.108680331465798</v>
      </c>
      <c r="N1548">
        <v>0.50268845335321499</v>
      </c>
      <c r="O1548">
        <v>94.976867151354895</v>
      </c>
      <c r="P1548">
        <v>16.027607361963199</v>
      </c>
      <c r="Q1548">
        <v>8.7272487804627E-2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D1549" t="s">
        <v>622</v>
      </c>
      <c r="E1549">
        <v>828.69232</v>
      </c>
      <c r="F1549">
        <v>425.45</v>
      </c>
      <c r="G1549">
        <v>40.892145824633303</v>
      </c>
      <c r="H1549">
        <v>-6.0104319711786802</v>
      </c>
      <c r="I1549">
        <v>3.91302637731112</v>
      </c>
      <c r="J1549">
        <v>1.9815198372300999</v>
      </c>
      <c r="K1549">
        <v>401.716208250867</v>
      </c>
      <c r="L1549">
        <v>350.03658266166502</v>
      </c>
      <c r="M1549">
        <v>52.4485275576397</v>
      </c>
      <c r="N1549">
        <v>0.42897455651547001</v>
      </c>
      <c r="O1549">
        <v>8.1208132565518891</v>
      </c>
      <c r="P1549">
        <v>88.168951791242804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418</v>
      </c>
      <c r="E1550">
        <v>825.14916989999995</v>
      </c>
      <c r="F1550">
        <v>106.15</v>
      </c>
      <c r="G1550">
        <v>-26.981704493521999</v>
      </c>
      <c r="H1550">
        <v>-3.4106664835882801</v>
      </c>
      <c r="I1550">
        <v>-32.013544526320501</v>
      </c>
      <c r="J1550">
        <v>0.97322070659594395</v>
      </c>
      <c r="K1550">
        <v>110.848691353443</v>
      </c>
      <c r="L1550">
        <v>119.232494931044</v>
      </c>
      <c r="M1550">
        <v>49.368266431967299</v>
      </c>
      <c r="N1550">
        <v>0.28072867560754999</v>
      </c>
      <c r="O1550">
        <v>55.1577955723033</v>
      </c>
      <c r="P1550">
        <v>8.8159917990774108</v>
      </c>
      <c r="Q1550">
        <v>-5.8364952069945998E-2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198</v>
      </c>
      <c r="E1551">
        <v>821.23024499999997</v>
      </c>
      <c r="F1551">
        <v>556.04999999999995</v>
      </c>
      <c r="G1551">
        <v>28.771020595530999</v>
      </c>
      <c r="H1551">
        <v>19.223155932356999</v>
      </c>
      <c r="I1551">
        <v>12.8839887545293</v>
      </c>
      <c r="J1551">
        <v>-1.8735831252275501</v>
      </c>
      <c r="K1551">
        <v>507.614650844761</v>
      </c>
      <c r="L1551">
        <v>443.73538312964098</v>
      </c>
      <c r="M1551">
        <v>47.139435509120801</v>
      </c>
      <c r="N1551">
        <v>0.953823344404786</v>
      </c>
      <c r="O1551">
        <v>16.895962593291902</v>
      </c>
      <c r="P1551">
        <v>54.030470914127399</v>
      </c>
      <c r="Q1551">
        <v>3.4425741720851E-2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Row],[Ticker]],[1]!Table1[[Symbol]:[Industry]],2,FALSE),"-")</f>
        <v>-</v>
      </c>
      <c r="D1552" t="s">
        <v>530</v>
      </c>
      <c r="E1552">
        <v>819.53597762300001</v>
      </c>
      <c r="F1552">
        <v>170.39</v>
      </c>
      <c r="G1552">
        <v>-48.332518352736699</v>
      </c>
      <c r="H1552">
        <v>-6.0026344853179099</v>
      </c>
      <c r="I1552">
        <v>-43.496293927570697</v>
      </c>
      <c r="J1552">
        <v>0.38218857670200601</v>
      </c>
      <c r="K1552">
        <v>175.19432505087499</v>
      </c>
      <c r="L1552">
        <v>191.77199526240901</v>
      </c>
      <c r="M1552">
        <v>50.560813398382301</v>
      </c>
      <c r="N1552">
        <v>0.87100233605849697</v>
      </c>
      <c r="O1552">
        <v>68.495803744351207</v>
      </c>
      <c r="P1552">
        <v>11.511780104712001</v>
      </c>
      <c r="Q1552">
        <v>7.4682756623587004E-2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Row],[Ticker]],[1]!Table1[[Symbol]:[Industry]],2,FALSE),"-")</f>
        <v>-</v>
      </c>
      <c r="D1553" t="s">
        <v>418</v>
      </c>
      <c r="E1553">
        <v>819.26362319999998</v>
      </c>
      <c r="F1553">
        <v>78.69</v>
      </c>
      <c r="G1553">
        <v>37.570153879008302</v>
      </c>
      <c r="H1553">
        <v>9.2405419785634102</v>
      </c>
      <c r="I1553">
        <v>-3.7030366463639699</v>
      </c>
      <c r="J1553">
        <v>7.2070639328273502</v>
      </c>
      <c r="K1553">
        <v>70.743280397053098</v>
      </c>
      <c r="L1553">
        <v>65.809418565928894</v>
      </c>
      <c r="M1553">
        <v>57.207641556831298</v>
      </c>
      <c r="N1553">
        <v>2.61141135900563</v>
      </c>
      <c r="O1553">
        <v>9.1625365357733006</v>
      </c>
      <c r="P1553">
        <v>66.892895015906603</v>
      </c>
      <c r="Q1553">
        <v>6.9403348145886001E-2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Row],[Ticker]],[1]!Table1[[Symbol]:[Industry]],2,FALSE),"-")</f>
        <v>-</v>
      </c>
      <c r="D1554" t="s">
        <v>1506</v>
      </c>
      <c r="E1554">
        <v>819.261887677</v>
      </c>
      <c r="F1554">
        <v>232.63</v>
      </c>
      <c r="G1554">
        <v>-9.2452914083798792</v>
      </c>
      <c r="H1554">
        <v>-7.9587255429409698</v>
      </c>
      <c r="I1554">
        <v>-27.804735073539099</v>
      </c>
      <c r="J1554">
        <v>-3.48018926571946</v>
      </c>
      <c r="K1554">
        <v>235.67735881252599</v>
      </c>
      <c r="L1554">
        <v>240.69050199446099</v>
      </c>
      <c r="M1554">
        <v>43.217989183892001</v>
      </c>
      <c r="N1554">
        <v>0.80841418313452496</v>
      </c>
      <c r="O1554">
        <v>44.005502299789299</v>
      </c>
      <c r="P1554">
        <v>24.367816091954001</v>
      </c>
      <c r="Q1554">
        <v>3.5369997272971999E-2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Row],[Ticker]],[1]!Table1[[Symbol]:[Industry]],2,FALSE),"-")</f>
        <v>-</v>
      </c>
      <c r="D1555" t="s">
        <v>915</v>
      </c>
      <c r="E1555">
        <v>818.59280000000001</v>
      </c>
      <c r="F1555">
        <v>524</v>
      </c>
      <c r="G1555">
        <v>-0.93403187363737605</v>
      </c>
      <c r="H1555">
        <v>3.9800958299208098</v>
      </c>
      <c r="I1555">
        <v>-10.8044152145634</v>
      </c>
      <c r="J1555">
        <v>4.2086172939521198</v>
      </c>
      <c r="K1555">
        <v>468.91582016236703</v>
      </c>
      <c r="L1555">
        <v>461.61063202245998</v>
      </c>
      <c r="M1555">
        <v>80.711670475531093</v>
      </c>
      <c r="N1555">
        <v>2.3218901311874198</v>
      </c>
      <c r="O1555">
        <v>14.1030534351145</v>
      </c>
      <c r="P1555">
        <v>35.7512953367875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Row],[Ticker]],[1]!Table1[[Symbol]:[Industry]],2,FALSE),"-")</f>
        <v>-</v>
      </c>
      <c r="D1556" t="s">
        <v>677</v>
      </c>
      <c r="E1556">
        <v>814.25671394999995</v>
      </c>
      <c r="F1556">
        <v>134.59</v>
      </c>
      <c r="G1556">
        <v>-15.163401371911</v>
      </c>
      <c r="H1556">
        <v>8.5310716174339696</v>
      </c>
      <c r="I1556">
        <v>-11.7946541220744</v>
      </c>
      <c r="J1556">
        <v>-3.4531792056766402</v>
      </c>
      <c r="K1556">
        <v>126.79150536315299</v>
      </c>
      <c r="L1556">
        <v>124.632447261878</v>
      </c>
      <c r="M1556">
        <v>46.512742215846004</v>
      </c>
      <c r="N1556">
        <v>0.62769271552344297</v>
      </c>
      <c r="O1556">
        <v>12.861282413254999</v>
      </c>
      <c r="P1556">
        <v>33.853804077573301</v>
      </c>
      <c r="Q1556">
        <v>-6.4441793806928993E-2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Row],[Ticker]],[1]!Table1[[Symbol]:[Industry]],2,FALSE),"-")</f>
        <v>-</v>
      </c>
      <c r="D1557" t="s">
        <v>373</v>
      </c>
      <c r="E1557">
        <v>813.64239880000002</v>
      </c>
      <c r="F1557">
        <v>83.89</v>
      </c>
      <c r="G1557">
        <v>8.9367471096614093</v>
      </c>
      <c r="H1557">
        <v>-2.7009833538308001</v>
      </c>
      <c r="I1557">
        <v>-21.604233635061799</v>
      </c>
      <c r="J1557">
        <v>-1.66473093896751</v>
      </c>
      <c r="K1557">
        <v>74.280294905138604</v>
      </c>
      <c r="L1557">
        <v>72.395688549546193</v>
      </c>
      <c r="M1557">
        <v>69.890177359442305</v>
      </c>
      <c r="N1557">
        <v>1.3248941504356699</v>
      </c>
      <c r="O1557">
        <v>14.7335796876862</v>
      </c>
      <c r="P1557">
        <v>41.467116357504203</v>
      </c>
      <c r="Q1557">
        <v>4.1254212246769999E-3</v>
      </c>
    </row>
    <row r="1558" spans="1:17" hidden="1" x14ac:dyDescent="0.3">
      <c r="A1558" t="s">
        <v>3270</v>
      </c>
      <c r="B1558" t="s">
        <v>3271</v>
      </c>
      <c r="C1558" t="str">
        <f>IFERROR(VLOOKUP(Table1[[#This Row],[Ticker]],[1]!Table1[[Symbol]:[Industry]],2,FALSE),"-")</f>
        <v>-</v>
      </c>
      <c r="D1558" t="s">
        <v>373</v>
      </c>
      <c r="E1558">
        <v>813.50905008100005</v>
      </c>
      <c r="F1558">
        <v>90.37</v>
      </c>
      <c r="G1558">
        <v>32.473893534288003</v>
      </c>
      <c r="H1558">
        <v>28.448250255747901</v>
      </c>
      <c r="I1558">
        <v>42.1844822531015</v>
      </c>
      <c r="J1558">
        <v>25.627156035846198</v>
      </c>
      <c r="K1558">
        <v>64.384772193221494</v>
      </c>
      <c r="M1558">
        <v>86.880830853406906</v>
      </c>
      <c r="N1558">
        <v>3.0471718690026801</v>
      </c>
      <c r="O1558">
        <v>4.0168197410645101</v>
      </c>
      <c r="P1558">
        <v>100.822222222222</v>
      </c>
    </row>
    <row r="1559" spans="1:17" hidden="1" x14ac:dyDescent="0.3">
      <c r="A1559" t="s">
        <v>3272</v>
      </c>
      <c r="B1559" t="s">
        <v>3273</v>
      </c>
      <c r="C1559" t="str">
        <f>IFERROR(VLOOKUP(Table1[[#This Row],[Ticker]],[1]!Table1[[Symbol]:[Industry]],2,FALSE),"-")</f>
        <v>-</v>
      </c>
      <c r="D1559" t="s">
        <v>254</v>
      </c>
      <c r="E1559">
        <v>813.32969834999994</v>
      </c>
      <c r="F1559">
        <v>440.7</v>
      </c>
      <c r="G1559">
        <v>172.25795261246401</v>
      </c>
      <c r="H1559">
        <v>-7.9129304092406398</v>
      </c>
      <c r="I1559">
        <v>34.058495912673102</v>
      </c>
      <c r="J1559">
        <v>2.4280558046615002</v>
      </c>
      <c r="K1559">
        <v>410.44951419357602</v>
      </c>
      <c r="L1559">
        <v>330.25789271121801</v>
      </c>
      <c r="M1559">
        <v>63.435675351900301</v>
      </c>
      <c r="N1559">
        <v>0.25680837920723298</v>
      </c>
      <c r="O1559">
        <v>8.2255502609484807</v>
      </c>
      <c r="P1559">
        <v>197.77027027027</v>
      </c>
      <c r="Q1559">
        <v>0.12828880397425799</v>
      </c>
    </row>
    <row r="1560" spans="1:17" hidden="1" x14ac:dyDescent="0.3">
      <c r="A1560" t="s">
        <v>3274</v>
      </c>
      <c r="B1560" t="s">
        <v>3275</v>
      </c>
      <c r="C1560" t="str">
        <f>IFERROR(VLOOKUP(Table1[[#This Row],[Ticker]],[1]!Table1[[Symbol]:[Industry]],2,FALSE),"-")</f>
        <v>-</v>
      </c>
      <c r="D1560" t="s">
        <v>60</v>
      </c>
      <c r="E1560">
        <v>811.49893523999901</v>
      </c>
      <c r="F1560">
        <v>137.34</v>
      </c>
      <c r="G1560">
        <v>32.859404843842697</v>
      </c>
      <c r="H1560">
        <v>7.5510752101257399</v>
      </c>
      <c r="I1560">
        <v>17.377486117246299</v>
      </c>
      <c r="J1560">
        <v>-4.47189721245502</v>
      </c>
      <c r="K1560">
        <v>124.177440170742</v>
      </c>
      <c r="L1560">
        <v>108.921022682985</v>
      </c>
      <c r="M1560">
        <v>60.765447100470297</v>
      </c>
      <c r="N1560">
        <v>0.97322130037743904</v>
      </c>
      <c r="O1560">
        <v>7.1792631425658904</v>
      </c>
      <c r="P1560">
        <v>67.794746487477099</v>
      </c>
      <c r="Q1560">
        <v>9.1164355836850005E-3</v>
      </c>
    </row>
    <row r="1561" spans="1:17" hidden="1" x14ac:dyDescent="0.3">
      <c r="A1561" t="s">
        <v>3276</v>
      </c>
      <c r="B1561" t="s">
        <v>3277</v>
      </c>
      <c r="C1561" t="str">
        <f>IFERROR(VLOOKUP(Table1[[#This Row],[Ticker]],[1]!Table1[[Symbol]:[Industry]],2,FALSE),"-")</f>
        <v>-</v>
      </c>
      <c r="D1561" t="s">
        <v>550</v>
      </c>
      <c r="E1561">
        <v>802.66920000000005</v>
      </c>
      <c r="F1561">
        <v>471.05</v>
      </c>
      <c r="G1561">
        <v>81.642832432106999</v>
      </c>
      <c r="H1561">
        <v>8.7885805631682405</v>
      </c>
      <c r="I1561">
        <v>15.5191184037773</v>
      </c>
      <c r="J1561">
        <v>11.850258341125601</v>
      </c>
      <c r="K1561">
        <v>382.49563080706997</v>
      </c>
      <c r="L1561">
        <v>324.57127547070598</v>
      </c>
      <c r="M1561">
        <v>74.057583080085394</v>
      </c>
      <c r="N1561">
        <v>1.3594136451860901</v>
      </c>
      <c r="O1561">
        <v>4.7977921664366701</v>
      </c>
      <c r="P1561">
        <v>109.402089353189</v>
      </c>
      <c r="Q1561">
        <v>8.0355400907996005E-2</v>
      </c>
    </row>
    <row r="1562" spans="1:17" hidden="1" x14ac:dyDescent="0.3">
      <c r="A1562" t="s">
        <v>3278</v>
      </c>
      <c r="B1562" t="s">
        <v>3279</v>
      </c>
      <c r="C1562" t="str">
        <f>IFERROR(VLOOKUP(Table1[[#This Row],[Ticker]],[1]!Table1[[Symbol]:[Industry]],2,FALSE),"-")</f>
        <v>-</v>
      </c>
      <c r="D1562" t="s">
        <v>622</v>
      </c>
      <c r="E1562">
        <v>802.29390312500004</v>
      </c>
      <c r="F1562">
        <v>1373.35</v>
      </c>
      <c r="G1562">
        <v>-12.632665343488499</v>
      </c>
      <c r="H1562">
        <v>-12.760027691486</v>
      </c>
      <c r="I1562">
        <v>-21.547183507943199</v>
      </c>
      <c r="J1562">
        <v>0.58439256219200497</v>
      </c>
      <c r="K1562">
        <v>1415.40617802978</v>
      </c>
      <c r="L1562">
        <v>1356.5662452726799</v>
      </c>
      <c r="M1562">
        <v>30.9076809633758</v>
      </c>
      <c r="N1562">
        <v>0.38299388891746899</v>
      </c>
      <c r="O1562">
        <v>18.447591655440998</v>
      </c>
      <c r="P1562">
        <v>21.535398230088401</v>
      </c>
      <c r="Q1562">
        <v>-5.5138974122572001E-2</v>
      </c>
    </row>
    <row r="1563" spans="1:17" hidden="1" x14ac:dyDescent="0.3">
      <c r="A1563" t="s">
        <v>3280</v>
      </c>
      <c r="B1563" t="s">
        <v>3281</v>
      </c>
      <c r="C1563" t="str">
        <f>IFERROR(VLOOKUP(Table1[[#This Row],[Ticker]],[1]!Table1[[Symbol]:[Industry]],2,FALSE),"-")</f>
        <v>-</v>
      </c>
      <c r="E1563">
        <v>799.30307925</v>
      </c>
      <c r="F1563">
        <v>2079.65</v>
      </c>
      <c r="G1563">
        <v>57.348598550791202</v>
      </c>
      <c r="H1563">
        <v>-18.422819079135401</v>
      </c>
      <c r="I1563">
        <v>81.477463845918393</v>
      </c>
      <c r="J1563">
        <v>-2.07684954661684</v>
      </c>
      <c r="K1563">
        <v>2206.47735069497</v>
      </c>
      <c r="L1563">
        <v>1809.16212584045</v>
      </c>
      <c r="M1563">
        <v>37.6068880499936</v>
      </c>
      <c r="N1563">
        <v>0.44717532544053201</v>
      </c>
      <c r="O1563">
        <v>34.638040054816898</v>
      </c>
      <c r="P1563">
        <v>107.965</v>
      </c>
      <c r="Q1563">
        <v>0.259619984652948</v>
      </c>
    </row>
    <row r="1564" spans="1:17" hidden="1" x14ac:dyDescent="0.3">
      <c r="A1564" t="s">
        <v>3282</v>
      </c>
      <c r="B1564" t="s">
        <v>3283</v>
      </c>
      <c r="C1564" t="str">
        <f>IFERROR(VLOOKUP(Table1[[#This Row],[Ticker]],[1]!Table1[[Symbol]:[Industry]],2,FALSE),"-")</f>
        <v>-</v>
      </c>
      <c r="D1564" t="s">
        <v>271</v>
      </c>
      <c r="E1564">
        <v>796.95</v>
      </c>
      <c r="F1564">
        <v>1771</v>
      </c>
      <c r="G1564">
        <v>133.96428175737799</v>
      </c>
      <c r="H1564">
        <v>-8.2438555323231295</v>
      </c>
      <c r="I1564">
        <v>31.653152805668501</v>
      </c>
      <c r="J1564">
        <v>-1.97582891526855</v>
      </c>
      <c r="K1564">
        <v>1829.9190969877</v>
      </c>
      <c r="L1564">
        <v>1490.9267035543601</v>
      </c>
      <c r="M1564">
        <v>36.002061429046101</v>
      </c>
      <c r="N1564">
        <v>0.248241252729891</v>
      </c>
      <c r="O1564">
        <v>18.577075098814198</v>
      </c>
      <c r="P1564">
        <v>170.971196878705</v>
      </c>
      <c r="Q1564">
        <v>8.6744531499230004E-2</v>
      </c>
    </row>
    <row r="1565" spans="1:17" hidden="1" x14ac:dyDescent="0.3">
      <c r="A1565" t="s">
        <v>3284</v>
      </c>
      <c r="B1565" t="s">
        <v>3285</v>
      </c>
      <c r="C1565" t="str">
        <f>IFERROR(VLOOKUP(Table1[[#This Row],[Ticker]],[1]!Table1[[Symbol]:[Industry]],2,FALSE),"-")</f>
        <v>-</v>
      </c>
      <c r="D1565" t="s">
        <v>271</v>
      </c>
      <c r="E1565">
        <v>792.95652989999996</v>
      </c>
      <c r="F1565">
        <v>428.7</v>
      </c>
      <c r="G1565">
        <v>101.264925238614</v>
      </c>
      <c r="H1565">
        <v>-12.457341541276501</v>
      </c>
      <c r="I1565">
        <v>10.2312241821963</v>
      </c>
      <c r="J1565">
        <v>-0.91366383145300201</v>
      </c>
      <c r="K1565">
        <v>421.63861038961301</v>
      </c>
      <c r="L1565">
        <v>358.26776102742099</v>
      </c>
      <c r="M1565">
        <v>56.505374452566699</v>
      </c>
      <c r="N1565">
        <v>0.96371516779733701</v>
      </c>
      <c r="O1565">
        <v>10.975040821086999</v>
      </c>
      <c r="P1565">
        <v>144.83152484294601</v>
      </c>
      <c r="Q1565">
        <v>0.178256566563471</v>
      </c>
    </row>
    <row r="1566" spans="1:17" hidden="1" x14ac:dyDescent="0.3">
      <c r="A1566" t="s">
        <v>3286</v>
      </c>
      <c r="B1566" t="s">
        <v>3287</v>
      </c>
      <c r="C1566" t="str">
        <f>IFERROR(VLOOKUP(Table1[[#This Row],[Ticker]],[1]!Table1[[Symbol]:[Industry]],2,FALSE),"-")</f>
        <v>-</v>
      </c>
      <c r="D1566" t="s">
        <v>555</v>
      </c>
      <c r="E1566">
        <v>792.15081599999996</v>
      </c>
      <c r="F1566">
        <v>304.8</v>
      </c>
      <c r="G1566">
        <v>19.154850591947699</v>
      </c>
      <c r="H1566">
        <v>8.2424690875800692</v>
      </c>
      <c r="I1566">
        <v>-15.4356240974621</v>
      </c>
      <c r="J1566">
        <v>-3.6722958378367498</v>
      </c>
      <c r="K1566">
        <v>283.66350402829801</v>
      </c>
      <c r="L1566">
        <v>267.059275018606</v>
      </c>
      <c r="M1566">
        <v>52.745341738239503</v>
      </c>
      <c r="N1566">
        <v>3.1278931218035599</v>
      </c>
      <c r="O1566">
        <v>17.454068241469798</v>
      </c>
      <c r="P1566">
        <v>46.187050359712202</v>
      </c>
      <c r="Q1566">
        <v>-1.7361584313639E-2</v>
      </c>
    </row>
    <row r="1567" spans="1:17" hidden="1" x14ac:dyDescent="0.3">
      <c r="A1567" t="s">
        <v>3288</v>
      </c>
      <c r="B1567" t="s">
        <v>3289</v>
      </c>
      <c r="C1567" t="str">
        <f>IFERROR(VLOOKUP(Table1[[#This Row],[Ticker]],[1]!Table1[[Symbol]:[Industry]],2,FALSE),"-")</f>
        <v>-</v>
      </c>
      <c r="D1567" t="s">
        <v>133</v>
      </c>
      <c r="E1567">
        <v>791.516890762</v>
      </c>
      <c r="F1567">
        <v>239.98</v>
      </c>
      <c r="G1567">
        <v>-28.780796220401701</v>
      </c>
      <c r="H1567">
        <v>-4.5076902931120797</v>
      </c>
      <c r="I1567">
        <v>-19.0702075015882</v>
      </c>
      <c r="J1567">
        <v>-2.8752436038600901</v>
      </c>
      <c r="M1567">
        <v>47.196036633848202</v>
      </c>
      <c r="O1567">
        <v>13.759479956663</v>
      </c>
      <c r="P1567">
        <v>6.6530376427714302</v>
      </c>
    </row>
    <row r="1568" spans="1:17" hidden="1" x14ac:dyDescent="0.3">
      <c r="A1568" t="s">
        <v>3290</v>
      </c>
      <c r="B1568" t="s">
        <v>3291</v>
      </c>
      <c r="C1568" t="str">
        <f>IFERROR(VLOOKUP(Table1[[#This Row],[Ticker]],[1]!Table1[[Symbol]:[Industry]],2,FALSE),"-")</f>
        <v>-</v>
      </c>
      <c r="D1568" t="s">
        <v>361</v>
      </c>
      <c r="E1568">
        <v>790.17039</v>
      </c>
      <c r="F1568">
        <v>101.3</v>
      </c>
      <c r="G1568">
        <v>116.89273113743</v>
      </c>
      <c r="H1568">
        <v>1.10706093175696</v>
      </c>
      <c r="I1568">
        <v>51.765207538744797</v>
      </c>
      <c r="J1568">
        <v>5.7439635814021397</v>
      </c>
      <c r="K1568">
        <v>92.137765119903406</v>
      </c>
      <c r="L1568">
        <v>73.185394981755707</v>
      </c>
      <c r="M1568">
        <v>59.109121700763602</v>
      </c>
      <c r="N1568">
        <v>1.6550356335345799</v>
      </c>
      <c r="O1568">
        <v>7.0286278381046499</v>
      </c>
      <c r="P1568">
        <v>162.43523316062101</v>
      </c>
      <c r="Q1568">
        <v>9.0978947896750997E-2</v>
      </c>
    </row>
    <row r="1569" spans="1:17" hidden="1" x14ac:dyDescent="0.3">
      <c r="A1569" t="s">
        <v>3292</v>
      </c>
      <c r="B1569" t="s">
        <v>3293</v>
      </c>
      <c r="C1569" t="str">
        <f>IFERROR(VLOOKUP(Table1[[#This Row],[Ticker]],[1]!Table1[[Symbol]:[Industry]],2,FALSE),"-")</f>
        <v>-</v>
      </c>
      <c r="D1569" t="s">
        <v>3294</v>
      </c>
      <c r="E1569">
        <v>789.71986600000002</v>
      </c>
      <c r="F1569">
        <v>316</v>
      </c>
      <c r="G1569">
        <v>183.08331132737899</v>
      </c>
      <c r="H1569">
        <v>1.8334227605009501</v>
      </c>
      <c r="I1569">
        <v>70.332996315726007</v>
      </c>
      <c r="J1569">
        <v>-8.0614126885904298</v>
      </c>
      <c r="K1569">
        <v>278.09122168769397</v>
      </c>
      <c r="M1569">
        <v>46.389714935869002</v>
      </c>
      <c r="N1569">
        <v>0.54114893617021198</v>
      </c>
      <c r="O1569">
        <v>32.911392405063197</v>
      </c>
      <c r="P1569">
        <v>232.63157894736801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418</v>
      </c>
      <c r="E1570">
        <v>789.05799156</v>
      </c>
      <c r="F1570">
        <v>62.2</v>
      </c>
      <c r="G1570">
        <v>-38.758761968104302</v>
      </c>
      <c r="H1570">
        <v>-2.6271167000385001</v>
      </c>
      <c r="I1570">
        <v>-12.2160071311396</v>
      </c>
      <c r="J1570">
        <v>0.645408266921492</v>
      </c>
      <c r="K1570">
        <v>60.163888301696502</v>
      </c>
      <c r="L1570">
        <v>63.382045306702999</v>
      </c>
      <c r="M1570">
        <v>57.268237168562898</v>
      </c>
      <c r="N1570">
        <v>1.1575405746666201</v>
      </c>
      <c r="O1570">
        <v>57.556270096463003</v>
      </c>
      <c r="P1570">
        <v>33.4763948497854</v>
      </c>
      <c r="Q1570">
        <v>2.6844737129242999E-2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915</v>
      </c>
      <c r="E1571">
        <v>788.8</v>
      </c>
      <c r="F1571">
        <v>2465</v>
      </c>
      <c r="G1571">
        <v>34.001865562260001</v>
      </c>
      <c r="H1571">
        <v>1.3525498198822601</v>
      </c>
      <c r="I1571">
        <v>22.260947859275401</v>
      </c>
      <c r="J1571">
        <v>0.190877714236343</v>
      </c>
      <c r="K1571">
        <v>2339.2879475115101</v>
      </c>
      <c r="L1571">
        <v>2001.88065820048</v>
      </c>
      <c r="M1571">
        <v>51.131225566710398</v>
      </c>
      <c r="N1571">
        <v>0.54212999216914604</v>
      </c>
      <c r="O1571">
        <v>6.61257606490872</v>
      </c>
      <c r="P1571">
        <v>63.169391672734498</v>
      </c>
      <c r="Q1571">
        <v>-5.5905016916894E-2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138</v>
      </c>
      <c r="E1572">
        <v>788.37218329999996</v>
      </c>
      <c r="F1572">
        <v>377</v>
      </c>
      <c r="G1572">
        <v>85.666464404278202</v>
      </c>
      <c r="H1572">
        <v>-5.6839696176802699</v>
      </c>
      <c r="I1572">
        <v>32.107400758544301</v>
      </c>
      <c r="J1572">
        <v>-0.47325574749231197</v>
      </c>
      <c r="K1572">
        <v>358.354199854206</v>
      </c>
      <c r="L1572">
        <v>288.57377632249302</v>
      </c>
      <c r="M1572">
        <v>49.857097397382297</v>
      </c>
      <c r="N1572">
        <v>0.47558989698611098</v>
      </c>
      <c r="O1572">
        <v>10.994694960212099</v>
      </c>
      <c r="P1572">
        <v>132.28589032655501</v>
      </c>
      <c r="Q1572">
        <v>7.1471833715812005E-2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3303</v>
      </c>
      <c r="E1573">
        <v>788.17700000000002</v>
      </c>
      <c r="F1573">
        <v>319.10000000000002</v>
      </c>
      <c r="G1573">
        <v>-22.7093676489731</v>
      </c>
      <c r="H1573">
        <v>4.9631430402212402</v>
      </c>
      <c r="I1573">
        <v>-12.998778930159601</v>
      </c>
      <c r="J1573">
        <v>3.3369623363106702</v>
      </c>
      <c r="M1573">
        <v>46.346133368259999</v>
      </c>
      <c r="O1573">
        <v>19.962394233782401</v>
      </c>
      <c r="P1573">
        <v>19.0449542995709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165</v>
      </c>
      <c r="E1574">
        <v>786.84119999999996</v>
      </c>
      <c r="F1574">
        <v>45.72</v>
      </c>
      <c r="G1574">
        <v>786.74601716099301</v>
      </c>
      <c r="H1574">
        <v>-39.030551974441501</v>
      </c>
      <c r="I1574">
        <v>151.359134058781</v>
      </c>
      <c r="J1574">
        <v>9.8804402265179003E-2</v>
      </c>
      <c r="K1574">
        <v>54.460441459317799</v>
      </c>
      <c r="L1574">
        <v>37.591453056083402</v>
      </c>
      <c r="M1574">
        <v>45.024714883760701</v>
      </c>
      <c r="N1574">
        <v>1.7892301037917699</v>
      </c>
      <c r="O1574">
        <v>71.719160104986798</v>
      </c>
      <c r="P1574">
        <v>823.63636363636294</v>
      </c>
      <c r="Q1574">
        <v>0.15560514964928801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555</v>
      </c>
      <c r="E1575">
        <v>785.99991744600004</v>
      </c>
      <c r="F1575">
        <v>243.06</v>
      </c>
      <c r="G1575">
        <v>7.8360751552165997</v>
      </c>
      <c r="H1575">
        <v>1.83411325535993</v>
      </c>
      <c r="I1575">
        <v>0.78486104098032605</v>
      </c>
      <c r="J1575">
        <v>-2.0881223750095899</v>
      </c>
      <c r="K1575">
        <v>212.23673806881399</v>
      </c>
      <c r="L1575">
        <v>197.568219218835</v>
      </c>
      <c r="M1575">
        <v>65.336953993576401</v>
      </c>
      <c r="N1575">
        <v>0.70237790517877097</v>
      </c>
      <c r="O1575">
        <v>6.9694725582160704</v>
      </c>
      <c r="P1575">
        <v>56.661295520464002</v>
      </c>
      <c r="Q1575">
        <v>2.1712526341474001E-2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276</v>
      </c>
      <c r="E1576">
        <v>785.6</v>
      </c>
      <c r="F1576">
        <v>320</v>
      </c>
      <c r="G1576">
        <v>-9.4388103032278394</v>
      </c>
      <c r="H1576">
        <v>-9.7636477907243204</v>
      </c>
      <c r="I1576">
        <v>0.27177841558565902</v>
      </c>
      <c r="J1576">
        <v>-3.1702254444620102</v>
      </c>
      <c r="M1576">
        <v>34.263690564836601</v>
      </c>
      <c r="O1576">
        <v>32.8125</v>
      </c>
      <c r="P1576">
        <v>68.421052631578902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254</v>
      </c>
      <c r="E1577">
        <v>784.82875216000002</v>
      </c>
      <c r="F1577">
        <v>1287.2</v>
      </c>
      <c r="G1577">
        <v>56.674053471674199</v>
      </c>
      <c r="H1577">
        <v>-6.8778208152004403</v>
      </c>
      <c r="I1577">
        <v>-15.0406500071942</v>
      </c>
      <c r="J1577">
        <v>-2.82752679972806</v>
      </c>
      <c r="K1577">
        <v>1259.84933256965</v>
      </c>
      <c r="L1577">
        <v>1145.1633515170699</v>
      </c>
      <c r="M1577">
        <v>45.945719715841498</v>
      </c>
      <c r="N1577">
        <v>0.74617247838677103</v>
      </c>
      <c r="O1577">
        <v>26.709136109384701</v>
      </c>
      <c r="P1577">
        <v>89.572901325478597</v>
      </c>
      <c r="Q1577">
        <v>5.5884087056549001E-2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118</v>
      </c>
      <c r="E1578">
        <v>784.55831820000003</v>
      </c>
      <c r="F1578">
        <v>608.25</v>
      </c>
      <c r="G1578">
        <v>89.309982827125395</v>
      </c>
      <c r="H1578">
        <v>-8.5099338828556697</v>
      </c>
      <c r="I1578">
        <v>70.012550010865496</v>
      </c>
      <c r="J1578">
        <v>-9.9025810762371796E-2</v>
      </c>
      <c r="K1578">
        <v>618.085025655565</v>
      </c>
      <c r="L1578">
        <v>495.18872399661399</v>
      </c>
      <c r="M1578">
        <v>38.177860561123801</v>
      </c>
      <c r="N1578">
        <v>0.32615306639635</v>
      </c>
      <c r="O1578">
        <v>30.908343608713501</v>
      </c>
      <c r="P1578">
        <v>149.39753811214999</v>
      </c>
      <c r="Q1578">
        <v>0.13437680998319801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622</v>
      </c>
      <c r="E1579">
        <v>781.55967999999996</v>
      </c>
      <c r="F1579">
        <v>233.72</v>
      </c>
      <c r="G1579">
        <v>-13.2694245075374</v>
      </c>
      <c r="H1579">
        <v>-3.4700103075109401</v>
      </c>
      <c r="I1579">
        <v>-15.933362864743501</v>
      </c>
      <c r="J1579">
        <v>-3.1041673014648601</v>
      </c>
      <c r="K1579">
        <v>223.43959291061401</v>
      </c>
      <c r="L1579">
        <v>217.493529573762</v>
      </c>
      <c r="M1579">
        <v>51.533363867526297</v>
      </c>
      <c r="N1579">
        <v>0.82122952919871195</v>
      </c>
      <c r="O1579">
        <v>16.207427691254399</v>
      </c>
      <c r="P1579">
        <v>32.045197740112897</v>
      </c>
      <c r="Q1579">
        <v>3.7308450879078997E-2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1428</v>
      </c>
      <c r="E1580">
        <v>779.25332700000001</v>
      </c>
      <c r="F1580">
        <v>769.25</v>
      </c>
      <c r="G1580">
        <v>533.46767752807204</v>
      </c>
      <c r="H1580">
        <v>19.970285897364001</v>
      </c>
      <c r="I1580">
        <v>48.263031908574199</v>
      </c>
      <c r="J1580">
        <v>2.90057984100295</v>
      </c>
      <c r="K1580">
        <v>641.98728478442399</v>
      </c>
      <c r="L1580">
        <v>423.76624826534697</v>
      </c>
      <c r="M1580">
        <v>62.0228248316917</v>
      </c>
      <c r="N1580">
        <v>1.71671861086375</v>
      </c>
      <c r="O1580">
        <v>8.87227819304516</v>
      </c>
      <c r="P1580">
        <v>557.47863247863199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1450</v>
      </c>
      <c r="E1581">
        <v>774.27673679999998</v>
      </c>
      <c r="F1581">
        <v>645.04999999999995</v>
      </c>
      <c r="G1581">
        <v>6.5690632699072102</v>
      </c>
      <c r="H1581">
        <v>-1.2464581177073399</v>
      </c>
      <c r="I1581">
        <v>-6.4324732551583299</v>
      </c>
      <c r="J1581">
        <v>-3.08403712297957</v>
      </c>
      <c r="K1581">
        <v>608.03873924259506</v>
      </c>
      <c r="L1581">
        <v>579.43045563252099</v>
      </c>
      <c r="M1581">
        <v>55.199818213746298</v>
      </c>
      <c r="N1581">
        <v>0.79730585179679403</v>
      </c>
      <c r="O1581">
        <v>20.610805363925198</v>
      </c>
      <c r="P1581">
        <v>38.571428571428498</v>
      </c>
      <c r="Q1581">
        <v>-1.4360932367173E-2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133</v>
      </c>
      <c r="E1582">
        <v>773.88900000000001</v>
      </c>
      <c r="F1582">
        <v>678.85</v>
      </c>
      <c r="G1582">
        <v>160.44326671296301</v>
      </c>
      <c r="H1582">
        <v>-9.3501489477103803</v>
      </c>
      <c r="I1582">
        <v>45.938038111460799</v>
      </c>
      <c r="J1582">
        <v>4.7795491399279397</v>
      </c>
      <c r="K1582">
        <v>702.92922309587198</v>
      </c>
      <c r="L1582">
        <v>535.28043321881296</v>
      </c>
      <c r="M1582">
        <v>46.194105242738601</v>
      </c>
      <c r="N1582">
        <v>0.42678795996117702</v>
      </c>
      <c r="O1582">
        <v>40.0898578478308</v>
      </c>
      <c r="P1582">
        <v>219.985859061984</v>
      </c>
      <c r="Q1582">
        <v>0.18300720292771999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622</v>
      </c>
      <c r="E1583">
        <v>772.80592000000001</v>
      </c>
      <c r="F1583">
        <v>882.4</v>
      </c>
      <c r="G1583">
        <v>15.704850399919801</v>
      </c>
      <c r="H1583">
        <v>14.0687882015115</v>
      </c>
      <c r="I1583">
        <v>17.943920017784698</v>
      </c>
      <c r="J1583">
        <v>0.46112597123208598</v>
      </c>
      <c r="K1583">
        <v>753.60371881774802</v>
      </c>
      <c r="L1583">
        <v>678.64833310470794</v>
      </c>
      <c r="M1583">
        <v>60.385618195705803</v>
      </c>
      <c r="N1583">
        <v>0.94336838395593903</v>
      </c>
      <c r="O1583">
        <v>10.154125113327201</v>
      </c>
      <c r="P1583">
        <v>79.8980632008155</v>
      </c>
      <c r="Q1583">
        <v>-8.5762215080597004E-2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677</v>
      </c>
      <c r="E1584">
        <v>771.73108950000005</v>
      </c>
      <c r="F1584">
        <v>453.45</v>
      </c>
      <c r="G1584">
        <v>39.159250159191203</v>
      </c>
      <c r="H1584">
        <v>-12.672013209778701</v>
      </c>
      <c r="I1584">
        <v>-25.117555729239299</v>
      </c>
      <c r="J1584">
        <v>-5.5640995770296104</v>
      </c>
      <c r="K1584">
        <v>472.28856872397603</v>
      </c>
      <c r="L1584">
        <v>433.35520568764099</v>
      </c>
      <c r="M1584">
        <v>28.534420124418901</v>
      </c>
      <c r="N1584">
        <v>0.63309708820766797</v>
      </c>
      <c r="O1584">
        <v>20.851251516153901</v>
      </c>
      <c r="P1584">
        <v>68.568773234200705</v>
      </c>
      <c r="Q1584">
        <v>1.5673333498994999E-2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228</v>
      </c>
      <c r="E1585">
        <v>771.34239169</v>
      </c>
      <c r="F1585">
        <v>319.85000000000002</v>
      </c>
      <c r="G1585">
        <v>-26.062708127715499</v>
      </c>
      <c r="H1585">
        <v>1.3066914273180099</v>
      </c>
      <c r="I1585">
        <v>-16.352119408901999</v>
      </c>
      <c r="J1585">
        <v>-4.5129718453479404</v>
      </c>
      <c r="M1585">
        <v>39.402523997969901</v>
      </c>
      <c r="O1585">
        <v>24.042519931217701</v>
      </c>
      <c r="P1585">
        <v>10.2740906740217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555</v>
      </c>
      <c r="E1586">
        <v>770.65720367999995</v>
      </c>
      <c r="F1586">
        <v>218.4</v>
      </c>
      <c r="G1586">
        <v>71.951359988874202</v>
      </c>
      <c r="H1586">
        <v>-2.49461169377336</v>
      </c>
      <c r="I1586">
        <v>10.073210078048</v>
      </c>
      <c r="J1586">
        <v>3.2674784042007299</v>
      </c>
      <c r="K1586">
        <v>201.16578015218701</v>
      </c>
      <c r="L1586">
        <v>168.05809469327301</v>
      </c>
      <c r="M1586">
        <v>52.075170545938803</v>
      </c>
      <c r="N1586">
        <v>0.92740290672339798</v>
      </c>
      <c r="O1586">
        <v>8.0586080586080495</v>
      </c>
      <c r="P1586">
        <v>107.014218009478</v>
      </c>
      <c r="Q1586">
        <v>0.108937780227221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E1587">
        <v>764.97545393500002</v>
      </c>
      <c r="F1587">
        <v>812.35</v>
      </c>
      <c r="G1587">
        <v>141.33283077538999</v>
      </c>
      <c r="H1587">
        <v>-15.490407255636701</v>
      </c>
      <c r="I1587">
        <v>59.743554496694301</v>
      </c>
      <c r="J1587">
        <v>11.8155599144576</v>
      </c>
      <c r="K1587">
        <v>698.56293652112402</v>
      </c>
      <c r="L1587">
        <v>532.261545218317</v>
      </c>
      <c r="M1587">
        <v>66.170401377642605</v>
      </c>
      <c r="N1587">
        <v>1.02628607277289</v>
      </c>
      <c r="O1587">
        <v>10.7896842493998</v>
      </c>
      <c r="P1587">
        <v>193.161313605196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184</v>
      </c>
      <c r="E1588">
        <v>764.11059904000001</v>
      </c>
      <c r="F1588">
        <v>300.8</v>
      </c>
      <c r="G1588">
        <v>23.440025441596401</v>
      </c>
      <c r="H1588">
        <v>3.04115997741249</v>
      </c>
      <c r="I1588">
        <v>37.9263544160263</v>
      </c>
      <c r="J1588">
        <v>1.16050187133992</v>
      </c>
      <c r="K1588">
        <v>284.87901328500402</v>
      </c>
      <c r="L1588">
        <v>254.24689434675901</v>
      </c>
      <c r="M1588">
        <v>56.787480692005197</v>
      </c>
      <c r="N1588">
        <v>2.8268170363783698</v>
      </c>
      <c r="O1588">
        <v>10.671542553191401</v>
      </c>
      <c r="P1588">
        <v>64.731653888280405</v>
      </c>
      <c r="Q1588">
        <v>5.1885850021709E-2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133</v>
      </c>
      <c r="E1589">
        <v>760.83906439999998</v>
      </c>
      <c r="F1589">
        <v>307.60000000000002</v>
      </c>
      <c r="G1589">
        <v>197.91473840370401</v>
      </c>
      <c r="H1589">
        <v>-6.4277605006823002</v>
      </c>
      <c r="I1589">
        <v>207.62532712251701</v>
      </c>
      <c r="J1589">
        <v>5.8821083603470399</v>
      </c>
      <c r="K1589">
        <v>285.29758600560899</v>
      </c>
      <c r="M1589">
        <v>44.582772058230503</v>
      </c>
      <c r="N1589">
        <v>0.46344717182497303</v>
      </c>
      <c r="O1589">
        <v>28.055916775032401</v>
      </c>
      <c r="P1589">
        <v>241.588006662965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388</v>
      </c>
      <c r="E1590">
        <v>754.49174985000002</v>
      </c>
      <c r="F1590">
        <v>308.25</v>
      </c>
      <c r="G1590">
        <v>-4.5110518685678098</v>
      </c>
      <c r="H1590">
        <v>1.7855568333246901</v>
      </c>
      <c r="I1590">
        <v>9.2467279566297993</v>
      </c>
      <c r="J1590">
        <v>1.1979139359825299</v>
      </c>
      <c r="K1590">
        <v>287.48807703717898</v>
      </c>
      <c r="L1590">
        <v>256.767241822681</v>
      </c>
      <c r="M1590">
        <v>52.773144428643</v>
      </c>
      <c r="N1590">
        <v>0.80594667859168001</v>
      </c>
      <c r="O1590">
        <v>10.6244931062449</v>
      </c>
      <c r="P1590">
        <v>62.965900079302102</v>
      </c>
      <c r="Q1590">
        <v>9.6549569491082995E-2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555</v>
      </c>
      <c r="E1591">
        <v>750.01211999999998</v>
      </c>
      <c r="F1591">
        <v>1020</v>
      </c>
      <c r="G1591">
        <v>-14.4807536082785</v>
      </c>
      <c r="H1591">
        <v>9.40804448279364</v>
      </c>
      <c r="I1591">
        <v>1.82646248118069</v>
      </c>
      <c r="J1591">
        <v>2.6570906157579102</v>
      </c>
      <c r="K1591">
        <v>957.64134996557698</v>
      </c>
      <c r="L1591">
        <v>866.43447897852002</v>
      </c>
      <c r="M1591">
        <v>56.3473656218084</v>
      </c>
      <c r="N1591">
        <v>0.43297114537126602</v>
      </c>
      <c r="O1591">
        <v>9.1176470588235095</v>
      </c>
      <c r="P1591">
        <v>39.726027397260196</v>
      </c>
      <c r="Q1591">
        <v>8.8752170916574002E-2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622</v>
      </c>
      <c r="E1592">
        <v>746.30399999999997</v>
      </c>
      <c r="F1592">
        <v>143.52000000000001</v>
      </c>
      <c r="G1592">
        <v>26.903871547862199</v>
      </c>
      <c r="H1592">
        <v>-4.5315698627697998</v>
      </c>
      <c r="I1592">
        <v>25.7874814988533</v>
      </c>
      <c r="J1592">
        <v>-1.1081046998358599</v>
      </c>
      <c r="K1592">
        <v>123.68231605043199</v>
      </c>
      <c r="L1592">
        <v>109.325244427302</v>
      </c>
      <c r="M1592">
        <v>68.861186612804204</v>
      </c>
      <c r="N1592">
        <v>1.2450808765140899</v>
      </c>
      <c r="O1592">
        <v>1.86733556298772</v>
      </c>
      <c r="P1592">
        <v>64.398625429553206</v>
      </c>
      <c r="Q1592">
        <v>7.3105667670794003E-2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228</v>
      </c>
      <c r="E1593">
        <v>745.83062989999996</v>
      </c>
      <c r="F1593">
        <v>29.71</v>
      </c>
      <c r="G1593">
        <v>63.670662232004297</v>
      </c>
      <c r="H1593">
        <v>-8.8116218500608792</v>
      </c>
      <c r="I1593">
        <v>-56.4425278675794</v>
      </c>
      <c r="J1593">
        <v>8.1997663356771597E-2</v>
      </c>
      <c r="K1593">
        <v>31.689214721804401</v>
      </c>
      <c r="L1593">
        <v>31.675771420707001</v>
      </c>
      <c r="M1593">
        <v>39.287173185189197</v>
      </c>
      <c r="N1593">
        <v>1.1231426651673999</v>
      </c>
      <c r="O1593">
        <v>143.62167620329799</v>
      </c>
      <c r="P1593">
        <v>120.564216778025</v>
      </c>
      <c r="Q1593">
        <v>0.13432510409644099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77</v>
      </c>
      <c r="E1594">
        <v>745.29943451999998</v>
      </c>
      <c r="F1594">
        <v>82.8</v>
      </c>
      <c r="G1594">
        <v>12.9617497640797</v>
      </c>
      <c r="H1594">
        <v>-16.3371493574395</v>
      </c>
      <c r="I1594">
        <v>-45.300366231746899</v>
      </c>
      <c r="J1594">
        <v>-2.7301212332575902</v>
      </c>
      <c r="K1594">
        <v>87.373349025445293</v>
      </c>
      <c r="L1594">
        <v>89.935029225151396</v>
      </c>
      <c r="M1594">
        <v>52.155420442952</v>
      </c>
      <c r="N1594">
        <v>1.0921589314409801</v>
      </c>
      <c r="O1594">
        <v>68.236714975845402</v>
      </c>
      <c r="P1594">
        <v>41.902313624678598</v>
      </c>
      <c r="Q1594">
        <v>-3.5979715436251003E-2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E1595">
        <v>744.18600000000004</v>
      </c>
      <c r="F1595">
        <v>620</v>
      </c>
      <c r="G1595">
        <v>-9.8409890174051107</v>
      </c>
      <c r="H1595">
        <v>23.076591590082099</v>
      </c>
      <c r="I1595">
        <v>28.392384055939999</v>
      </c>
      <c r="J1595">
        <v>1.60745218810521</v>
      </c>
      <c r="K1595">
        <v>530.55988132652794</v>
      </c>
      <c r="L1595">
        <v>450.86803488563697</v>
      </c>
      <c r="M1595">
        <v>52.139266329490802</v>
      </c>
      <c r="N1595">
        <v>0.98591783424364698</v>
      </c>
      <c r="O1595">
        <v>8.0645161290322491</v>
      </c>
      <c r="P1595">
        <v>86.746987951807199</v>
      </c>
      <c r="Q1595">
        <v>0.113306054954406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444</v>
      </c>
      <c r="E1596">
        <v>742.56293243999903</v>
      </c>
      <c r="F1596">
        <v>568.4</v>
      </c>
      <c r="G1596">
        <v>40.694927402380699</v>
      </c>
      <c r="H1596">
        <v>16.659157830689601</v>
      </c>
      <c r="I1596">
        <v>55.320642422386101</v>
      </c>
      <c r="J1596">
        <v>-0.155745973794784</v>
      </c>
      <c r="K1596">
        <v>477.27410782905099</v>
      </c>
      <c r="L1596">
        <v>384.33373215460898</v>
      </c>
      <c r="M1596">
        <v>48.100049612498204</v>
      </c>
      <c r="N1596">
        <v>0.38431195313956601</v>
      </c>
      <c r="O1596">
        <v>23.055946516537599</v>
      </c>
      <c r="P1596">
        <v>112.76436458918199</v>
      </c>
      <c r="Q1596">
        <v>4.6348900938180003E-3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184</v>
      </c>
      <c r="E1597">
        <v>741.28714598399995</v>
      </c>
      <c r="F1597">
        <v>137.06</v>
      </c>
      <c r="G1597">
        <v>-50.273227983512697</v>
      </c>
      <c r="H1597">
        <v>-13.0349054119994</v>
      </c>
      <c r="I1597">
        <v>-18.286355723865999</v>
      </c>
      <c r="J1597">
        <v>-2.3507667257227101</v>
      </c>
      <c r="K1597">
        <v>140.630781197614</v>
      </c>
      <c r="L1597">
        <v>136.19317339792099</v>
      </c>
      <c r="M1597">
        <v>46.685441325736498</v>
      </c>
      <c r="N1597">
        <v>0.76728300016948003</v>
      </c>
      <c r="O1597">
        <v>35.615788705676302</v>
      </c>
      <c r="P1597">
        <v>112.660977501939</v>
      </c>
      <c r="Q1597">
        <v>8.3970758349828006E-2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228</v>
      </c>
      <c r="E1598">
        <v>740.39494950000005</v>
      </c>
      <c r="F1598">
        <v>157.05000000000001</v>
      </c>
      <c r="G1598">
        <v>123.078409429552</v>
      </c>
      <c r="H1598">
        <v>29.024405838856001</v>
      </c>
      <c r="I1598">
        <v>26.804755062053601</v>
      </c>
      <c r="J1598">
        <v>-1.17561628004153</v>
      </c>
      <c r="K1598">
        <v>137.46383524467001</v>
      </c>
      <c r="L1598">
        <v>109.44343783270099</v>
      </c>
      <c r="M1598">
        <v>57.8849100442213</v>
      </c>
      <c r="N1598">
        <v>1.1961615921735</v>
      </c>
      <c r="O1598">
        <v>12.0662209487424</v>
      </c>
      <c r="P1598">
        <v>173.13043478260801</v>
      </c>
      <c r="Q1598">
        <v>8.8953654027372001E-2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46</v>
      </c>
      <c r="E1599">
        <v>740.125</v>
      </c>
      <c r="F1599">
        <v>47.75</v>
      </c>
      <c r="G1599">
        <v>16.018370562636001</v>
      </c>
      <c r="H1599">
        <v>-20.9990130029692</v>
      </c>
      <c r="I1599">
        <v>31.278902060935899</v>
      </c>
      <c r="J1599">
        <v>-4.1798637687295797</v>
      </c>
      <c r="K1599">
        <v>45.534522452835098</v>
      </c>
      <c r="L1599">
        <v>35.090621427993398</v>
      </c>
      <c r="M1599">
        <v>49.400579435840598</v>
      </c>
      <c r="N1599">
        <v>0.29039410426366402</v>
      </c>
      <c r="O1599">
        <v>27.7486910994764</v>
      </c>
      <c r="Q1599">
        <v>0.105494130533798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46</v>
      </c>
      <c r="E1600">
        <v>738.70755123000004</v>
      </c>
      <c r="F1600">
        <v>194.7</v>
      </c>
      <c r="G1600">
        <v>194.1262999514</v>
      </c>
      <c r="H1600">
        <v>7.3399609188069501</v>
      </c>
      <c r="I1600">
        <v>21.379076276963801</v>
      </c>
      <c r="J1600">
        <v>-0.354792702021971</v>
      </c>
      <c r="K1600">
        <v>143.60614753694199</v>
      </c>
      <c r="L1600">
        <v>116.596079020377</v>
      </c>
      <c r="M1600">
        <v>73.529163489333797</v>
      </c>
      <c r="N1600">
        <v>1.81449788588261</v>
      </c>
      <c r="O1600">
        <v>1.8335901386749001</v>
      </c>
      <c r="P1600">
        <v>243.99293286219</v>
      </c>
      <c r="Q1600">
        <v>9.7173741491843005E-2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737.44469277999997</v>
      </c>
      <c r="F1601">
        <v>255.4</v>
      </c>
      <c r="G1601">
        <v>57.188051789418203</v>
      </c>
      <c r="H1601">
        <v>42.635088473198699</v>
      </c>
      <c r="I1601">
        <v>50.5269974339516</v>
      </c>
      <c r="J1601">
        <v>16.241212027723101</v>
      </c>
      <c r="K1601">
        <v>189.90888865549601</v>
      </c>
      <c r="L1601">
        <v>171.76810189962001</v>
      </c>
      <c r="M1601">
        <v>88.278555039623498</v>
      </c>
      <c r="N1601">
        <v>2.14657020551327</v>
      </c>
      <c r="O1601">
        <v>2.5841816758026499</v>
      </c>
      <c r="P1601">
        <v>83.608914450035897</v>
      </c>
      <c r="Q1601">
        <v>-3.6701674620569003E-2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271</v>
      </c>
      <c r="E1602">
        <v>735.25944922500003</v>
      </c>
      <c r="F1602">
        <v>390.25</v>
      </c>
      <c r="G1602">
        <v>63.699482759877199</v>
      </c>
      <c r="H1602">
        <v>-5.0977845328410201</v>
      </c>
      <c r="I1602">
        <v>73.410071478690696</v>
      </c>
      <c r="J1602">
        <v>0.258345984109418</v>
      </c>
      <c r="K1602">
        <v>379.54008531895101</v>
      </c>
      <c r="M1602">
        <v>46.6548848868729</v>
      </c>
      <c r="N1602">
        <v>0.392976781795079</v>
      </c>
      <c r="O1602">
        <v>25.5605381165919</v>
      </c>
      <c r="P1602">
        <v>100.128205128205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1529</v>
      </c>
      <c r="E1603">
        <v>732.57519126499994</v>
      </c>
      <c r="F1603">
        <v>99.65</v>
      </c>
      <c r="G1603">
        <v>24.720388333021599</v>
      </c>
      <c r="H1603">
        <v>-4.5729538862649299</v>
      </c>
      <c r="I1603">
        <v>-15.539216578625</v>
      </c>
      <c r="J1603">
        <v>3.71337667532906</v>
      </c>
      <c r="K1603">
        <v>100.190640941346</v>
      </c>
      <c r="L1603">
        <v>94.697670800426494</v>
      </c>
      <c r="M1603">
        <v>53.569952516947602</v>
      </c>
      <c r="N1603">
        <v>1.2749632829545701</v>
      </c>
      <c r="O1603">
        <v>28.399397892624101</v>
      </c>
      <c r="P1603">
        <v>66.0833333333333</v>
      </c>
      <c r="Q1603">
        <v>-1.1770404479858E-2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198</v>
      </c>
      <c r="E1604">
        <v>732.17338111999902</v>
      </c>
      <c r="F1604">
        <v>947.2</v>
      </c>
      <c r="G1604">
        <v>3.5494786902718198</v>
      </c>
      <c r="H1604">
        <v>-7.3421040280357497</v>
      </c>
      <c r="I1604">
        <v>-6.1354695776416603</v>
      </c>
      <c r="J1604">
        <v>-1.4347703265043501</v>
      </c>
      <c r="K1604">
        <v>949.08138463009095</v>
      </c>
      <c r="L1604">
        <v>865.86979690735905</v>
      </c>
      <c r="M1604">
        <v>37.375111521749503</v>
      </c>
      <c r="N1604">
        <v>0.586991577342867</v>
      </c>
      <c r="O1604">
        <v>15.4402449324324</v>
      </c>
      <c r="P1604">
        <v>47.320942530523297</v>
      </c>
      <c r="Q1604">
        <v>-5.0129099529259001E-2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198</v>
      </c>
      <c r="E1605">
        <v>730.25724000000002</v>
      </c>
      <c r="F1605">
        <v>130.31</v>
      </c>
      <c r="G1605">
        <v>-25.328637646508898</v>
      </c>
      <c r="H1605">
        <v>-15.819742865819</v>
      </c>
      <c r="I1605">
        <v>-22.110765948761401</v>
      </c>
      <c r="J1605">
        <v>-3.71489002562295</v>
      </c>
      <c r="K1605">
        <v>130.86517964081301</v>
      </c>
      <c r="L1605">
        <v>130.184627616119</v>
      </c>
      <c r="M1605">
        <v>45.169262162827202</v>
      </c>
      <c r="N1605">
        <v>0.90948636832808605</v>
      </c>
      <c r="O1605">
        <v>27.695495357224999</v>
      </c>
      <c r="P1605">
        <v>20.545790934319999</v>
      </c>
      <c r="Q1605">
        <v>3.0555592512583E-2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170</v>
      </c>
      <c r="E1606">
        <v>729.74243958</v>
      </c>
      <c r="F1606">
        <v>292.60000000000002</v>
      </c>
      <c r="G1606">
        <v>-29.791022572521399</v>
      </c>
      <c r="H1606">
        <v>-9.9868885154745595</v>
      </c>
      <c r="I1606">
        <v>-22.099326370395101</v>
      </c>
      <c r="J1606">
        <v>-3.8978872957193702</v>
      </c>
      <c r="K1606">
        <v>310.68190775692102</v>
      </c>
      <c r="L1606">
        <v>311.64900440090997</v>
      </c>
      <c r="M1606">
        <v>37.488187001782002</v>
      </c>
      <c r="N1606">
        <v>0.77718389399923105</v>
      </c>
      <c r="O1606">
        <v>29.870129870129801</v>
      </c>
      <c r="P1606">
        <v>19.306829765545299</v>
      </c>
      <c r="Q1606">
        <v>-1.7870054078706E-2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388</v>
      </c>
      <c r="E1607">
        <v>729.66008939999995</v>
      </c>
      <c r="F1607">
        <v>503.8</v>
      </c>
      <c r="G1607">
        <v>150.16591579773799</v>
      </c>
      <c r="H1607">
        <v>-3.72380674279177</v>
      </c>
      <c r="I1607">
        <v>113.200198229756</v>
      </c>
      <c r="J1607">
        <v>-0.47974925398581703</v>
      </c>
      <c r="K1607">
        <v>440.97150141110899</v>
      </c>
      <c r="M1607">
        <v>65.645162021207696</v>
      </c>
      <c r="N1607">
        <v>0.79733009708737801</v>
      </c>
      <c r="O1607">
        <v>1.38944025406908</v>
      </c>
      <c r="P1607">
        <v>219.67005076142101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555</v>
      </c>
      <c r="E1608">
        <v>727.79993559000002</v>
      </c>
      <c r="F1608">
        <v>396.9</v>
      </c>
      <c r="G1608">
        <v>-45.260954950560397</v>
      </c>
      <c r="H1608">
        <v>-8.7005362050617698</v>
      </c>
      <c r="I1608">
        <v>-21.393062860960399</v>
      </c>
      <c r="J1608">
        <v>-2.09817959971629</v>
      </c>
      <c r="K1608">
        <v>395.28209559717601</v>
      </c>
      <c r="L1608">
        <v>404.15743279970002</v>
      </c>
      <c r="M1608">
        <v>34.296168505502401</v>
      </c>
      <c r="N1608">
        <v>0.68487445638465805</v>
      </c>
      <c r="O1608">
        <v>31.0153691106072</v>
      </c>
      <c r="P1608">
        <v>27.456647398843899</v>
      </c>
      <c r="Q1608">
        <v>7.9080210479885005E-2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550</v>
      </c>
      <c r="E1609">
        <v>726.14117632</v>
      </c>
      <c r="F1609">
        <v>313.60000000000002</v>
      </c>
      <c r="G1609">
        <v>26.685825443480802</v>
      </c>
      <c r="H1609">
        <v>4.52565812382751</v>
      </c>
      <c r="I1609">
        <v>-28.429610481473102</v>
      </c>
      <c r="J1609">
        <v>6.20887206425268</v>
      </c>
      <c r="K1609">
        <v>293.45885711570401</v>
      </c>
      <c r="L1609">
        <v>290.46406101834401</v>
      </c>
      <c r="M1609">
        <v>72.5384993550703</v>
      </c>
      <c r="N1609">
        <v>1.4683856742309001</v>
      </c>
      <c r="O1609">
        <v>38.297193877551003</v>
      </c>
      <c r="P1609">
        <v>52.085354025218201</v>
      </c>
      <c r="Q1609">
        <v>5.1472505618297998E-2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46</v>
      </c>
      <c r="E1610">
        <v>725.68010630000003</v>
      </c>
      <c r="F1610">
        <v>254.05</v>
      </c>
      <c r="G1610">
        <v>-15.1401600073421</v>
      </c>
      <c r="H1610">
        <v>-8.3332353988579193</v>
      </c>
      <c r="I1610">
        <v>-21.002532959620599</v>
      </c>
      <c r="J1610">
        <v>-5.84694288849348</v>
      </c>
      <c r="K1610">
        <v>253.802377572419</v>
      </c>
      <c r="L1610">
        <v>250.16935936912299</v>
      </c>
      <c r="M1610">
        <v>37.909005475067701</v>
      </c>
      <c r="N1610">
        <v>0.52606132342308598</v>
      </c>
      <c r="O1610">
        <v>56.878567211178897</v>
      </c>
      <c r="P1610">
        <v>41.1388888888889</v>
      </c>
      <c r="Q1610">
        <v>8.6695008492487999E-2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60</v>
      </c>
      <c r="E1611">
        <v>725.55150505999995</v>
      </c>
      <c r="F1611">
        <v>1271.3</v>
      </c>
      <c r="G1611">
        <v>53.013343594311699</v>
      </c>
      <c r="H1611">
        <v>-14.377699450621201</v>
      </c>
      <c r="I1611">
        <v>-31.314629099333999</v>
      </c>
      <c r="J1611">
        <v>-2.8684052976376999</v>
      </c>
      <c r="K1611">
        <v>1243.9150306549</v>
      </c>
      <c r="L1611">
        <v>1112.44998076414</v>
      </c>
      <c r="M1611">
        <v>55.188097852408099</v>
      </c>
      <c r="N1611">
        <v>0.85319135266010804</v>
      </c>
      <c r="O1611">
        <v>26.476834736096901</v>
      </c>
      <c r="P1611">
        <v>81.368143234182099</v>
      </c>
      <c r="Q1611">
        <v>7.6807589321194997E-2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555</v>
      </c>
      <c r="E1612">
        <v>724.83473860000004</v>
      </c>
      <c r="F1612">
        <v>798.35</v>
      </c>
      <c r="G1612">
        <v>-18.784910400672398</v>
      </c>
      <c r="H1612">
        <v>-7.9663727442553798</v>
      </c>
      <c r="I1612">
        <v>-38.317688017223297</v>
      </c>
      <c r="J1612">
        <v>8.9216263255551306E-2</v>
      </c>
      <c r="K1612">
        <v>830.15586958639699</v>
      </c>
      <c r="L1612">
        <v>856.98473464118103</v>
      </c>
      <c r="M1612">
        <v>38.660178091655602</v>
      </c>
      <c r="N1612">
        <v>0.85278559421557998</v>
      </c>
      <c r="O1612">
        <v>48.305880879313499</v>
      </c>
      <c r="P1612">
        <v>8.9748839748839693</v>
      </c>
      <c r="Q1612">
        <v>8.3677257089591006E-2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550</v>
      </c>
      <c r="E1613">
        <v>722.63798023999902</v>
      </c>
      <c r="F1613">
        <v>393.2</v>
      </c>
      <c r="G1613">
        <v>46.4637903345034</v>
      </c>
      <c r="H1613">
        <v>8.3407716755679804</v>
      </c>
      <c r="I1613">
        <v>-13.917420099502801</v>
      </c>
      <c r="J1613">
        <v>8.5137223281954295</v>
      </c>
      <c r="K1613">
        <v>354.41419324777098</v>
      </c>
      <c r="L1613">
        <v>337.61524822698902</v>
      </c>
      <c r="M1613">
        <v>70.117913494750098</v>
      </c>
      <c r="N1613">
        <v>2.1068034396507298</v>
      </c>
      <c r="O1613">
        <v>8.0493387589013192</v>
      </c>
      <c r="P1613">
        <v>76.719101123595493</v>
      </c>
      <c r="Q1613">
        <v>1.4105515258230001E-2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622</v>
      </c>
      <c r="E1614">
        <v>720.73584000000005</v>
      </c>
      <c r="F1614">
        <v>50</v>
      </c>
      <c r="G1614">
        <v>139.146939786281</v>
      </c>
      <c r="H1614">
        <v>-3.7686204868328601</v>
      </c>
      <c r="I1614">
        <v>66.8590540581081</v>
      </c>
      <c r="J1614">
        <v>4.5047047023782403</v>
      </c>
      <c r="K1614">
        <v>45.847487697556403</v>
      </c>
      <c r="L1614">
        <v>36.921438728411601</v>
      </c>
      <c r="M1614">
        <v>57.233000745434801</v>
      </c>
      <c r="N1614">
        <v>1.10172991775103</v>
      </c>
      <c r="O1614">
        <v>15.08</v>
      </c>
      <c r="P1614">
        <v>170.27027027027</v>
      </c>
      <c r="Q1614">
        <v>5.6513298655321002E-2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622</v>
      </c>
      <c r="E1615">
        <v>720.30519634500001</v>
      </c>
      <c r="F1615">
        <v>292.95</v>
      </c>
      <c r="G1615">
        <v>4.6734289721278701</v>
      </c>
      <c r="H1615">
        <v>13.8772678920584</v>
      </c>
      <c r="I1615">
        <v>12.6002185635746</v>
      </c>
      <c r="J1615">
        <v>3.8476566192661998</v>
      </c>
      <c r="K1615">
        <v>252.65843617826599</v>
      </c>
      <c r="L1615">
        <v>229.624060780203</v>
      </c>
      <c r="M1615">
        <v>57.368738041913403</v>
      </c>
      <c r="N1615">
        <v>0.696521712083772</v>
      </c>
      <c r="O1615">
        <v>14.3164362519201</v>
      </c>
      <c r="P1615">
        <v>75.104602510460197</v>
      </c>
      <c r="Q1615">
        <v>2.0668177397979999E-2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E1616">
        <v>718.86743835300001</v>
      </c>
      <c r="F1616">
        <v>84.51</v>
      </c>
      <c r="G1616">
        <v>904.09123483046096</v>
      </c>
      <c r="H1616">
        <v>50.573581553090598</v>
      </c>
      <c r="I1616">
        <v>75.866150419918199</v>
      </c>
      <c r="J1616">
        <v>23.086018940084202</v>
      </c>
      <c r="K1616">
        <v>58.086861407269097</v>
      </c>
      <c r="L1616">
        <v>44.040296144461998</v>
      </c>
      <c r="M1616">
        <v>95.654900695224498</v>
      </c>
      <c r="N1616">
        <v>3.4675473300582</v>
      </c>
      <c r="O1616">
        <v>0</v>
      </c>
      <c r="P1616">
        <v>928.10218978102102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555</v>
      </c>
      <c r="E1617">
        <v>716.33192634</v>
      </c>
      <c r="F1617">
        <v>164.13</v>
      </c>
      <c r="G1617">
        <v>-15.5311135758083</v>
      </c>
      <c r="H1617">
        <v>-10.2604201781695</v>
      </c>
      <c r="I1617">
        <v>-8.2046971949014402</v>
      </c>
      <c r="J1617">
        <v>-3.0583828017077002</v>
      </c>
      <c r="K1617">
        <v>166.96965592336699</v>
      </c>
      <c r="L1617">
        <v>164.263033795794</v>
      </c>
      <c r="M1617">
        <v>44.206239137786802</v>
      </c>
      <c r="N1617">
        <v>0.75071601241824404</v>
      </c>
      <c r="O1617">
        <v>24.809602144641399</v>
      </c>
      <c r="P1617">
        <v>17.235714285714199</v>
      </c>
      <c r="Q1617">
        <v>-9.5066349269042005E-2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1160</v>
      </c>
      <c r="E1618">
        <v>714.966992656</v>
      </c>
      <c r="F1618">
        <v>70.42</v>
      </c>
      <c r="G1618">
        <v>36.949045049439498</v>
      </c>
      <c r="H1618">
        <v>-6.0381474203519696</v>
      </c>
      <c r="I1618">
        <v>-33.404329471264397</v>
      </c>
      <c r="J1618">
        <v>-1.72504666120493</v>
      </c>
      <c r="K1618">
        <v>70.479091633042501</v>
      </c>
      <c r="L1618">
        <v>74.578809200016494</v>
      </c>
      <c r="M1618">
        <v>58.843200051279403</v>
      </c>
      <c r="N1618">
        <v>1.15523862462514</v>
      </c>
      <c r="O1618">
        <v>104.06134620846299</v>
      </c>
      <c r="P1618">
        <v>61.699196326062001</v>
      </c>
      <c r="Q1618">
        <v>-3.8430065629330001E-3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833</v>
      </c>
      <c r="E1619">
        <v>714.83134673999996</v>
      </c>
      <c r="F1619">
        <v>300.2</v>
      </c>
      <c r="G1619">
        <v>22.606871667266098</v>
      </c>
      <c r="H1619">
        <v>-12.1139862973181</v>
      </c>
      <c r="I1619">
        <v>32.317460386079603</v>
      </c>
      <c r="J1619">
        <v>-0.86594780120131798</v>
      </c>
      <c r="K1619">
        <v>270.45241416311501</v>
      </c>
      <c r="M1619">
        <v>62.187161299201399</v>
      </c>
      <c r="N1619">
        <v>0.355089204025617</v>
      </c>
      <c r="O1619">
        <v>6.4623584277148698</v>
      </c>
      <c r="P1619">
        <v>93.241068554875994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60</v>
      </c>
      <c r="E1620">
        <v>712.20080295000002</v>
      </c>
      <c r="F1620">
        <v>327.45</v>
      </c>
      <c r="G1620">
        <v>3.1294061443725498</v>
      </c>
      <c r="H1620">
        <v>2.6088668286279599</v>
      </c>
      <c r="I1620">
        <v>-39.761326850913797</v>
      </c>
      <c r="J1620">
        <v>1.5466613102398701</v>
      </c>
      <c r="K1620">
        <v>333.146576167707</v>
      </c>
      <c r="L1620">
        <v>343.72413986653203</v>
      </c>
      <c r="M1620">
        <v>46.190160451264802</v>
      </c>
      <c r="N1620">
        <v>1.00534809392149</v>
      </c>
      <c r="O1620">
        <v>46.281875095434401</v>
      </c>
      <c r="P1620">
        <v>31.453231633881899</v>
      </c>
      <c r="Q1620">
        <v>4.6666480437669002E-2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373</v>
      </c>
      <c r="E1621">
        <v>708.70702855499997</v>
      </c>
      <c r="F1621">
        <v>11.85</v>
      </c>
      <c r="G1621">
        <v>6.9282715687765402</v>
      </c>
      <c r="H1621">
        <v>-11.3483954213172</v>
      </c>
      <c r="I1621">
        <v>-32.293445816522002</v>
      </c>
      <c r="J1621">
        <v>2.6103550390047201</v>
      </c>
      <c r="K1621">
        <v>11.7579092132366</v>
      </c>
      <c r="L1621">
        <v>11.154937801916899</v>
      </c>
      <c r="M1621">
        <v>48.295925319778497</v>
      </c>
      <c r="N1621">
        <v>0.82631002635907802</v>
      </c>
      <c r="O1621">
        <v>33.755274261603297</v>
      </c>
      <c r="P1621">
        <v>49.999999999999901</v>
      </c>
      <c r="Q1621">
        <v>-1.9684370080073999E-2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1428</v>
      </c>
      <c r="E1622">
        <v>707.90988900000002</v>
      </c>
      <c r="F1622">
        <v>131.69999999999999</v>
      </c>
      <c r="G1622">
        <v>40.0807470180415</v>
      </c>
      <c r="H1622">
        <v>-11.858561583657201</v>
      </c>
      <c r="I1622">
        <v>-19.9931696689113</v>
      </c>
      <c r="J1622">
        <v>-4.5293171238383803</v>
      </c>
      <c r="K1622">
        <v>140.99906393800001</v>
      </c>
      <c r="L1622">
        <v>136.41024863127399</v>
      </c>
      <c r="M1622">
        <v>32.800108187217504</v>
      </c>
      <c r="N1622">
        <v>0.91795651823444802</v>
      </c>
      <c r="O1622">
        <v>43.432042520880799</v>
      </c>
      <c r="P1622">
        <v>73.289473684210506</v>
      </c>
      <c r="Q1622">
        <v>0.11251242610218599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402</v>
      </c>
      <c r="E1623">
        <v>707.75040000000001</v>
      </c>
      <c r="F1623">
        <v>268.8</v>
      </c>
      <c r="G1623">
        <v>-5.0992097614430003</v>
      </c>
      <c r="H1623">
        <v>-1.0468269184719701</v>
      </c>
      <c r="I1623">
        <v>-44.825049612465399</v>
      </c>
      <c r="J1623">
        <v>9.9633076890711099</v>
      </c>
      <c r="K1623">
        <v>260.07170519423101</v>
      </c>
      <c r="L1623">
        <v>284.14747593841702</v>
      </c>
      <c r="M1623">
        <v>63.775478727889997</v>
      </c>
      <c r="N1623">
        <v>1.5253176711455501</v>
      </c>
      <c r="O1623">
        <v>108.48214285714199</v>
      </c>
      <c r="P1623">
        <v>25.023255813953501</v>
      </c>
      <c r="Q1623">
        <v>9.4358368679744994E-2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E1624">
        <v>707.01257999999996</v>
      </c>
      <c r="F1624">
        <v>1181.9000000000001</v>
      </c>
      <c r="G1624">
        <v>274.04729747662401</v>
      </c>
      <c r="H1624">
        <v>-4.4932826625900004</v>
      </c>
      <c r="I1624">
        <v>22.020279673674001</v>
      </c>
      <c r="J1624">
        <v>-5.4967137918483999</v>
      </c>
      <c r="K1624">
        <v>1005.288466854</v>
      </c>
      <c r="L1624">
        <v>768.69713705839604</v>
      </c>
      <c r="M1624">
        <v>57.7957768083849</v>
      </c>
      <c r="N1624">
        <v>0.62558411214953202</v>
      </c>
      <c r="O1624">
        <v>11.8537947372874</v>
      </c>
      <c r="P1624">
        <v>331.35036496350301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46</v>
      </c>
      <c r="E1625">
        <v>702.53934822399901</v>
      </c>
      <c r="F1625">
        <v>64.010000000000005</v>
      </c>
      <c r="G1625">
        <v>193.656538845965</v>
      </c>
      <c r="H1625">
        <v>4.61735889182326</v>
      </c>
      <c r="I1625">
        <v>14.622090968655799</v>
      </c>
      <c r="J1625">
        <v>-11.079553559269501</v>
      </c>
      <c r="K1625">
        <v>60.927566482162803</v>
      </c>
      <c r="L1625">
        <v>48.881086723669902</v>
      </c>
      <c r="M1625">
        <v>39.268748930623303</v>
      </c>
      <c r="N1625">
        <v>0.38294488693419998</v>
      </c>
      <c r="O1625">
        <v>32.932354319637497</v>
      </c>
      <c r="P1625">
        <v>221.658291457286</v>
      </c>
      <c r="Q1625">
        <v>8.4619513948317002E-2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E1626">
        <v>699.47441794999997</v>
      </c>
      <c r="F1626">
        <v>726.5</v>
      </c>
      <c r="G1626">
        <v>279.60015616055</v>
      </c>
      <c r="H1626">
        <v>25.924395308823701</v>
      </c>
      <c r="I1626">
        <v>-2.1428980727349898</v>
      </c>
      <c r="J1626">
        <v>1.44395843955868</v>
      </c>
      <c r="K1626">
        <v>610.01785185591802</v>
      </c>
      <c r="L1626">
        <v>496.20851326438702</v>
      </c>
      <c r="M1626">
        <v>67.617240346974697</v>
      </c>
      <c r="N1626">
        <v>1.1411865864144399</v>
      </c>
      <c r="O1626">
        <v>6.5381968341362704</v>
      </c>
      <c r="P1626">
        <v>387.58389261744901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83</v>
      </c>
      <c r="E1627">
        <v>697.87976319999996</v>
      </c>
      <c r="F1627">
        <v>778.55</v>
      </c>
      <c r="G1627">
        <v>25.6411277870241</v>
      </c>
      <c r="H1627">
        <v>-6.2216206451830303</v>
      </c>
      <c r="I1627">
        <v>21.252867858964201</v>
      </c>
      <c r="J1627">
        <v>-2.8791512392907501</v>
      </c>
      <c r="K1627">
        <v>799.11566456879996</v>
      </c>
      <c r="L1627">
        <v>688.46711893163297</v>
      </c>
      <c r="M1627">
        <v>44.115357731566199</v>
      </c>
      <c r="N1627">
        <v>0.752468728186514</v>
      </c>
      <c r="O1627">
        <v>35.996403570740398</v>
      </c>
      <c r="P1627">
        <v>60.4926819212533</v>
      </c>
      <c r="Q1627">
        <v>4.5600726397886003E-2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57</v>
      </c>
      <c r="E1628">
        <v>695.67008286199996</v>
      </c>
      <c r="F1628">
        <v>33.340000000000003</v>
      </c>
      <c r="G1628">
        <v>122.952008012402</v>
      </c>
      <c r="H1628">
        <v>-12.7619988440012</v>
      </c>
      <c r="I1628">
        <v>69.391093823349493</v>
      </c>
      <c r="J1628">
        <v>1.2778061222136201</v>
      </c>
      <c r="K1628">
        <v>32.568930092831899</v>
      </c>
      <c r="L1628">
        <v>25.752750241738799</v>
      </c>
      <c r="M1628">
        <v>63.133856222324802</v>
      </c>
      <c r="N1628">
        <v>0.24927680023847401</v>
      </c>
      <c r="O1628">
        <v>45.7708458308338</v>
      </c>
      <c r="P1628">
        <v>163.55731225296401</v>
      </c>
      <c r="Q1628">
        <v>0.102924538674132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622</v>
      </c>
      <c r="E1629">
        <v>693.36316388800003</v>
      </c>
      <c r="F1629">
        <v>160.47999999999999</v>
      </c>
      <c r="G1629">
        <v>5.9849948266772799</v>
      </c>
      <c r="H1629">
        <v>13.877982188386101</v>
      </c>
      <c r="I1629">
        <v>10.5382179767322</v>
      </c>
      <c r="J1629">
        <v>14.758626547187299</v>
      </c>
      <c r="K1629">
        <v>133.54476595889301</v>
      </c>
      <c r="L1629">
        <v>128.95206103151301</v>
      </c>
      <c r="M1629">
        <v>78.541578242326295</v>
      </c>
      <c r="N1629">
        <v>3.4632734818926099</v>
      </c>
      <c r="O1629">
        <v>3.19042871385841</v>
      </c>
      <c r="P1629">
        <v>51.969696969696898</v>
      </c>
      <c r="Q1629">
        <v>3.376780645238E-3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231</v>
      </c>
      <c r="E1630">
        <v>690.6</v>
      </c>
      <c r="F1630">
        <v>230.2</v>
      </c>
      <c r="G1630">
        <v>117.10517524865701</v>
      </c>
      <c r="H1630">
        <v>8.9847116122607709</v>
      </c>
      <c r="I1630">
        <v>-19.984051332105899</v>
      </c>
      <c r="J1630">
        <v>0.318578701426324</v>
      </c>
      <c r="K1630">
        <v>222.41676746162599</v>
      </c>
      <c r="M1630">
        <v>43.470431469491402</v>
      </c>
      <c r="N1630">
        <v>1.52021574616185</v>
      </c>
      <c r="O1630">
        <v>24.910406480541599</v>
      </c>
      <c r="P1630">
        <v>194.38597291765001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133</v>
      </c>
      <c r="E1631">
        <v>689.41467331199999</v>
      </c>
      <c r="F1631">
        <v>213.68</v>
      </c>
      <c r="G1631">
        <v>216.24382211950299</v>
      </c>
      <c r="H1631">
        <v>-14.7015452603765</v>
      </c>
      <c r="I1631">
        <v>-38.460082292084103</v>
      </c>
      <c r="J1631">
        <v>-2.46388139982938</v>
      </c>
      <c r="K1631">
        <v>225.117662546237</v>
      </c>
      <c r="L1631">
        <v>199.95730733629</v>
      </c>
      <c r="M1631">
        <v>47.9526224005104</v>
      </c>
      <c r="N1631">
        <v>0.86225024674574902</v>
      </c>
      <c r="O1631">
        <v>47.1359041557468</v>
      </c>
      <c r="P1631">
        <v>244.64516129032199</v>
      </c>
      <c r="Q1631">
        <v>0.122556322181926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3303</v>
      </c>
      <c r="E1632">
        <v>689.30299190000005</v>
      </c>
      <c r="F1632">
        <v>753.25</v>
      </c>
      <c r="G1632">
        <v>13.4183462718442</v>
      </c>
      <c r="H1632">
        <v>-11.8249684910831</v>
      </c>
      <c r="I1632">
        <v>-17.044071848273699</v>
      </c>
      <c r="J1632">
        <v>9.8172823936255593E-2</v>
      </c>
      <c r="K1632">
        <v>794.71521695954095</v>
      </c>
      <c r="L1632">
        <v>737.214028911333</v>
      </c>
      <c r="M1632">
        <v>42.743149235972801</v>
      </c>
      <c r="N1632">
        <v>0.45196336624760203</v>
      </c>
      <c r="O1632">
        <v>33.952870892797797</v>
      </c>
      <c r="P1632">
        <v>53.021838496698798</v>
      </c>
      <c r="Q1632">
        <v>4.8546813638957999E-2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285</v>
      </c>
      <c r="E1633">
        <v>688.21167286000002</v>
      </c>
      <c r="F1633">
        <v>267.7</v>
      </c>
      <c r="G1633">
        <v>541.90944305938899</v>
      </c>
      <c r="H1633">
        <v>2.0824707194175902</v>
      </c>
      <c r="I1633">
        <v>295.65369196120798</v>
      </c>
      <c r="J1633">
        <v>7.9136142632309001</v>
      </c>
      <c r="K1633">
        <v>233.986900820915</v>
      </c>
      <c r="L1633">
        <v>168.04216239395799</v>
      </c>
      <c r="M1633">
        <v>65.045177797818695</v>
      </c>
      <c r="N1633">
        <v>1.4623385339317201</v>
      </c>
      <c r="O1633">
        <v>13.933507657825899</v>
      </c>
      <c r="P1633">
        <v>592.62613195342794</v>
      </c>
      <c r="Q1633">
        <v>0.15729935122095501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E1634">
        <v>687.21375</v>
      </c>
      <c r="F1634">
        <v>68.55</v>
      </c>
      <c r="G1634">
        <v>1087.1197870988999</v>
      </c>
      <c r="H1634">
        <v>15.7392299967429</v>
      </c>
      <c r="I1634">
        <v>44.380189323808501</v>
      </c>
      <c r="J1634">
        <v>-2.6346615980304402</v>
      </c>
      <c r="K1634">
        <v>61.770912567801602</v>
      </c>
      <c r="L1634">
        <v>43.677721502932499</v>
      </c>
      <c r="M1634">
        <v>48.112025604065103</v>
      </c>
      <c r="N1634">
        <v>0.53871807875864497</v>
      </c>
      <c r="O1634">
        <v>9.4091903719912597</v>
      </c>
      <c r="P1634">
        <v>1167.09796672828</v>
      </c>
      <c r="Q1634">
        <v>0.190041256329295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138</v>
      </c>
      <c r="E1635">
        <v>686.17762500000003</v>
      </c>
      <c r="F1635">
        <v>366.45</v>
      </c>
      <c r="G1635">
        <v>173.915874317732</v>
      </c>
      <c r="H1635">
        <v>-4.0906873291358004</v>
      </c>
      <c r="I1635">
        <v>-5.8832064684333396</v>
      </c>
      <c r="J1635">
        <v>9.3827240935621496</v>
      </c>
      <c r="K1635">
        <v>351.40958224672301</v>
      </c>
      <c r="L1635">
        <v>308.911846133756</v>
      </c>
      <c r="M1635">
        <v>75.849557714567695</v>
      </c>
      <c r="N1635">
        <v>1.2341858774443599</v>
      </c>
      <c r="O1635">
        <v>23.891390367035001</v>
      </c>
      <c r="P1635">
        <v>233.136363636363</v>
      </c>
      <c r="Q1635">
        <v>0.20679821959293501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361</v>
      </c>
      <c r="E1636">
        <v>683.829432</v>
      </c>
      <c r="F1636">
        <v>185.9</v>
      </c>
      <c r="G1636">
        <v>-19.3669921022632</v>
      </c>
      <c r="H1636">
        <v>2.8097557059060598</v>
      </c>
      <c r="I1636">
        <v>-14.7288611433698</v>
      </c>
      <c r="J1636">
        <v>-1.16170821643259</v>
      </c>
      <c r="K1636">
        <v>169.81920523324001</v>
      </c>
      <c r="L1636">
        <v>176.50219253387101</v>
      </c>
      <c r="M1636">
        <v>65.263457077254103</v>
      </c>
      <c r="N1636">
        <v>0.94751013955730701</v>
      </c>
      <c r="O1636">
        <v>28.7520172135556</v>
      </c>
      <c r="P1636">
        <v>38.318452380952301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302</v>
      </c>
      <c r="E1637">
        <v>683.46387265500005</v>
      </c>
      <c r="F1637">
        <v>390.15</v>
      </c>
      <c r="G1637">
        <v>-25.437388339344501</v>
      </c>
      <c r="H1637">
        <v>-9.7692099009552305</v>
      </c>
      <c r="I1637">
        <v>12.598316480889199</v>
      </c>
      <c r="J1637">
        <v>4.5175570807717396</v>
      </c>
      <c r="K1637">
        <v>355.30869822601898</v>
      </c>
      <c r="L1637">
        <v>324.14480576173702</v>
      </c>
      <c r="M1637">
        <v>50.688403704687701</v>
      </c>
      <c r="N1637">
        <v>1.1628785195203899</v>
      </c>
      <c r="O1637">
        <v>15.066584141750701</v>
      </c>
      <c r="P1637">
        <v>57.9554655870445</v>
      </c>
      <c r="Q1637">
        <v>4.2444183307221002E-2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906</v>
      </c>
      <c r="E1638">
        <v>680.36360063999996</v>
      </c>
      <c r="F1638">
        <v>364.8</v>
      </c>
      <c r="G1638">
        <v>-28.5983527886833</v>
      </c>
      <c r="H1638">
        <v>5.5800994316493799</v>
      </c>
      <c r="I1638">
        <v>-10.7375557278434</v>
      </c>
      <c r="J1638">
        <v>1.8132245957589901</v>
      </c>
      <c r="K1638">
        <v>338.91110092812499</v>
      </c>
      <c r="L1638">
        <v>332.23489801625902</v>
      </c>
      <c r="M1638">
        <v>62.431470570420203</v>
      </c>
      <c r="N1638">
        <v>0.34554955176903202</v>
      </c>
      <c r="O1638">
        <v>14.240679824561401</v>
      </c>
      <c r="P1638">
        <v>53.277310924369701</v>
      </c>
      <c r="Q1638">
        <v>5.0893744436058999E-2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60</v>
      </c>
      <c r="E1639">
        <v>680.18352201000005</v>
      </c>
      <c r="F1639">
        <v>30.33</v>
      </c>
      <c r="G1639">
        <v>17.058812491299999</v>
      </c>
      <c r="H1639">
        <v>-13.549068381406901</v>
      </c>
      <c r="I1639">
        <v>-30.283745733132001</v>
      </c>
      <c r="J1639">
        <v>2.6917136935169999</v>
      </c>
      <c r="K1639">
        <v>31.350120770665502</v>
      </c>
      <c r="L1639">
        <v>31.049576722331501</v>
      </c>
      <c r="M1639">
        <v>59.692383079947902</v>
      </c>
      <c r="N1639">
        <v>1.0980490434677399</v>
      </c>
      <c r="O1639">
        <v>50.675898450379101</v>
      </c>
      <c r="P1639">
        <v>42.394366197182997</v>
      </c>
      <c r="Q1639">
        <v>-2.645286542839E-2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388</v>
      </c>
      <c r="E1640">
        <v>677.55948920000003</v>
      </c>
      <c r="F1640">
        <v>496.1</v>
      </c>
      <c r="G1640">
        <v>61.170082750074101</v>
      </c>
      <c r="H1640">
        <v>-9.6286482945368803</v>
      </c>
      <c r="I1640">
        <v>4.3838442945688403</v>
      </c>
      <c r="J1640">
        <v>-2.7812661950584898</v>
      </c>
      <c r="K1640">
        <v>497.32677389077003</v>
      </c>
      <c r="L1640">
        <v>446.89736310789698</v>
      </c>
      <c r="M1640">
        <v>59.805350705451403</v>
      </c>
      <c r="N1640">
        <v>0.94460764408658704</v>
      </c>
      <c r="O1640">
        <v>34.730901028018501</v>
      </c>
      <c r="P1640">
        <v>108.314087759815</v>
      </c>
      <c r="Q1640">
        <v>0.221531874585705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118</v>
      </c>
      <c r="E1641">
        <v>677.53499999999997</v>
      </c>
      <c r="F1641">
        <v>132.85</v>
      </c>
      <c r="G1641">
        <v>-24.3485393466594</v>
      </c>
      <c r="H1641">
        <v>-8.2311898148720299</v>
      </c>
      <c r="I1641">
        <v>-20.744028203577901</v>
      </c>
      <c r="J1641">
        <v>-4.8267603988693102</v>
      </c>
      <c r="K1641">
        <v>133.005212745748</v>
      </c>
      <c r="L1641">
        <v>137.60253158463101</v>
      </c>
      <c r="M1641">
        <v>47.807166986939301</v>
      </c>
      <c r="N1641">
        <v>1.17171646198579</v>
      </c>
      <c r="O1641">
        <v>30.372600677455701</v>
      </c>
      <c r="P1641">
        <v>12.584745762711799</v>
      </c>
      <c r="Q1641">
        <v>-9.7580791408381995E-2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271</v>
      </c>
      <c r="E1642">
        <v>676.64246495999998</v>
      </c>
      <c r="F1642">
        <v>3240.6</v>
      </c>
      <c r="G1642">
        <v>6.8168203266603804</v>
      </c>
      <c r="H1642">
        <v>-2.5775241238650501</v>
      </c>
      <c r="I1642">
        <v>13.9995783402698</v>
      </c>
      <c r="J1642">
        <v>3.1513267836057999</v>
      </c>
      <c r="K1642">
        <v>3151.3076625109702</v>
      </c>
      <c r="L1642">
        <v>2806.2857156418299</v>
      </c>
      <c r="M1642">
        <v>64.4678039884638</v>
      </c>
      <c r="N1642">
        <v>0.53866639967961505</v>
      </c>
      <c r="O1642">
        <v>34.913287662778501</v>
      </c>
      <c r="P1642">
        <v>56.098265895953702</v>
      </c>
      <c r="Q1642">
        <v>-3.5053461027309998E-3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715</v>
      </c>
      <c r="E1643">
        <v>676.62342616799901</v>
      </c>
      <c r="F1643">
        <v>883.3</v>
      </c>
      <c r="G1643">
        <v>-1.9896533715912701</v>
      </c>
      <c r="H1643">
        <v>1.0088054083337801</v>
      </c>
      <c r="I1643">
        <v>-0.63124593525239803</v>
      </c>
      <c r="J1643">
        <v>0.61179104928632599</v>
      </c>
      <c r="K1643">
        <v>857.95882801012203</v>
      </c>
      <c r="L1643">
        <v>800.146037296278</v>
      </c>
      <c r="M1643">
        <v>64.306050640641899</v>
      </c>
      <c r="N1643">
        <v>1.3901248734390801</v>
      </c>
      <c r="O1643">
        <v>2.02988792029887</v>
      </c>
      <c r="P1643">
        <v>30.861197943673201</v>
      </c>
      <c r="Q1643">
        <v>2.0547319375944E-2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138</v>
      </c>
      <c r="E1644">
        <v>675.74755219500003</v>
      </c>
      <c r="F1644">
        <v>25.95</v>
      </c>
      <c r="G1644">
        <v>138.11025717065101</v>
      </c>
      <c r="H1644">
        <v>-10.6129646126531</v>
      </c>
      <c r="I1644">
        <v>21.9201062091979</v>
      </c>
      <c r="J1644">
        <v>4.4068567960229101</v>
      </c>
      <c r="K1644">
        <v>26.4151725262513</v>
      </c>
      <c r="L1644">
        <v>23.668531668535199</v>
      </c>
      <c r="M1644">
        <v>60.402827849027801</v>
      </c>
      <c r="N1644">
        <v>0.95391821088668505</v>
      </c>
      <c r="O1644">
        <v>67.437379576107901</v>
      </c>
      <c r="P1644">
        <v>177.540106951871</v>
      </c>
      <c r="Q1644">
        <v>0.120495769309352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541</v>
      </c>
      <c r="E1645">
        <v>674.38800000000003</v>
      </c>
      <c r="F1645">
        <v>1021.8</v>
      </c>
      <c r="G1645">
        <v>74.012300863392994</v>
      </c>
      <c r="H1645">
        <v>-6.3721868046675603</v>
      </c>
      <c r="I1645">
        <v>13.106117558776701</v>
      </c>
      <c r="J1645">
        <v>-2.32459975232468</v>
      </c>
      <c r="K1645">
        <v>1033.3020663562299</v>
      </c>
      <c r="L1645">
        <v>899.06544965687704</v>
      </c>
      <c r="M1645">
        <v>34.584475843670504</v>
      </c>
      <c r="N1645">
        <v>0.716454538892765</v>
      </c>
      <c r="O1645">
        <v>15.482481894695599</v>
      </c>
      <c r="P1645">
        <v>104.36</v>
      </c>
      <c r="Q1645">
        <v>4.8080242878220998E-2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285</v>
      </c>
      <c r="E1646">
        <v>671.53686099499998</v>
      </c>
      <c r="F1646">
        <v>474.65</v>
      </c>
      <c r="G1646">
        <v>105.343961695972</v>
      </c>
      <c r="H1646">
        <v>42.029448061919901</v>
      </c>
      <c r="I1646">
        <v>50.508661546030801</v>
      </c>
      <c r="J1646">
        <v>-5.8340632568146704</v>
      </c>
      <c r="K1646">
        <v>388.87012223165198</v>
      </c>
      <c r="L1646">
        <v>301.08449245950499</v>
      </c>
      <c r="M1646">
        <v>56.813691291907602</v>
      </c>
      <c r="N1646">
        <v>1.54099212605603</v>
      </c>
      <c r="O1646">
        <v>17.7604550721584</v>
      </c>
      <c r="P1646">
        <v>215.90682196339401</v>
      </c>
      <c r="Q1646">
        <v>9.9999053347583994E-2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302</v>
      </c>
      <c r="E1647">
        <v>670.17600000000004</v>
      </c>
      <c r="F1647">
        <v>143.19999999999999</v>
      </c>
      <c r="G1647">
        <v>-16.503447443052899</v>
      </c>
      <c r="H1647">
        <v>-3.7947251507673201</v>
      </c>
      <c r="I1647">
        <v>-15.7456518477139</v>
      </c>
      <c r="J1647">
        <v>1.2872138235320401</v>
      </c>
      <c r="K1647">
        <v>147.07458497684701</v>
      </c>
      <c r="L1647">
        <v>144.08821100954199</v>
      </c>
      <c r="M1647">
        <v>33.627376847305896</v>
      </c>
      <c r="N1647">
        <v>0.68178285602655098</v>
      </c>
      <c r="O1647">
        <v>22.905027932960898</v>
      </c>
      <c r="P1647">
        <v>19.233971690258102</v>
      </c>
      <c r="Q1647">
        <v>9.9335651205635006E-2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133</v>
      </c>
      <c r="E1648">
        <v>668.37914527999999</v>
      </c>
      <c r="F1648">
        <v>431.2</v>
      </c>
      <c r="G1648">
        <v>-39.972755769114301</v>
      </c>
      <c r="H1648">
        <v>-5.7572477745281496</v>
      </c>
      <c r="I1648">
        <v>-34.721146890600799</v>
      </c>
      <c r="J1648">
        <v>-1.62064191468046</v>
      </c>
      <c r="K1648">
        <v>459.411577800967</v>
      </c>
      <c r="L1648">
        <v>488.07943652283501</v>
      </c>
      <c r="M1648">
        <v>26.0230051124671</v>
      </c>
      <c r="N1648">
        <v>0.62319639322547504</v>
      </c>
      <c r="O1648">
        <v>58.035714285714299</v>
      </c>
      <c r="P1648">
        <v>3.64138925609902</v>
      </c>
      <c r="Q1648">
        <v>7.3771036679200999E-2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77</v>
      </c>
      <c r="E1649">
        <v>665.618559</v>
      </c>
      <c r="F1649">
        <v>596.54999999999995</v>
      </c>
      <c r="G1649">
        <v>46.846842557673803</v>
      </c>
      <c r="H1649">
        <v>-12.4176380153383</v>
      </c>
      <c r="I1649">
        <v>-46.379382513199701</v>
      </c>
      <c r="J1649">
        <v>4.3435915222980901</v>
      </c>
      <c r="K1649">
        <v>644.88254381763295</v>
      </c>
      <c r="L1649">
        <v>640.20911787755699</v>
      </c>
      <c r="M1649">
        <v>46.009514941393299</v>
      </c>
      <c r="N1649">
        <v>1.2590897409270601</v>
      </c>
      <c r="O1649">
        <v>61.9478669013494</v>
      </c>
      <c r="P1649">
        <v>78.074626865671604</v>
      </c>
      <c r="Q1649">
        <v>0.22671336605137499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555</v>
      </c>
      <c r="E1650">
        <v>665.03346502399995</v>
      </c>
      <c r="F1650">
        <v>3.76</v>
      </c>
      <c r="G1650">
        <v>-2.7206323699152999</v>
      </c>
      <c r="H1650">
        <v>-10.5601242865114</v>
      </c>
      <c r="I1650">
        <v>-24.776556707937399</v>
      </c>
      <c r="J1650">
        <v>-1.52520379944037</v>
      </c>
      <c r="K1650">
        <v>3.8383258356243002</v>
      </c>
      <c r="L1650">
        <v>3.8231703573712799</v>
      </c>
      <c r="M1650">
        <v>45.912291243104399</v>
      </c>
      <c r="N1650">
        <v>1.00928006677938</v>
      </c>
      <c r="O1650">
        <v>50.2659574468085</v>
      </c>
      <c r="P1650">
        <v>34.285714285714299</v>
      </c>
      <c r="Q1650">
        <v>5.8923943048644997E-2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285</v>
      </c>
      <c r="E1651">
        <v>665.01615589999994</v>
      </c>
      <c r="F1651">
        <v>3.89</v>
      </c>
      <c r="G1651">
        <v>45.119479832048199</v>
      </c>
      <c r="H1651">
        <v>-12.3775977005195</v>
      </c>
      <c r="I1651">
        <v>-33.2586995650802</v>
      </c>
      <c r="J1651">
        <v>-0.41333321388557298</v>
      </c>
      <c r="K1651">
        <v>3.9816770923527298</v>
      </c>
      <c r="L1651">
        <v>3.8696994091221302</v>
      </c>
      <c r="M1651">
        <v>42.1802001668568</v>
      </c>
      <c r="N1651">
        <v>0.78428581406173004</v>
      </c>
      <c r="O1651">
        <v>70.951156812339306</v>
      </c>
      <c r="P1651">
        <v>76.818181818181799</v>
      </c>
      <c r="Q1651">
        <v>5.6506742072532E-2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1428</v>
      </c>
      <c r="E1652">
        <v>663.65977878000001</v>
      </c>
      <c r="F1652">
        <v>1106.0999999999999</v>
      </c>
      <c r="G1652">
        <v>13.7778958747276</v>
      </c>
      <c r="H1652">
        <v>4.9271885397266697</v>
      </c>
      <c r="I1652">
        <v>-12.2710331443933</v>
      </c>
      <c r="J1652">
        <v>0.50275009784202296</v>
      </c>
      <c r="K1652">
        <v>1058.83550728621</v>
      </c>
      <c r="L1652">
        <v>1001.69077439324</v>
      </c>
      <c r="M1652">
        <v>58.342492546562099</v>
      </c>
      <c r="N1652">
        <v>0.85698846713921095</v>
      </c>
      <c r="O1652">
        <v>12.738450411355201</v>
      </c>
      <c r="P1652">
        <v>42.722580645161202</v>
      </c>
      <c r="Q1652">
        <v>-5.4961045547750002E-3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1529</v>
      </c>
      <c r="E1653">
        <v>662.42947284799902</v>
      </c>
      <c r="F1653">
        <v>28.64</v>
      </c>
      <c r="G1653">
        <v>-0.82815925163572102</v>
      </c>
      <c r="H1653">
        <v>1.35622106970703</v>
      </c>
      <c r="I1653">
        <v>-18.353967571780402</v>
      </c>
      <c r="J1653">
        <v>6.3243382769803098</v>
      </c>
      <c r="K1653">
        <v>27.220358133001898</v>
      </c>
      <c r="L1653">
        <v>26.733079795012699</v>
      </c>
      <c r="M1653">
        <v>63.758898729982498</v>
      </c>
      <c r="N1653">
        <v>1.60229190861174</v>
      </c>
      <c r="O1653">
        <v>28.840782122905001</v>
      </c>
      <c r="P1653">
        <v>39.367396593673902</v>
      </c>
      <c r="Q1653">
        <v>-3.0936177704091E-2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541</v>
      </c>
      <c r="E1654">
        <v>661.35460590000002</v>
      </c>
      <c r="F1654">
        <v>24.39</v>
      </c>
      <c r="G1654">
        <v>91.829753014041302</v>
      </c>
      <c r="H1654">
        <v>17.063017726938</v>
      </c>
      <c r="I1654">
        <v>8.8814519500712201</v>
      </c>
      <c r="J1654">
        <v>-1.2503832079327999</v>
      </c>
      <c r="K1654">
        <v>21.825273985949</v>
      </c>
      <c r="L1654">
        <v>18.1735447494721</v>
      </c>
      <c r="M1654">
        <v>58.091789677681</v>
      </c>
      <c r="N1654">
        <v>1.4792951221894599</v>
      </c>
      <c r="O1654">
        <v>8.2410824108241005</v>
      </c>
      <c r="P1654">
        <v>152.746113989637</v>
      </c>
      <c r="Q1654">
        <v>1.7175204801871999E-2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198</v>
      </c>
      <c r="E1655">
        <v>660.95297574999995</v>
      </c>
      <c r="F1655">
        <v>189.5</v>
      </c>
      <c r="G1655">
        <v>232.86286802495701</v>
      </c>
      <c r="H1655">
        <v>-10.3630474359692</v>
      </c>
      <c r="I1655">
        <v>3.6065526333600402</v>
      </c>
      <c r="J1655">
        <v>2.5005341603406901</v>
      </c>
      <c r="K1655">
        <v>193.21452905887199</v>
      </c>
      <c r="L1655">
        <v>162.273497068604</v>
      </c>
      <c r="M1655">
        <v>37.264829475734302</v>
      </c>
      <c r="N1655">
        <v>0.35845440342481699</v>
      </c>
      <c r="O1655">
        <v>16.094986807387802</v>
      </c>
      <c r="Q1655">
        <v>0.12683173333242001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60</v>
      </c>
      <c r="E1656">
        <v>660.738658644</v>
      </c>
      <c r="F1656">
        <v>201.78</v>
      </c>
      <c r="G1656">
        <v>237.92626478038099</v>
      </c>
      <c r="H1656">
        <v>15.742772669850799</v>
      </c>
      <c r="I1656">
        <v>26.312874186371499</v>
      </c>
      <c r="J1656">
        <v>2.7923112289751302</v>
      </c>
      <c r="K1656">
        <v>166.49517985335501</v>
      </c>
      <c r="L1656">
        <v>136.21745435929299</v>
      </c>
      <c r="M1656">
        <v>75.473035256505995</v>
      </c>
      <c r="N1656">
        <v>1.83690146543724</v>
      </c>
      <c r="O1656">
        <v>0.25275052036870499</v>
      </c>
      <c r="P1656">
        <v>311.79591836734602</v>
      </c>
      <c r="Q1656">
        <v>7.3726492807376004E-2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138</v>
      </c>
      <c r="E1657">
        <v>659.54940692000002</v>
      </c>
      <c r="F1657">
        <v>46.79</v>
      </c>
      <c r="G1657">
        <v>233.164617568523</v>
      </c>
      <c r="H1657">
        <v>-9.6362082952946307E-2</v>
      </c>
      <c r="I1657">
        <v>169.27539134400999</v>
      </c>
      <c r="J1657">
        <v>4.0916793174427397</v>
      </c>
      <c r="K1657">
        <v>43.071857877706101</v>
      </c>
      <c r="L1657">
        <v>30.9318852768629</v>
      </c>
      <c r="M1657">
        <v>52.539947153632397</v>
      </c>
      <c r="N1657">
        <v>1.68302942676317</v>
      </c>
      <c r="O1657">
        <v>13.2934387689677</v>
      </c>
      <c r="P1657">
        <v>264.12451361867699</v>
      </c>
      <c r="Q1657">
        <v>2.4156126083546E-2</v>
      </c>
    </row>
    <row r="1658" spans="1:17" hidden="1" x14ac:dyDescent="0.3">
      <c r="A1658" t="s">
        <v>3472</v>
      </c>
      <c r="B1658" t="s">
        <v>2539</v>
      </c>
      <c r="C1658" t="str">
        <f>IFERROR(VLOOKUP(Table1[[#This Row],[Ticker]],[1]!Table1[[Symbol]:[Industry]],2,FALSE),"-")</f>
        <v>-</v>
      </c>
      <c r="D1658" t="s">
        <v>231</v>
      </c>
      <c r="E1658">
        <v>658.03344000000004</v>
      </c>
      <c r="F1658">
        <v>1641.8</v>
      </c>
      <c r="G1658">
        <v>578.063024095836</v>
      </c>
      <c r="H1658">
        <v>8.3172791309483909</v>
      </c>
      <c r="I1658">
        <v>44.098090111716601</v>
      </c>
      <c r="J1658">
        <v>6.2995938903070696</v>
      </c>
      <c r="K1658">
        <v>1408.38200450413</v>
      </c>
      <c r="L1658">
        <v>927.25439574696998</v>
      </c>
      <c r="M1658">
        <v>57.042797569257303</v>
      </c>
      <c r="N1658">
        <v>0.48471111111111098</v>
      </c>
      <c r="O1658">
        <v>14.9987818248264</v>
      </c>
      <c r="P1658">
        <v>704.80392156862695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254</v>
      </c>
      <c r="E1659">
        <v>657.02676562500005</v>
      </c>
      <c r="F1659">
        <v>504.75</v>
      </c>
      <c r="G1659">
        <v>224.452973251027</v>
      </c>
      <c r="H1659">
        <v>65.006119628850001</v>
      </c>
      <c r="I1659">
        <v>52.807728454563197</v>
      </c>
      <c r="J1659">
        <v>3.0058207315841599</v>
      </c>
      <c r="K1659">
        <v>375.82466969638801</v>
      </c>
      <c r="L1659">
        <v>291.87818704270802</v>
      </c>
      <c r="M1659">
        <v>76.421946157368097</v>
      </c>
      <c r="N1659">
        <v>1.38408075397073</v>
      </c>
      <c r="O1659">
        <v>2.9816740960871599</v>
      </c>
      <c r="P1659">
        <v>268.430656934306</v>
      </c>
      <c r="Q1659">
        <v>0.11665976292426999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228</v>
      </c>
      <c r="E1660">
        <v>654.5</v>
      </c>
      <c r="F1660">
        <v>595</v>
      </c>
      <c r="G1660">
        <v>117.564359706361</v>
      </c>
      <c r="H1660">
        <v>-2.60352362644542</v>
      </c>
      <c r="I1660">
        <v>92.010313379903494</v>
      </c>
      <c r="J1660">
        <v>-8.0018899110148993</v>
      </c>
      <c r="K1660">
        <v>553.18181139588205</v>
      </c>
      <c r="L1660">
        <v>406.95464164386902</v>
      </c>
      <c r="M1660">
        <v>49.400461712496501</v>
      </c>
      <c r="N1660">
        <v>0.42317730565816802</v>
      </c>
      <c r="O1660">
        <v>11.932773109243699</v>
      </c>
      <c r="P1660">
        <v>161.82618261826099</v>
      </c>
      <c r="Q1660">
        <v>0.24140877510969799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349</v>
      </c>
      <c r="E1661">
        <v>654.23083752000002</v>
      </c>
      <c r="F1661">
        <v>21.48</v>
      </c>
      <c r="G1661">
        <v>54.989045049439497</v>
      </c>
      <c r="H1661">
        <v>9.0685096714645894</v>
      </c>
      <c r="I1661">
        <v>-25.540035653234501</v>
      </c>
      <c r="J1661">
        <v>4.3721671223207998</v>
      </c>
      <c r="K1661">
        <v>20.6700135915966</v>
      </c>
      <c r="L1661">
        <v>18.902546206845901</v>
      </c>
      <c r="M1661">
        <v>61.854680275922298</v>
      </c>
      <c r="N1661">
        <v>5.4062119624718203</v>
      </c>
      <c r="O1661">
        <v>33.845437616387301</v>
      </c>
      <c r="P1661">
        <v>120.30769230769199</v>
      </c>
      <c r="Q1661">
        <v>7.7367999018785993E-2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184</v>
      </c>
      <c r="E1662">
        <v>652.28111541199996</v>
      </c>
      <c r="F1662">
        <v>38.659999999999997</v>
      </c>
      <c r="G1662">
        <v>-26.556959487994199</v>
      </c>
      <c r="H1662">
        <v>-20.4366662009826</v>
      </c>
      <c r="I1662">
        <v>-40.983468829888402</v>
      </c>
      <c r="J1662">
        <v>-1.1583206825572501</v>
      </c>
      <c r="K1662">
        <v>44.390602893373597</v>
      </c>
      <c r="L1662">
        <v>45.550557859714701</v>
      </c>
      <c r="M1662">
        <v>34.054246235195599</v>
      </c>
      <c r="N1662">
        <v>0.62762519536908901</v>
      </c>
      <c r="O1662">
        <v>62.183135023279902</v>
      </c>
      <c r="P1662">
        <v>4.9118046132971402</v>
      </c>
      <c r="Q1662">
        <v>0.13709959564649199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1642</v>
      </c>
      <c r="E1663">
        <v>651.53970000000004</v>
      </c>
      <c r="F1663">
        <v>61.35</v>
      </c>
      <c r="G1663">
        <v>-3.1242554431712799</v>
      </c>
      <c r="H1663">
        <v>-5.1725712454930397</v>
      </c>
      <c r="I1663">
        <v>1.56365643114256</v>
      </c>
      <c r="J1663">
        <v>-3.7838147537034899</v>
      </c>
      <c r="K1663">
        <v>61.371582468276799</v>
      </c>
      <c r="L1663">
        <v>57.2922136640547</v>
      </c>
      <c r="M1663">
        <v>63.305866194264297</v>
      </c>
      <c r="N1663">
        <v>0.87275075923898404</v>
      </c>
      <c r="O1663">
        <v>5.2159739201304003</v>
      </c>
      <c r="P1663">
        <v>27.4143302180685</v>
      </c>
      <c r="Q1663">
        <v>-3.0371808196612001E-2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370</v>
      </c>
      <c r="E1664">
        <v>650.88773078999998</v>
      </c>
      <c r="F1664">
        <v>132.9</v>
      </c>
      <c r="G1664">
        <v>85.280383632116695</v>
      </c>
      <c r="H1664">
        <v>-7.0544538936181498</v>
      </c>
      <c r="I1664">
        <v>29.921011955990402</v>
      </c>
      <c r="J1664">
        <v>-3.82186556282754</v>
      </c>
      <c r="K1664">
        <v>120.45848180099399</v>
      </c>
      <c r="L1664">
        <v>100.735162327891</v>
      </c>
      <c r="M1664">
        <v>53.959526761102602</v>
      </c>
      <c r="N1664">
        <v>0.69446979356202598</v>
      </c>
      <c r="O1664">
        <v>11.249059443190299</v>
      </c>
      <c r="P1664">
        <v>122.799664710813</v>
      </c>
      <c r="Q1664">
        <v>0.100906839114485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E1665">
        <v>649.9667465</v>
      </c>
      <c r="F1665">
        <v>446.75</v>
      </c>
      <c r="G1665">
        <v>4.93983159872516</v>
      </c>
      <c r="H1665">
        <v>-4.0969779718799701</v>
      </c>
      <c r="I1665">
        <v>-24.311444890222099</v>
      </c>
      <c r="J1665">
        <v>1.1482203373983999</v>
      </c>
      <c r="K1665">
        <v>461.515708448027</v>
      </c>
      <c r="L1665">
        <v>440.25650298707097</v>
      </c>
      <c r="M1665">
        <v>44.570246301196804</v>
      </c>
      <c r="N1665">
        <v>0.22667493796526</v>
      </c>
      <c r="O1665">
        <v>28.035814213765999</v>
      </c>
      <c r="P1665">
        <v>35.378787878787797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158</v>
      </c>
      <c r="E1666">
        <v>649.57350359999998</v>
      </c>
      <c r="F1666">
        <v>99.12</v>
      </c>
      <c r="G1666">
        <v>-57.732118441031801</v>
      </c>
      <c r="H1666">
        <v>-1.40085187072024</v>
      </c>
      <c r="I1666">
        <v>-39.408035291059299</v>
      </c>
      <c r="J1666">
        <v>1.22197508083203</v>
      </c>
      <c r="K1666">
        <v>101.189681507608</v>
      </c>
      <c r="L1666">
        <v>113.95784557576</v>
      </c>
      <c r="M1666">
        <v>55.824291522050103</v>
      </c>
      <c r="N1666">
        <v>1.06607878659572</v>
      </c>
      <c r="O1666">
        <v>57.334543987086299</v>
      </c>
      <c r="P1666">
        <v>8.8035126234906809</v>
      </c>
      <c r="Q1666">
        <v>2.2496372835247001E-2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622</v>
      </c>
      <c r="E1667">
        <v>649.24834304000001</v>
      </c>
      <c r="F1667">
        <v>72.16</v>
      </c>
      <c r="G1667">
        <v>105.141156830957</v>
      </c>
      <c r="H1667">
        <v>4.4225128702708698</v>
      </c>
      <c r="I1667">
        <v>66.189878890814299</v>
      </c>
      <c r="J1667">
        <v>-8.8851086373878694</v>
      </c>
      <c r="K1667">
        <v>65.794799533292306</v>
      </c>
      <c r="L1667">
        <v>54.928960551348702</v>
      </c>
      <c r="M1667">
        <v>60.921245389377297</v>
      </c>
      <c r="N1667">
        <v>1.2448032412344701</v>
      </c>
      <c r="O1667">
        <v>10.4490022172949</v>
      </c>
      <c r="P1667">
        <v>157.254901960784</v>
      </c>
      <c r="Q1667">
        <v>9.9956589315095004E-2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21</v>
      </c>
      <c r="E1668">
        <v>648.38919937499998</v>
      </c>
      <c r="F1668">
        <v>348.75</v>
      </c>
      <c r="G1668">
        <v>178.32974726010201</v>
      </c>
      <c r="H1668">
        <v>35.8386332362996</v>
      </c>
      <c r="I1668">
        <v>9.9868753933421299</v>
      </c>
      <c r="J1668">
        <v>27.705761313877598</v>
      </c>
      <c r="K1668">
        <v>277.71965043647799</v>
      </c>
      <c r="L1668">
        <v>244.70045109312699</v>
      </c>
      <c r="M1668">
        <v>83.100329497221693</v>
      </c>
      <c r="N1668">
        <v>2.3446667200128002</v>
      </c>
      <c r="O1668">
        <v>6.0931899641577001</v>
      </c>
      <c r="P1668">
        <v>216.183136899365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E1669">
        <v>644.84213499999998</v>
      </c>
      <c r="F1669">
        <v>1122.05</v>
      </c>
      <c r="G1669">
        <v>-25.089941090088399</v>
      </c>
      <c r="H1669">
        <v>9.1780967508009592</v>
      </c>
      <c r="I1669">
        <v>-5.6535494803550401</v>
      </c>
      <c r="J1669">
        <v>-4.8556673514281297</v>
      </c>
      <c r="K1669">
        <v>1025.6240626317799</v>
      </c>
      <c r="L1669">
        <v>1009.26312136539</v>
      </c>
      <c r="M1669">
        <v>52.365181514394898</v>
      </c>
      <c r="N1669">
        <v>1.6925707420676599</v>
      </c>
      <c r="O1669">
        <v>64.146469017947695</v>
      </c>
      <c r="P1669">
        <v>40.081148564294601</v>
      </c>
      <c r="Q1669">
        <v>-7.5762236223406998E-2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138</v>
      </c>
      <c r="E1670">
        <v>643.65575091999995</v>
      </c>
      <c r="F1670">
        <v>47.95</v>
      </c>
      <c r="G1670">
        <v>50.989045049439497</v>
      </c>
      <c r="H1670">
        <v>-9.8371518207728492</v>
      </c>
      <c r="I1670">
        <v>-2.65892269274811</v>
      </c>
      <c r="J1670">
        <v>1.3207989562689399</v>
      </c>
      <c r="K1670">
        <v>44.637540908980199</v>
      </c>
      <c r="L1670">
        <v>41.544182057099597</v>
      </c>
      <c r="M1670">
        <v>73.049356122739994</v>
      </c>
      <c r="N1670">
        <v>1.4154307981141701</v>
      </c>
      <c r="O1670">
        <v>23.044838373305499</v>
      </c>
      <c r="P1670">
        <v>84.0690978886756</v>
      </c>
      <c r="Q1670">
        <v>9.2819933055718007E-2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418</v>
      </c>
      <c r="E1671">
        <v>642.73159632500006</v>
      </c>
      <c r="F1671">
        <v>67.55</v>
      </c>
      <c r="G1671">
        <v>-7.3442882838937802</v>
      </c>
      <c r="H1671">
        <v>-6.2402533484287996</v>
      </c>
      <c r="I1671">
        <v>-32.757633252509798</v>
      </c>
      <c r="J1671">
        <v>-8.4949928803067495E-2</v>
      </c>
      <c r="K1671">
        <v>69.489394530960098</v>
      </c>
      <c r="L1671">
        <v>70.619363784034405</v>
      </c>
      <c r="M1671">
        <v>49.511089560582903</v>
      </c>
      <c r="N1671">
        <v>0.574926699417596</v>
      </c>
      <c r="O1671">
        <v>45.062916358253098</v>
      </c>
      <c r="P1671">
        <v>20.409982174688</v>
      </c>
      <c r="Q1671">
        <v>-3.1346114094763997E-2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622</v>
      </c>
      <c r="E1672">
        <v>642.08083999999997</v>
      </c>
      <c r="F1672">
        <v>420.1</v>
      </c>
      <c r="G1672">
        <v>268.60586747934599</v>
      </c>
      <c r="H1672">
        <v>-13.8543254349297</v>
      </c>
      <c r="I1672">
        <v>244.75946282808201</v>
      </c>
      <c r="J1672">
        <v>4.0550939515890896</v>
      </c>
      <c r="K1672">
        <v>354.41858205982498</v>
      </c>
      <c r="L1672">
        <v>206.74299776475399</v>
      </c>
      <c r="M1672">
        <v>44.351705924175</v>
      </c>
      <c r="N1672">
        <v>8.4921256416949406E-2</v>
      </c>
      <c r="O1672">
        <v>23.780052368483599</v>
      </c>
      <c r="P1672">
        <v>394.23529411764702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550</v>
      </c>
      <c r="E1673">
        <v>641.94782550000002</v>
      </c>
      <c r="F1673">
        <v>46.45</v>
      </c>
      <c r="G1673">
        <v>-28.631078153845799</v>
      </c>
      <c r="H1673">
        <v>1.75197670489982</v>
      </c>
      <c r="I1673">
        <v>-36.101713033093702</v>
      </c>
      <c r="J1673">
        <v>5.01962691569602</v>
      </c>
      <c r="K1673">
        <v>45.365536660040902</v>
      </c>
      <c r="L1673">
        <v>46.475021190209397</v>
      </c>
      <c r="M1673">
        <v>55.625344795597798</v>
      </c>
      <c r="N1673">
        <v>1.68140757759744</v>
      </c>
      <c r="O1673">
        <v>36.921420882669501</v>
      </c>
      <c r="P1673">
        <v>17.446270543615601</v>
      </c>
      <c r="Q1673">
        <v>0.124495647061113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622</v>
      </c>
      <c r="E1674">
        <v>640.93878937600005</v>
      </c>
      <c r="F1674">
        <v>126.34</v>
      </c>
      <c r="G1674">
        <v>51.096460156854597</v>
      </c>
      <c r="H1674">
        <v>12.565067073232999</v>
      </c>
      <c r="I1674">
        <v>38.008253418644799</v>
      </c>
      <c r="J1674">
        <v>-2.4655013138578599</v>
      </c>
      <c r="K1674">
        <v>105.05471098284499</v>
      </c>
      <c r="L1674">
        <v>89.472673513656403</v>
      </c>
      <c r="M1674">
        <v>74.531060291747494</v>
      </c>
      <c r="N1674">
        <v>0.94989803043003496</v>
      </c>
      <c r="O1674">
        <v>5.2319138831723899</v>
      </c>
      <c r="P1674">
        <v>100.063341250989</v>
      </c>
      <c r="Q1674">
        <v>3.0349692179729999E-2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198</v>
      </c>
      <c r="E1675">
        <v>640.47992999999997</v>
      </c>
      <c r="F1675">
        <v>160.13999999999999</v>
      </c>
      <c r="G1675">
        <v>-9.6252406648461708</v>
      </c>
      <c r="H1675">
        <v>-5.5736076514479898</v>
      </c>
      <c r="I1675">
        <v>-27.9947882204292</v>
      </c>
      <c r="J1675">
        <v>-0.61406674372499404</v>
      </c>
      <c r="K1675">
        <v>159.724270179162</v>
      </c>
      <c r="L1675">
        <v>155.890941029739</v>
      </c>
      <c r="M1675">
        <v>58.984888053822097</v>
      </c>
      <c r="N1675">
        <v>0.78250799780688896</v>
      </c>
      <c r="O1675">
        <v>32.321718496315697</v>
      </c>
      <c r="P1675">
        <v>26.693037974683499</v>
      </c>
      <c r="Q1675">
        <v>-4.4812082784060001E-2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E1676">
        <v>636.59519</v>
      </c>
      <c r="F1676">
        <v>1107.7</v>
      </c>
      <c r="G1676">
        <v>-2.85153466070537</v>
      </c>
      <c r="H1676">
        <v>25.134963310103501</v>
      </c>
      <c r="I1676">
        <v>6.8590540581081196</v>
      </c>
      <c r="J1676">
        <v>-19.796847180212399</v>
      </c>
      <c r="M1676">
        <v>49.633515287912097</v>
      </c>
      <c r="O1676">
        <v>28.017513767265399</v>
      </c>
      <c r="P1676">
        <v>27.2121734137238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302</v>
      </c>
      <c r="E1677">
        <v>636.53151100000002</v>
      </c>
      <c r="F1677">
        <v>68.86</v>
      </c>
      <c r="G1677">
        <v>24.875531535926001</v>
      </c>
      <c r="H1677">
        <v>-7.9930661101055502</v>
      </c>
      <c r="I1677">
        <v>-17.7563774480105</v>
      </c>
      <c r="J1677">
        <v>-0.23956451971741</v>
      </c>
      <c r="K1677">
        <v>71.637342604396196</v>
      </c>
      <c r="L1677">
        <v>67.422444566221998</v>
      </c>
      <c r="M1677">
        <v>44.403663672204701</v>
      </c>
      <c r="N1677">
        <v>0.73152872913926303</v>
      </c>
      <c r="O1677">
        <v>33.096137089747302</v>
      </c>
      <c r="P1677">
        <v>75.216284987277305</v>
      </c>
      <c r="Q1677">
        <v>5.1705521298076998E-2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21</v>
      </c>
      <c r="E1678">
        <v>627.96885381999903</v>
      </c>
      <c r="F1678">
        <v>37.1</v>
      </c>
      <c r="G1678">
        <v>-14.4097732666608</v>
      </c>
      <c r="H1678">
        <v>-3.1291180634126601</v>
      </c>
      <c r="I1678">
        <v>-50.0579419893227</v>
      </c>
      <c r="J1678">
        <v>-0.75351172340046702</v>
      </c>
      <c r="K1678">
        <v>37.990805203154999</v>
      </c>
      <c r="L1678">
        <v>40.688434582636603</v>
      </c>
      <c r="M1678">
        <v>43.387195669183399</v>
      </c>
      <c r="N1678">
        <v>0.81240601179607097</v>
      </c>
      <c r="O1678">
        <v>72.237196765498595</v>
      </c>
      <c r="P1678">
        <v>22.644628099173499</v>
      </c>
      <c r="Q1678">
        <v>2.0121053562519E-2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158</v>
      </c>
      <c r="E1679">
        <v>627.86652160000006</v>
      </c>
      <c r="F1679">
        <v>52.48</v>
      </c>
      <c r="G1679">
        <v>28.104987078425001</v>
      </c>
      <c r="H1679">
        <v>-2.9829738379025601</v>
      </c>
      <c r="I1679">
        <v>-15.7463756214183</v>
      </c>
      <c r="J1679">
        <v>1.39963015285661</v>
      </c>
      <c r="K1679">
        <v>50.9104440993151</v>
      </c>
      <c r="L1679">
        <v>48.816645810062198</v>
      </c>
      <c r="M1679">
        <v>57.437444673868796</v>
      </c>
      <c r="N1679">
        <v>1.8467946360155501</v>
      </c>
      <c r="O1679">
        <v>37.862042682926798</v>
      </c>
      <c r="P1679">
        <v>71.503267973856197</v>
      </c>
      <c r="Q1679">
        <v>2.877854129037E-2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1093</v>
      </c>
      <c r="E1680">
        <v>625.64098850000005</v>
      </c>
      <c r="F1680">
        <v>2084.15</v>
      </c>
      <c r="G1680">
        <v>129.87502385319101</v>
      </c>
      <c r="H1680">
        <v>48.622550007815398</v>
      </c>
      <c r="I1680">
        <v>86.998711374859496</v>
      </c>
      <c r="J1680">
        <v>6.9806774016862496</v>
      </c>
      <c r="K1680">
        <v>1637.90322690014</v>
      </c>
      <c r="L1680">
        <v>1255.21993047412</v>
      </c>
      <c r="M1680">
        <v>60.7182094108962</v>
      </c>
      <c r="N1680">
        <v>0.808429564448504</v>
      </c>
      <c r="O1680">
        <v>14.5790849986805</v>
      </c>
      <c r="P1680">
        <v>215.80422759299901</v>
      </c>
      <c r="Q1680">
        <v>9.6070907973549002E-2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46</v>
      </c>
      <c r="E1681">
        <v>624.519182</v>
      </c>
      <c r="F1681">
        <v>520.45000000000005</v>
      </c>
      <c r="G1681">
        <v>272.52237838277199</v>
      </c>
      <c r="H1681">
        <v>-9.0309448136081603</v>
      </c>
      <c r="I1681">
        <v>282.23296710158598</v>
      </c>
      <c r="J1681">
        <v>23.550099787365198</v>
      </c>
      <c r="K1681">
        <v>388.53594615120102</v>
      </c>
      <c r="M1681">
        <v>65.968503228758294</v>
      </c>
      <c r="N1681">
        <v>0.43921044593768999</v>
      </c>
      <c r="O1681">
        <v>17.187049668556</v>
      </c>
      <c r="P1681">
        <v>323.130081300813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388</v>
      </c>
      <c r="E1682">
        <v>622.53714226</v>
      </c>
      <c r="F1682">
        <v>39.64</v>
      </c>
      <c r="G1682">
        <v>52.559200951443998</v>
      </c>
      <c r="H1682">
        <v>-7.3795748072238299</v>
      </c>
      <c r="I1682">
        <v>-12.919292062948999</v>
      </c>
      <c r="J1682">
        <v>-0.90328035997661005</v>
      </c>
      <c r="K1682">
        <v>38.427724808743498</v>
      </c>
      <c r="L1682">
        <v>35.969974540519203</v>
      </c>
      <c r="M1682">
        <v>59.844302638740601</v>
      </c>
      <c r="N1682">
        <v>1.2506438712061601</v>
      </c>
      <c r="O1682">
        <v>24.3693239152371</v>
      </c>
      <c r="P1682">
        <v>78.961625282167006</v>
      </c>
      <c r="Q1682">
        <v>6.8603596942220001E-3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254</v>
      </c>
      <c r="E1683">
        <v>621.82997637599999</v>
      </c>
      <c r="F1683">
        <v>192.36</v>
      </c>
      <c r="G1683">
        <v>25.977349143006801</v>
      </c>
      <c r="H1683">
        <v>-9.8916646520864493</v>
      </c>
      <c r="I1683">
        <v>-47.1121021730672</v>
      </c>
      <c r="J1683">
        <v>-1.8815478895036899</v>
      </c>
      <c r="K1683">
        <v>205.24655190820101</v>
      </c>
      <c r="L1683">
        <v>215.78985062324301</v>
      </c>
      <c r="M1683">
        <v>40.0476227821853</v>
      </c>
      <c r="N1683">
        <v>0.61399270158916996</v>
      </c>
      <c r="O1683">
        <v>80.364940736119706</v>
      </c>
      <c r="P1683">
        <v>53.887999999999998</v>
      </c>
      <c r="Q1683">
        <v>3.0229777696068001E-2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228</v>
      </c>
      <c r="E1684">
        <v>621.38432399999999</v>
      </c>
      <c r="F1684">
        <v>602.79999999999995</v>
      </c>
      <c r="G1684">
        <v>30.711837657242398</v>
      </c>
      <c r="H1684">
        <v>-17.790305235640801</v>
      </c>
      <c r="I1684">
        <v>-5.5996178772252598</v>
      </c>
      <c r="J1684">
        <v>-10.247417567381399</v>
      </c>
      <c r="K1684">
        <v>588.390074578748</v>
      </c>
      <c r="L1684">
        <v>511.79244447848203</v>
      </c>
      <c r="M1684">
        <v>36.2437882682759</v>
      </c>
      <c r="N1684">
        <v>0.75703399765533397</v>
      </c>
      <c r="O1684">
        <v>25.879230258792301</v>
      </c>
      <c r="P1684">
        <v>79.986862272826798</v>
      </c>
      <c r="Q1684">
        <v>0.22164903217479801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302</v>
      </c>
      <c r="E1685">
        <v>621.18638057999999</v>
      </c>
      <c r="F1685">
        <v>474.15</v>
      </c>
      <c r="G1685">
        <v>-20.2809177595738</v>
      </c>
      <c r="H1685">
        <v>-4.5184359071471798</v>
      </c>
      <c r="I1685">
        <v>-17.515308056609101</v>
      </c>
      <c r="J1685">
        <v>1.00657293446402</v>
      </c>
      <c r="K1685">
        <v>453.06943073851102</v>
      </c>
      <c r="L1685">
        <v>448.82695641455399</v>
      </c>
      <c r="M1685">
        <v>60.3460519441985</v>
      </c>
      <c r="N1685">
        <v>1.2162301147647201</v>
      </c>
      <c r="O1685">
        <v>14.7316250131814</v>
      </c>
      <c r="P1685">
        <v>20.925784238714598</v>
      </c>
      <c r="Q1685">
        <v>-3.9625193724637998E-2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555</v>
      </c>
      <c r="E1686">
        <v>620.01144629999999</v>
      </c>
      <c r="F1686">
        <v>633.70000000000005</v>
      </c>
      <c r="G1686">
        <v>-18.605099993807201</v>
      </c>
      <c r="H1686">
        <v>13.8204958377996</v>
      </c>
      <c r="I1686">
        <v>11.758913656854601</v>
      </c>
      <c r="J1686">
        <v>2.2401003700743298</v>
      </c>
      <c r="K1686">
        <v>566.204320339025</v>
      </c>
      <c r="L1686">
        <v>538.55601751115296</v>
      </c>
      <c r="M1686">
        <v>64.936252975686401</v>
      </c>
      <c r="N1686">
        <v>1.1197971219336</v>
      </c>
      <c r="O1686">
        <v>9.4208616064383506</v>
      </c>
      <c r="P1686">
        <v>42.053351266532097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158</v>
      </c>
      <c r="E1687">
        <v>619.74148585499995</v>
      </c>
      <c r="F1687">
        <v>90.29</v>
      </c>
      <c r="G1687">
        <v>2.1511316819500399</v>
      </c>
      <c r="H1687">
        <v>-2.1276501609118998</v>
      </c>
      <c r="I1687">
        <v>4.7633700319893197</v>
      </c>
      <c r="J1687">
        <v>0.94363462470532</v>
      </c>
      <c r="K1687">
        <v>87.103422198083393</v>
      </c>
      <c r="L1687">
        <v>79.488558627168501</v>
      </c>
      <c r="M1687">
        <v>50.284561460819702</v>
      </c>
      <c r="N1687">
        <v>0.857285485667998</v>
      </c>
      <c r="O1687">
        <v>17.953261712260399</v>
      </c>
      <c r="P1687">
        <v>57.391051714119698</v>
      </c>
      <c r="Q1687">
        <v>0.11603409828412101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21</v>
      </c>
      <c r="E1688">
        <v>619.031841805</v>
      </c>
      <c r="F1688">
        <v>198.85</v>
      </c>
      <c r="G1688">
        <v>30.856646295545399</v>
      </c>
      <c r="H1688">
        <v>17.8558178298934</v>
      </c>
      <c r="I1688">
        <v>-7.5925583433648702</v>
      </c>
      <c r="J1688">
        <v>5.5792867529814201</v>
      </c>
      <c r="K1688">
        <v>173.84471405126499</v>
      </c>
      <c r="L1688">
        <v>162.29266102066001</v>
      </c>
      <c r="M1688">
        <v>59.038792634269697</v>
      </c>
      <c r="N1688">
        <v>3.76604137638226</v>
      </c>
      <c r="O1688">
        <v>9.2029167714357598</v>
      </c>
      <c r="P1688">
        <v>66.960537363559993</v>
      </c>
      <c r="Q1688">
        <v>-1.1582700317836999E-2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915</v>
      </c>
      <c r="E1689">
        <v>619.02002645000005</v>
      </c>
      <c r="F1689">
        <v>340.9</v>
      </c>
      <c r="G1689">
        <v>39.962109022503498</v>
      </c>
      <c r="H1689">
        <v>-15.9263306439892</v>
      </c>
      <c r="I1689">
        <v>49.672697741316902</v>
      </c>
      <c r="J1689">
        <v>11.375732473588901</v>
      </c>
      <c r="M1689">
        <v>62.2336251516762</v>
      </c>
      <c r="O1689">
        <v>17.1311234966265</v>
      </c>
      <c r="P1689">
        <v>72.171717171717106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E1690">
        <v>616.87308800000005</v>
      </c>
      <c r="F1690">
        <v>41.6</v>
      </c>
      <c r="G1690">
        <v>904.16502132230096</v>
      </c>
      <c r="H1690">
        <v>-1.98572737480605</v>
      </c>
      <c r="I1690">
        <v>111.1738885108</v>
      </c>
      <c r="J1690">
        <v>28.7916793174427</v>
      </c>
      <c r="K1690">
        <v>36.196439335873599</v>
      </c>
      <c r="L1690">
        <v>25.243136497271401</v>
      </c>
      <c r="M1690">
        <v>67.214414752680398</v>
      </c>
      <c r="N1690">
        <v>1.65725110686559</v>
      </c>
      <c r="O1690">
        <v>16.706730769230699</v>
      </c>
      <c r="P1690">
        <v>928.17597627286204</v>
      </c>
      <c r="Q1690">
        <v>0.21307596340180401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2903</v>
      </c>
      <c r="E1691">
        <v>616.08747271999903</v>
      </c>
      <c r="F1691">
        <v>15.16</v>
      </c>
      <c r="G1691">
        <v>-2.2438866774680699</v>
      </c>
      <c r="H1691">
        <v>-15.597245816424101</v>
      </c>
      <c r="I1691">
        <v>-38.877480659607599</v>
      </c>
      <c r="J1691">
        <v>-2.8555887892916898</v>
      </c>
      <c r="K1691">
        <v>18.663173543283399</v>
      </c>
      <c r="L1691">
        <v>18.677700375086498</v>
      </c>
      <c r="M1691">
        <v>41.015801507196599</v>
      </c>
      <c r="N1691">
        <v>0.813046786265332</v>
      </c>
      <c r="O1691">
        <v>585.356200527704</v>
      </c>
      <c r="P1691">
        <v>32.401746724890799</v>
      </c>
      <c r="Q1691">
        <v>-8.3091286743415996E-2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418</v>
      </c>
      <c r="E1692">
        <v>615.24861090000002</v>
      </c>
      <c r="F1692">
        <v>580.65</v>
      </c>
      <c r="G1692">
        <v>64.787614387758495</v>
      </c>
      <c r="H1692">
        <v>0.26901330860133299</v>
      </c>
      <c r="I1692">
        <v>22.098506213637101</v>
      </c>
      <c r="J1692">
        <v>2.10275257127579</v>
      </c>
      <c r="K1692">
        <v>542.26730987439896</v>
      </c>
      <c r="L1692">
        <v>468.92410721404099</v>
      </c>
      <c r="M1692">
        <v>55.063933431705998</v>
      </c>
      <c r="N1692">
        <v>0.66512617704142296</v>
      </c>
      <c r="O1692">
        <v>8.4904848015155494</v>
      </c>
      <c r="P1692">
        <v>90.377049180327802</v>
      </c>
      <c r="Q1692">
        <v>4.2372071332968997E-2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615.17375000000004</v>
      </c>
      <c r="F1693">
        <v>679.75</v>
      </c>
      <c r="G1693">
        <v>6.5344646768641503</v>
      </c>
      <c r="H1693">
        <v>2.21298943039021</v>
      </c>
      <c r="I1693">
        <v>6.7269639560924501</v>
      </c>
      <c r="J1693">
        <v>-11.789761371252</v>
      </c>
      <c r="K1693">
        <v>664.80066815728105</v>
      </c>
      <c r="L1693">
        <v>606.14663871559105</v>
      </c>
      <c r="M1693">
        <v>43.574014428953099</v>
      </c>
      <c r="N1693">
        <v>1.15074823943661</v>
      </c>
      <c r="O1693">
        <v>27.8411180581096</v>
      </c>
      <c r="P1693">
        <v>51.729910714285701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60</v>
      </c>
      <c r="E1694">
        <v>611.61479499999996</v>
      </c>
      <c r="F1694">
        <v>290.64999999999998</v>
      </c>
      <c r="G1694">
        <v>-31.741113680719099</v>
      </c>
      <c r="H1694">
        <v>-2.6972344808958</v>
      </c>
      <c r="I1694">
        <v>-18.911459109987799</v>
      </c>
      <c r="J1694">
        <v>2.8283976591950601</v>
      </c>
      <c r="K1694">
        <v>285.87301457051302</v>
      </c>
      <c r="M1694">
        <v>52.458213099636303</v>
      </c>
      <c r="N1694">
        <v>0.52357561045266299</v>
      </c>
      <c r="O1694">
        <v>25.236538792361898</v>
      </c>
      <c r="P1694">
        <v>29.754464285714199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622</v>
      </c>
      <c r="E1695">
        <v>608.36751465600003</v>
      </c>
      <c r="F1695">
        <v>23.32</v>
      </c>
      <c r="G1695">
        <v>-6.0096899284225804</v>
      </c>
      <c r="H1695">
        <v>7.6026535297317199</v>
      </c>
      <c r="I1695">
        <v>-27.447479825787902</v>
      </c>
      <c r="J1695">
        <v>12.3393428688446</v>
      </c>
      <c r="K1695">
        <v>21.830815403243498</v>
      </c>
      <c r="L1695">
        <v>23.108753294699302</v>
      </c>
      <c r="M1695">
        <v>74.890120534890897</v>
      </c>
      <c r="N1695">
        <v>2.9058970911480899</v>
      </c>
      <c r="O1695">
        <v>51.8010291595197</v>
      </c>
      <c r="P1695">
        <v>21.934640522875799</v>
      </c>
      <c r="Q1695">
        <v>5.3022579596195003E-2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290</v>
      </c>
      <c r="E1696">
        <v>608.10550000000001</v>
      </c>
      <c r="F1696">
        <v>189.5</v>
      </c>
      <c r="G1696">
        <v>7.1763070778230702</v>
      </c>
      <c r="H1696">
        <v>4.5218130021552296</v>
      </c>
      <c r="I1696">
        <v>-21.816227627549701</v>
      </c>
      <c r="J1696">
        <v>-6.4713465056375297</v>
      </c>
      <c r="K1696">
        <v>181.96160910087499</v>
      </c>
      <c r="L1696">
        <v>173.54623682712801</v>
      </c>
      <c r="M1696">
        <v>48.379717410757202</v>
      </c>
      <c r="N1696">
        <v>1.4237247903480099</v>
      </c>
      <c r="O1696">
        <v>25.5936675461741</v>
      </c>
      <c r="P1696">
        <v>32.332402234636803</v>
      </c>
      <c r="Q1696">
        <v>1.8000221387821001E-2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915</v>
      </c>
      <c r="E1697">
        <v>607.47351300000003</v>
      </c>
      <c r="F1697">
        <v>243</v>
      </c>
      <c r="G1697">
        <v>77.064758744102306</v>
      </c>
      <c r="H1697">
        <v>31.0910435927074</v>
      </c>
      <c r="I1697">
        <v>41.418954498788104</v>
      </c>
      <c r="J1697">
        <v>-0.23018303073538801</v>
      </c>
      <c r="K1697">
        <v>197.32768527471899</v>
      </c>
      <c r="L1697">
        <v>155.74792270280301</v>
      </c>
      <c r="M1697">
        <v>52.324386159317299</v>
      </c>
      <c r="N1697">
        <v>0.49925102681807199</v>
      </c>
      <c r="O1697">
        <v>22.139917695473201</v>
      </c>
      <c r="P1697">
        <v>116.964285714285</v>
      </c>
      <c r="Q1697">
        <v>5.0533275974632003E-2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315</v>
      </c>
      <c r="E1698">
        <v>607.38905650499999</v>
      </c>
      <c r="F1698">
        <v>547.54999999999995</v>
      </c>
      <c r="G1698">
        <v>3.7527151840993797E-2</v>
      </c>
      <c r="H1698">
        <v>8.09186644447656</v>
      </c>
      <c r="I1698">
        <v>-34.155459908561902</v>
      </c>
      <c r="J1698">
        <v>7.8888058713453404</v>
      </c>
      <c r="K1698">
        <v>508.13525590247502</v>
      </c>
      <c r="L1698">
        <v>528.70953950090802</v>
      </c>
      <c r="M1698">
        <v>65.635009827311194</v>
      </c>
      <c r="N1698">
        <v>0.61589843404405897</v>
      </c>
      <c r="O1698">
        <v>56.287097068760801</v>
      </c>
      <c r="P1698">
        <v>43.356460269668702</v>
      </c>
      <c r="Q1698">
        <v>0.26717402110220601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285</v>
      </c>
      <c r="E1699">
        <v>606.79228203000002</v>
      </c>
      <c r="F1699">
        <v>539.54999999999995</v>
      </c>
      <c r="G1699">
        <v>-9.0745966615068703</v>
      </c>
      <c r="H1699">
        <v>-5.4860115600126003</v>
      </c>
      <c r="I1699">
        <v>-11.634371809150499</v>
      </c>
      <c r="J1699">
        <v>-1.6600626872026001</v>
      </c>
      <c r="K1699">
        <v>549.19218348379695</v>
      </c>
      <c r="L1699">
        <v>525.70319454894502</v>
      </c>
      <c r="M1699">
        <v>42.2742122145523</v>
      </c>
      <c r="N1699">
        <v>0.79927775695840197</v>
      </c>
      <c r="O1699">
        <v>57.758731273351401</v>
      </c>
      <c r="P1699">
        <v>31.758241758241699</v>
      </c>
      <c r="Q1699">
        <v>0.115689881373874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E1700">
        <v>604.79999999999995</v>
      </c>
      <c r="F1700">
        <v>15</v>
      </c>
      <c r="G1700">
        <v>-83.755524660745294</v>
      </c>
      <c r="H1700">
        <v>-18.2239356114641</v>
      </c>
      <c r="I1700">
        <v>-51.7873426851747</v>
      </c>
      <c r="J1700">
        <v>-7.0749873492239104</v>
      </c>
      <c r="K1700">
        <v>18.851901822014899</v>
      </c>
      <c r="L1700">
        <v>22.952030204964402</v>
      </c>
      <c r="M1700">
        <v>35.147225135297901</v>
      </c>
      <c r="N1700">
        <v>1.4038074787675401</v>
      </c>
      <c r="O1700">
        <v>199.433333333333</v>
      </c>
      <c r="P1700">
        <v>2.5641025641025501</v>
      </c>
      <c r="Q1700">
        <v>0.17216875304889101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21</v>
      </c>
      <c r="E1701">
        <v>603.99669604999997</v>
      </c>
      <c r="F1701">
        <v>411.5</v>
      </c>
      <c r="G1701">
        <v>65.097500931792496</v>
      </c>
      <c r="H1701">
        <v>10.0332532330587</v>
      </c>
      <c r="I1701">
        <v>33.535092722806603</v>
      </c>
      <c r="J1701">
        <v>0.374665219358639</v>
      </c>
      <c r="K1701">
        <v>366.28076126555499</v>
      </c>
      <c r="L1701">
        <v>312.33273539673201</v>
      </c>
      <c r="M1701">
        <v>66.089598937800005</v>
      </c>
      <c r="N1701">
        <v>0.78283935981031405</v>
      </c>
      <c r="O1701">
        <v>9.2831105710813908</v>
      </c>
      <c r="P1701">
        <v>120.46611304580701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812</v>
      </c>
      <c r="E1702">
        <v>601.43050500000004</v>
      </c>
      <c r="F1702">
        <v>108.94</v>
      </c>
      <c r="G1702">
        <v>-17.217503328170402</v>
      </c>
      <c r="H1702">
        <v>-14.8223408307465</v>
      </c>
      <c r="I1702">
        <v>11.192088554567899</v>
      </c>
      <c r="J1702">
        <v>1.5276178184036699</v>
      </c>
      <c r="K1702">
        <v>116.087528931078</v>
      </c>
      <c r="L1702">
        <v>109.18780194326401</v>
      </c>
      <c r="M1702">
        <v>41.548457125595696</v>
      </c>
      <c r="N1702">
        <v>0.38205623470465799</v>
      </c>
      <c r="O1702">
        <v>39.021479713603803</v>
      </c>
      <c r="P1702">
        <v>36.192024003000299</v>
      </c>
      <c r="Q1702">
        <v>-2.7474170526957001E-2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124</v>
      </c>
      <c r="E1703">
        <v>601.22619999999995</v>
      </c>
      <c r="F1703">
        <v>341.8</v>
      </c>
      <c r="G1703">
        <v>-3.5952424263399099</v>
      </c>
      <c r="H1703">
        <v>-10.7154283883501</v>
      </c>
      <c r="I1703">
        <v>-4.1666462381912899</v>
      </c>
      <c r="J1703">
        <v>9.1967493641405493</v>
      </c>
      <c r="K1703">
        <v>322.84582711464401</v>
      </c>
      <c r="L1703">
        <v>321.92560979546698</v>
      </c>
      <c r="M1703">
        <v>74.185166390571496</v>
      </c>
      <c r="N1703">
        <v>1.49007849697593</v>
      </c>
      <c r="O1703">
        <v>24.926857811585698</v>
      </c>
      <c r="P1703">
        <v>35.823564474468498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677</v>
      </c>
      <c r="E1704">
        <v>600.90332178000006</v>
      </c>
      <c r="F1704">
        <v>23.37</v>
      </c>
      <c r="G1704">
        <v>18.924824865953301</v>
      </c>
      <c r="H1704">
        <v>7.9038407146398404</v>
      </c>
      <c r="I1704">
        <v>-4.8390079179296199</v>
      </c>
      <c r="J1704">
        <v>-4.4438236411371301</v>
      </c>
      <c r="K1704">
        <v>22.044887434505</v>
      </c>
      <c r="L1704">
        <v>20.710843162329599</v>
      </c>
      <c r="M1704">
        <v>52.3723540895013</v>
      </c>
      <c r="N1704">
        <v>2.1623973573704101</v>
      </c>
      <c r="O1704">
        <v>21.951219512195099</v>
      </c>
      <c r="P1704">
        <v>52.247557003257299</v>
      </c>
      <c r="Q1704">
        <v>5.7839617759142002E-2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290</v>
      </c>
      <c r="E1705">
        <v>600.24529500000006</v>
      </c>
      <c r="F1705">
        <v>130.65</v>
      </c>
      <c r="G1705">
        <v>-20.934031873637299</v>
      </c>
      <c r="H1705">
        <v>6.9616278887060901</v>
      </c>
      <c r="I1705">
        <v>-17.018162210898101</v>
      </c>
      <c r="J1705">
        <v>-1.88465204350398</v>
      </c>
      <c r="K1705">
        <v>126.46485351952199</v>
      </c>
      <c r="L1705">
        <v>124.789989472138</v>
      </c>
      <c r="M1705">
        <v>48.363478432942898</v>
      </c>
      <c r="N1705">
        <v>0.82907368225973299</v>
      </c>
      <c r="O1705">
        <v>17.0302334481438</v>
      </c>
      <c r="P1705">
        <v>30.65</v>
      </c>
      <c r="Q1705">
        <v>3.5931338940504001E-2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21</v>
      </c>
      <c r="E1706">
        <v>599.75984034700002</v>
      </c>
      <c r="F1706">
        <v>151.38999999999999</v>
      </c>
      <c r="G1706">
        <v>77.842378382772793</v>
      </c>
      <c r="H1706">
        <v>39.825139913999998</v>
      </c>
      <c r="I1706">
        <v>24.589542025133699</v>
      </c>
      <c r="J1706">
        <v>-1.6665988282526001</v>
      </c>
      <c r="K1706">
        <v>119.95263049536</v>
      </c>
      <c r="L1706">
        <v>92.309506439078703</v>
      </c>
      <c r="M1706">
        <v>73.506979179069901</v>
      </c>
      <c r="N1706">
        <v>1.7442780390038799</v>
      </c>
      <c r="O1706">
        <v>4.6304247308276798</v>
      </c>
      <c r="P1706">
        <v>165.13134851138301</v>
      </c>
      <c r="Q1706">
        <v>6.8491244759066996E-2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715</v>
      </c>
      <c r="E1707">
        <v>599.22049201000004</v>
      </c>
      <c r="F1707">
        <v>76.41</v>
      </c>
      <c r="G1707">
        <v>39.153683101969897</v>
      </c>
      <c r="H1707">
        <v>-3.47394110850674</v>
      </c>
      <c r="I1707">
        <v>19.213525083996501</v>
      </c>
      <c r="J1707">
        <v>-1.9404133525154601</v>
      </c>
      <c r="K1707">
        <v>74.4277928501876</v>
      </c>
      <c r="L1707">
        <v>64.000995977396997</v>
      </c>
      <c r="M1707">
        <v>47.3837917882664</v>
      </c>
      <c r="N1707">
        <v>0.78768389086714496</v>
      </c>
      <c r="O1707">
        <v>5.4835754482397601</v>
      </c>
      <c r="P1707">
        <v>70.367892976588607</v>
      </c>
      <c r="Q1707">
        <v>1.14306047313E-3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198</v>
      </c>
      <c r="E1708">
        <v>598.89374999999995</v>
      </c>
      <c r="F1708">
        <v>228.15</v>
      </c>
      <c r="G1708">
        <v>27.937096997491398</v>
      </c>
      <c r="H1708">
        <v>16.086827250747501</v>
      </c>
      <c r="I1708">
        <v>38.563955376293201</v>
      </c>
      <c r="J1708">
        <v>-4.5921762542526103</v>
      </c>
      <c r="K1708">
        <v>202.000696833804</v>
      </c>
      <c r="L1708">
        <v>163.784626451062</v>
      </c>
      <c r="M1708">
        <v>50.107045625965803</v>
      </c>
      <c r="N1708">
        <v>0.79846258797243397</v>
      </c>
      <c r="O1708">
        <v>15.581854043392401</v>
      </c>
      <c r="P1708">
        <v>85.487804878048706</v>
      </c>
      <c r="Q1708">
        <v>6.4730600437922003E-2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80</v>
      </c>
      <c r="E1709">
        <v>598.04082027599998</v>
      </c>
      <c r="F1709">
        <v>203.59</v>
      </c>
      <c r="G1709">
        <v>-13.304049023426099</v>
      </c>
      <c r="H1709">
        <v>-3.0044859681150702</v>
      </c>
      <c r="I1709">
        <v>-18.312624600440898</v>
      </c>
      <c r="J1709">
        <v>2.2877350018975098</v>
      </c>
      <c r="K1709">
        <v>192.83793478516199</v>
      </c>
      <c r="L1709">
        <v>194.57861932938599</v>
      </c>
      <c r="M1709">
        <v>68.575855002930794</v>
      </c>
      <c r="N1709">
        <v>0.800893183303934</v>
      </c>
      <c r="O1709">
        <v>13.929957267056301</v>
      </c>
      <c r="P1709">
        <v>31.944264419961101</v>
      </c>
      <c r="Q1709">
        <v>-0.12605491151692599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E1710">
        <v>596.20991222800001</v>
      </c>
      <c r="F1710">
        <v>39.880000000000003</v>
      </c>
      <c r="G1710">
        <v>801.375794928191</v>
      </c>
      <c r="H1710">
        <v>33.969985882363297</v>
      </c>
      <c r="I1710">
        <v>440.35888272513699</v>
      </c>
      <c r="J1710">
        <v>9.7521219177193803</v>
      </c>
      <c r="K1710">
        <v>28.367588338598701</v>
      </c>
      <c r="L1710">
        <v>16.231273382521898</v>
      </c>
      <c r="M1710">
        <v>97.773377722946606</v>
      </c>
      <c r="N1710">
        <v>0.84311016658643601</v>
      </c>
      <c r="O1710">
        <v>0</v>
      </c>
      <c r="P1710">
        <v>1437.1945774052199</v>
      </c>
      <c r="Q1710">
        <v>0.17334684295193201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198</v>
      </c>
      <c r="E1711">
        <v>595.53576120000002</v>
      </c>
      <c r="F1711">
        <v>766.55</v>
      </c>
      <c r="G1711">
        <v>-5.5931859894901201</v>
      </c>
      <c r="H1711">
        <v>-1.87035303188851</v>
      </c>
      <c r="I1711">
        <v>-12.2495918825592</v>
      </c>
      <c r="J1711">
        <v>1.0670674632677399</v>
      </c>
      <c r="K1711">
        <v>693.254666678474</v>
      </c>
      <c r="L1711">
        <v>542.79544946107296</v>
      </c>
      <c r="M1711">
        <v>72.794479082948499</v>
      </c>
      <c r="N1711">
        <v>1</v>
      </c>
      <c r="Q1711">
        <v>-5.0546889445763001E-2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619</v>
      </c>
      <c r="E1712">
        <v>595.36220820000005</v>
      </c>
      <c r="F1712">
        <v>420.9</v>
      </c>
      <c r="G1712">
        <v>377.95684469165701</v>
      </c>
      <c r="H1712">
        <v>-7.17574584866765</v>
      </c>
      <c r="I1712">
        <v>112.477651009632</v>
      </c>
      <c r="J1712">
        <v>-0.96488176853010399</v>
      </c>
      <c r="K1712">
        <v>414.27498089416002</v>
      </c>
      <c r="L1712">
        <v>285.123277334151</v>
      </c>
      <c r="M1712">
        <v>42.100168472136602</v>
      </c>
      <c r="N1712">
        <v>0.48208904366140198</v>
      </c>
      <c r="O1712">
        <v>20.6224756474221</v>
      </c>
      <c r="P1712">
        <v>429.76714915040901</v>
      </c>
      <c r="Q1712">
        <v>0.19492509126527699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60</v>
      </c>
      <c r="E1713">
        <v>591.09379999999999</v>
      </c>
      <c r="F1713">
        <v>136.04</v>
      </c>
      <c r="G1713">
        <v>-42.817281420271001</v>
      </c>
      <c r="H1713">
        <v>-8.3251122730166998</v>
      </c>
      <c r="I1713">
        <v>-43.721896711643197</v>
      </c>
      <c r="J1713">
        <v>-2.53479064946097</v>
      </c>
      <c r="K1713">
        <v>143.66507223244199</v>
      </c>
      <c r="M1713">
        <v>42.712774278120698</v>
      </c>
      <c r="N1713">
        <v>1.1903494317310099</v>
      </c>
      <c r="O1713">
        <v>58.004998529844102</v>
      </c>
      <c r="P1713">
        <v>5.2126836813611597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46</v>
      </c>
      <c r="E1714">
        <v>590.1662</v>
      </c>
      <c r="F1714">
        <v>159.85</v>
      </c>
      <c r="G1714">
        <v>42.994284010200701</v>
      </c>
      <c r="H1714">
        <v>-15.8800925854833</v>
      </c>
      <c r="I1714">
        <v>-6.4757456583911397</v>
      </c>
      <c r="J1714">
        <v>-4.8628661371027002</v>
      </c>
      <c r="K1714">
        <v>166.810375673865</v>
      </c>
      <c r="L1714">
        <v>142.81875724327</v>
      </c>
      <c r="M1714">
        <v>42.147512473525097</v>
      </c>
      <c r="N1714">
        <v>0.38067896991415101</v>
      </c>
      <c r="O1714">
        <v>36.4404128870816</v>
      </c>
      <c r="P1714">
        <v>77.6111111111111</v>
      </c>
      <c r="Q1714">
        <v>8.3842800389996003E-2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95</v>
      </c>
      <c r="E1715">
        <v>588.48322050000002</v>
      </c>
      <c r="F1715">
        <v>281.95</v>
      </c>
      <c r="G1715">
        <v>746.20509443215497</v>
      </c>
      <c r="H1715">
        <v>-16.927349917525198</v>
      </c>
      <c r="I1715">
        <v>34.879527948147199</v>
      </c>
      <c r="J1715">
        <v>-11.864746088761001</v>
      </c>
      <c r="K1715">
        <v>319.15900591097397</v>
      </c>
      <c r="L1715">
        <v>231.40924608659</v>
      </c>
      <c r="M1715">
        <v>18.111111166883099</v>
      </c>
      <c r="N1715">
        <v>0.66031363088057804</v>
      </c>
      <c r="O1715">
        <v>40.680971803511198</v>
      </c>
      <c r="P1715">
        <v>770.21604938271503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46</v>
      </c>
      <c r="E1716">
        <v>586.36197519999996</v>
      </c>
      <c r="F1716">
        <v>255.56</v>
      </c>
      <c r="G1716">
        <v>-10.931308932861301</v>
      </c>
      <c r="H1716">
        <v>35.488143040221203</v>
      </c>
      <c r="I1716">
        <v>-1.2207202140478299</v>
      </c>
      <c r="J1716">
        <v>24.000333163596601</v>
      </c>
      <c r="K1716">
        <v>197.93866612442901</v>
      </c>
      <c r="M1716">
        <v>88.177061483967705</v>
      </c>
      <c r="N1716">
        <v>3.3911965094210701</v>
      </c>
      <c r="O1716">
        <v>2.0230082955078998</v>
      </c>
      <c r="P1716">
        <v>78.900945047252307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E1717">
        <v>585.76649999999995</v>
      </c>
      <c r="F1717">
        <v>135.5</v>
      </c>
      <c r="G1717">
        <v>1.85992289430716</v>
      </c>
      <c r="H1717">
        <v>5.7183632686062396</v>
      </c>
      <c r="I1717">
        <v>2.0086466437895201</v>
      </c>
      <c r="J1717">
        <v>2.5393669595958901</v>
      </c>
      <c r="K1717">
        <v>125.646246090611</v>
      </c>
      <c r="L1717">
        <v>116.74466800016199</v>
      </c>
      <c r="M1717">
        <v>68.726412754347393</v>
      </c>
      <c r="N1717">
        <v>1.0456826360167499</v>
      </c>
      <c r="O1717">
        <v>17.3431734317343</v>
      </c>
      <c r="P1717">
        <v>62.6650660264105</v>
      </c>
      <c r="Q1717">
        <v>0.117426195768866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370</v>
      </c>
      <c r="E1718">
        <v>585.73493429999996</v>
      </c>
      <c r="F1718">
        <v>279.35000000000002</v>
      </c>
      <c r="G1718">
        <v>165.171239666416</v>
      </c>
      <c r="H1718">
        <v>-14.781266897666899</v>
      </c>
      <c r="I1718">
        <v>-19.299516036201901</v>
      </c>
      <c r="J1718">
        <v>-2.8542620769661302</v>
      </c>
      <c r="K1718">
        <v>276.317279034732</v>
      </c>
      <c r="L1718">
        <v>250.51436643040199</v>
      </c>
      <c r="M1718">
        <v>41.272220591358703</v>
      </c>
      <c r="N1718">
        <v>0.46065524944154801</v>
      </c>
      <c r="O1718">
        <v>27.0807231072131</v>
      </c>
      <c r="P1718">
        <v>216.903006239364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622</v>
      </c>
      <c r="E1719">
        <v>585.12</v>
      </c>
      <c r="F1719">
        <v>487.6</v>
      </c>
      <c r="G1719">
        <v>177.628389311734</v>
      </c>
      <c r="H1719">
        <v>4.3604548681782198</v>
      </c>
      <c r="I1719">
        <v>47.129860551898098</v>
      </c>
      <c r="J1719">
        <v>-0.643176593163021</v>
      </c>
      <c r="K1719">
        <v>455.82569860553002</v>
      </c>
      <c r="L1719">
        <v>354.81291025008397</v>
      </c>
      <c r="M1719">
        <v>47.437958500981203</v>
      </c>
      <c r="N1719">
        <v>0.57365596481332304</v>
      </c>
      <c r="O1719">
        <v>14.540607054963001</v>
      </c>
      <c r="P1719">
        <v>228.46076119905601</v>
      </c>
      <c r="Q1719">
        <v>4.2816659915000999E-2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46</v>
      </c>
      <c r="E1720">
        <v>584.47968624999999</v>
      </c>
      <c r="F1720">
        <v>237.5</v>
      </c>
      <c r="G1720">
        <v>185.83901243365301</v>
      </c>
      <c r="H1720">
        <v>11.860130992028401</v>
      </c>
      <c r="I1720">
        <v>-46.981772127438497</v>
      </c>
      <c r="J1720">
        <v>0.38835981536805703</v>
      </c>
      <c r="K1720">
        <v>227.42920411166901</v>
      </c>
      <c r="M1720">
        <v>54.473469840179099</v>
      </c>
      <c r="N1720">
        <v>0.67861325115562399</v>
      </c>
      <c r="O1720">
        <v>95.978947368421004</v>
      </c>
      <c r="P1720">
        <v>225.34246575342399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198</v>
      </c>
      <c r="E1721">
        <v>583.58212800000001</v>
      </c>
      <c r="F1721">
        <v>479.1</v>
      </c>
      <c r="G1721">
        <v>47.096187906582401</v>
      </c>
      <c r="H1721">
        <v>-12.1454192480738</v>
      </c>
      <c r="I1721">
        <v>-23.8016884833525</v>
      </c>
      <c r="J1721">
        <v>-2.50537716624858</v>
      </c>
      <c r="K1721">
        <v>510.98323129334398</v>
      </c>
      <c r="L1721">
        <v>474.081725749638</v>
      </c>
      <c r="M1721">
        <v>41.713036799669602</v>
      </c>
      <c r="N1721">
        <v>1.38447852076492</v>
      </c>
      <c r="O1721">
        <v>33.761218952202</v>
      </c>
      <c r="P1721">
        <v>77.707715133531096</v>
      </c>
      <c r="Q1721">
        <v>0.145287996167383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60</v>
      </c>
      <c r="E1722">
        <v>582.58200577499997</v>
      </c>
      <c r="F1722">
        <v>362.25</v>
      </c>
      <c r="G1722">
        <v>75.301287140223593</v>
      </c>
      <c r="H1722">
        <v>11.430082930931601</v>
      </c>
      <c r="I1722">
        <v>-27.761904693285398</v>
      </c>
      <c r="J1722">
        <v>10.940544311469001</v>
      </c>
      <c r="K1722">
        <v>344.723218810915</v>
      </c>
      <c r="L1722">
        <v>331.06880476944502</v>
      </c>
      <c r="M1722">
        <v>59.800164676474502</v>
      </c>
      <c r="N1722">
        <v>2.93393010976181</v>
      </c>
      <c r="O1722">
        <v>29.744651483781901</v>
      </c>
      <c r="Q1722">
        <v>3.5984356329091999E-2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718</v>
      </c>
      <c r="E1723">
        <v>579.62358583999901</v>
      </c>
      <c r="F1723">
        <v>397.15</v>
      </c>
      <c r="G1723">
        <v>-46.924386627578997</v>
      </c>
      <c r="H1723">
        <v>-4.2467283901162496</v>
      </c>
      <c r="I1723">
        <v>-8.1814617561290497</v>
      </c>
      <c r="J1723">
        <v>2.15885854607899</v>
      </c>
      <c r="K1723">
        <v>385.99641948331799</v>
      </c>
      <c r="L1723">
        <v>398.971189667837</v>
      </c>
      <c r="M1723">
        <v>53.956498687704801</v>
      </c>
      <c r="N1723">
        <v>0.581770522304079</v>
      </c>
      <c r="O1723">
        <v>31.8897142137731</v>
      </c>
      <c r="P1723">
        <v>31.506622516556199</v>
      </c>
      <c r="Q1723">
        <v>-8.4078807669519997E-3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302</v>
      </c>
      <c r="E1724">
        <v>579.59295992499995</v>
      </c>
      <c r="F1724">
        <v>218.45</v>
      </c>
      <c r="G1724">
        <v>-31.0732821149935</v>
      </c>
      <c r="H1724">
        <v>-13.839604776933299</v>
      </c>
      <c r="I1724">
        <v>-48.798117356184697</v>
      </c>
      <c r="J1724">
        <v>-0.70015367931674699</v>
      </c>
      <c r="K1724">
        <v>229.88742062783999</v>
      </c>
      <c r="L1724">
        <v>243.05374505718601</v>
      </c>
      <c r="M1724">
        <v>61.925047632330603</v>
      </c>
      <c r="N1724">
        <v>0.81641814615826602</v>
      </c>
      <c r="O1724">
        <v>70.290684367132002</v>
      </c>
      <c r="P1724">
        <v>17.0058918050348</v>
      </c>
      <c r="Q1724">
        <v>0.13237204743970399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622</v>
      </c>
      <c r="E1725">
        <v>579.34378961599998</v>
      </c>
      <c r="F1725">
        <v>169.24</v>
      </c>
      <c r="G1725">
        <v>-10.655295205081501</v>
      </c>
      <c r="H1725">
        <v>11.120395986730699</v>
      </c>
      <c r="I1725">
        <v>-8.2934761597143805</v>
      </c>
      <c r="J1725">
        <v>7.0740040627992498</v>
      </c>
      <c r="K1725">
        <v>157.25693494838299</v>
      </c>
      <c r="L1725">
        <v>151.916862009336</v>
      </c>
      <c r="M1725">
        <v>55.5901308733118</v>
      </c>
      <c r="N1725">
        <v>1.3835380396971499</v>
      </c>
      <c r="O1725">
        <v>7.8882060978492099</v>
      </c>
      <c r="P1725">
        <v>27.200300638857499</v>
      </c>
      <c r="Q1725">
        <v>3.3449472094379998E-2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118</v>
      </c>
      <c r="E1726">
        <v>577.15020749999996</v>
      </c>
      <c r="F1726">
        <v>1879.05</v>
      </c>
      <c r="G1726">
        <v>32.681006356977797</v>
      </c>
      <c r="H1726">
        <v>17.650602323608801</v>
      </c>
      <c r="I1726">
        <v>10.6946447441061</v>
      </c>
      <c r="J1726">
        <v>-0.97546128287320599</v>
      </c>
      <c r="K1726">
        <v>1721.0681739347001</v>
      </c>
      <c r="L1726">
        <v>1487.5891295930501</v>
      </c>
      <c r="M1726">
        <v>62.143302488466901</v>
      </c>
      <c r="N1726">
        <v>1.7009722583615201</v>
      </c>
      <c r="O1726">
        <v>14.366302120752501</v>
      </c>
      <c r="P1726">
        <v>91.739795918367307</v>
      </c>
      <c r="Q1726">
        <v>8.6577429603341E-2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72</v>
      </c>
      <c r="E1727">
        <v>576.88191044999996</v>
      </c>
      <c r="F1727">
        <v>193.3</v>
      </c>
      <c r="G1727">
        <v>64.390604503630598</v>
      </c>
      <c r="H1727">
        <v>12.270693363857299</v>
      </c>
      <c r="I1727">
        <v>10.248602840418</v>
      </c>
      <c r="J1727">
        <v>-4.8245056536555104</v>
      </c>
      <c r="K1727">
        <v>149.40530892618699</v>
      </c>
      <c r="L1727">
        <v>135.96404089861699</v>
      </c>
      <c r="M1727">
        <v>74.706158503641703</v>
      </c>
      <c r="N1727">
        <v>1.2106566731992601</v>
      </c>
      <c r="O1727">
        <v>0.82772891877909105</v>
      </c>
      <c r="P1727">
        <v>88.954056695992193</v>
      </c>
      <c r="Q1727">
        <v>4.7398241240087999E-2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133</v>
      </c>
      <c r="E1728">
        <v>576.26390000000004</v>
      </c>
      <c r="F1728">
        <v>500</v>
      </c>
      <c r="G1728">
        <v>-24.0109549505604</v>
      </c>
      <c r="H1728">
        <v>7.1131430402212299</v>
      </c>
      <c r="I1728">
        <v>-14.300366231746899</v>
      </c>
      <c r="J1728">
        <v>1.5916793174427399</v>
      </c>
      <c r="K1728">
        <v>550.91196700754097</v>
      </c>
      <c r="L1728">
        <v>524.86361980710706</v>
      </c>
      <c r="M1728">
        <v>8.7714809928376205</v>
      </c>
      <c r="N1728">
        <v>6.1386138613861302E-2</v>
      </c>
      <c r="O1728">
        <v>23.599999999999898</v>
      </c>
      <c r="P1728">
        <v>12.3595505617977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271</v>
      </c>
      <c r="E1729">
        <v>575.89897499999995</v>
      </c>
      <c r="F1729">
        <v>1437.95</v>
      </c>
      <c r="G1729">
        <v>28.2497396703628</v>
      </c>
      <c r="H1729">
        <v>-0.45151213219254699</v>
      </c>
      <c r="I1729">
        <v>-21.120609881306301</v>
      </c>
      <c r="J1729">
        <v>-7.3780494287871395E-2</v>
      </c>
      <c r="K1729">
        <v>1419.48722781431</v>
      </c>
      <c r="L1729">
        <v>1320.19553658678</v>
      </c>
      <c r="M1729">
        <v>49.684388447061004</v>
      </c>
      <c r="N1729">
        <v>2.78134427354337</v>
      </c>
      <c r="O1729">
        <v>15.5081887409158</v>
      </c>
      <c r="P1729">
        <v>70.171597633136102</v>
      </c>
      <c r="Q1729">
        <v>8.1269241754787003E-2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E1730">
        <v>575.77724999999998</v>
      </c>
      <c r="F1730">
        <v>500</v>
      </c>
      <c r="G1730">
        <v>61.220819376958502</v>
      </c>
      <c r="H1730">
        <v>-10.2942643671861</v>
      </c>
      <c r="I1730">
        <v>13.5768716199154</v>
      </c>
      <c r="J1730">
        <v>-0.19578876348438101</v>
      </c>
      <c r="K1730">
        <v>514.43598119856097</v>
      </c>
      <c r="L1730">
        <v>410.19053770025698</v>
      </c>
      <c r="M1730">
        <v>39.850355884400898</v>
      </c>
      <c r="N1730">
        <v>0.43360323886639601</v>
      </c>
      <c r="O1730">
        <v>23.4</v>
      </c>
      <c r="P1730">
        <v>169.832703723691</v>
      </c>
      <c r="Q1730">
        <v>0.19868096882342401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60</v>
      </c>
      <c r="E1731">
        <v>575.52636900000005</v>
      </c>
      <c r="F1731">
        <v>452.65</v>
      </c>
      <c r="G1731">
        <v>-66.086583589628802</v>
      </c>
      <c r="H1731">
        <v>-8.0249900698666607</v>
      </c>
      <c r="I1731">
        <v>-30.008001241057901</v>
      </c>
      <c r="J1731">
        <v>-3.0575265308795401</v>
      </c>
      <c r="K1731">
        <v>475.76710426939599</v>
      </c>
      <c r="L1731">
        <v>531.05180611297305</v>
      </c>
      <c r="M1731">
        <v>36.027461957644803</v>
      </c>
      <c r="N1731">
        <v>0.49546778778827799</v>
      </c>
      <c r="O1731">
        <v>86.678449132884097</v>
      </c>
      <c r="P1731">
        <v>27.3456182304121</v>
      </c>
      <c r="Q1731">
        <v>-1.9803283592146999E-2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271</v>
      </c>
      <c r="E1732">
        <v>574.94383577999997</v>
      </c>
      <c r="F1732">
        <v>1459.8</v>
      </c>
      <c r="G1732">
        <v>137.48479068311599</v>
      </c>
      <c r="H1732">
        <v>-13.4630874519756</v>
      </c>
      <c r="I1732">
        <v>8.5422306462772006</v>
      </c>
      <c r="J1732">
        <v>-1.38454992384673</v>
      </c>
      <c r="K1732">
        <v>1478.40257459234</v>
      </c>
      <c r="L1732">
        <v>1197.89674657914</v>
      </c>
      <c r="M1732">
        <v>33.834340865070899</v>
      </c>
      <c r="N1732">
        <v>0.62668546757252797</v>
      </c>
      <c r="O1732">
        <v>14.330730237018701</v>
      </c>
      <c r="P1732">
        <v>179.78917105893601</v>
      </c>
      <c r="Q1732">
        <v>0.15986364859053401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418</v>
      </c>
      <c r="E1733">
        <v>573.24654397999996</v>
      </c>
      <c r="F1733">
        <v>2333.3000000000002</v>
      </c>
      <c r="G1733">
        <v>30.389521492001698</v>
      </c>
      <c r="H1733">
        <v>16.583272910351099</v>
      </c>
      <c r="I1733">
        <v>9.2069384474823508</v>
      </c>
      <c r="J1733">
        <v>5.0930294524562498</v>
      </c>
      <c r="K1733">
        <v>2070.6372359504198</v>
      </c>
      <c r="L1733">
        <v>1885.14031601131</v>
      </c>
      <c r="M1733">
        <v>60.879747088712897</v>
      </c>
      <c r="N1733">
        <v>0.46099574189321901</v>
      </c>
      <c r="O1733">
        <v>19.101701452877801</v>
      </c>
      <c r="P1733">
        <v>60.358750558399997</v>
      </c>
      <c r="Q1733">
        <v>-4.0836864427707002E-2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555</v>
      </c>
      <c r="E1734">
        <v>571.06214993999902</v>
      </c>
      <c r="F1734">
        <v>643.54999999999995</v>
      </c>
      <c r="G1734">
        <v>-87.487486374585899</v>
      </c>
      <c r="H1734">
        <v>-10.9130120219329</v>
      </c>
      <c r="I1734">
        <v>-27.186999057466</v>
      </c>
      <c r="J1734">
        <v>-7.4346177685558299</v>
      </c>
      <c r="K1734">
        <v>680.22989750346801</v>
      </c>
      <c r="L1734">
        <v>663.14573026087601</v>
      </c>
      <c r="M1734">
        <v>29.729077112289001</v>
      </c>
      <c r="N1734">
        <v>0.510688004260758</v>
      </c>
      <c r="O1734">
        <v>25.8643462046461</v>
      </c>
      <c r="P1734">
        <v>17.403995256772699</v>
      </c>
      <c r="Q1734">
        <v>-0.111053391182177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E1735">
        <v>570.63787200000002</v>
      </c>
      <c r="F1735">
        <v>253.05</v>
      </c>
      <c r="G1735">
        <v>45.1175038116371</v>
      </c>
      <c r="H1735">
        <v>66.235950057765095</v>
      </c>
      <c r="I1735">
        <v>54.828092530450597</v>
      </c>
      <c r="J1735">
        <v>-16.001071580146501</v>
      </c>
      <c r="M1735">
        <v>49.8004967263483</v>
      </c>
      <c r="O1735">
        <v>28.196008693933901</v>
      </c>
      <c r="P1735">
        <v>77.578947368420998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989</v>
      </c>
      <c r="E1736">
        <v>568.0591005</v>
      </c>
      <c r="F1736">
        <v>50.1</v>
      </c>
      <c r="G1736">
        <v>53.964178264359603</v>
      </c>
      <c r="H1736">
        <v>7.4819065977049704</v>
      </c>
      <c r="I1736">
        <v>23.148193439034898</v>
      </c>
      <c r="J1736">
        <v>-0.33584574038300202</v>
      </c>
      <c r="K1736">
        <v>44.440365761234801</v>
      </c>
      <c r="L1736">
        <v>38.719644441832699</v>
      </c>
      <c r="M1736">
        <v>55.959882586154997</v>
      </c>
      <c r="N1736">
        <v>2.3104855731781599</v>
      </c>
      <c r="O1736">
        <v>8.7824351297405006</v>
      </c>
      <c r="P1736">
        <v>80.540540540540505</v>
      </c>
      <c r="Q1736">
        <v>5.6160234066639003E-2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469</v>
      </c>
      <c r="E1737">
        <v>564.07478819999994</v>
      </c>
      <c r="F1737">
        <v>462</v>
      </c>
      <c r="G1737">
        <v>102.681881163276</v>
      </c>
      <c r="H1737">
        <v>-6.4400484491404599</v>
      </c>
      <c r="I1737">
        <v>13.4474562485516</v>
      </c>
      <c r="J1737">
        <v>8.1630430968009496E-2</v>
      </c>
      <c r="K1737">
        <v>446.69238811619903</v>
      </c>
      <c r="L1737">
        <v>366.74319309336801</v>
      </c>
      <c r="M1737">
        <v>48.267837421782303</v>
      </c>
      <c r="N1737">
        <v>0.60360618487038598</v>
      </c>
      <c r="O1737">
        <v>10.530303030302999</v>
      </c>
      <c r="P1737">
        <v>149.729729729729</v>
      </c>
      <c r="Q1737">
        <v>5.8154138638329002E-2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402</v>
      </c>
      <c r="E1738">
        <v>562.96315071999902</v>
      </c>
      <c r="F1738">
        <v>112.36</v>
      </c>
      <c r="G1738">
        <v>9.5918987949805796</v>
      </c>
      <c r="H1738">
        <v>1.1095507636159401</v>
      </c>
      <c r="I1738">
        <v>-22.540464230930201</v>
      </c>
      <c r="J1738">
        <v>-1.09739631280935</v>
      </c>
      <c r="K1738">
        <v>111.508602290661</v>
      </c>
      <c r="L1738">
        <v>98.765159469197997</v>
      </c>
      <c r="M1738">
        <v>40.774098258302999</v>
      </c>
      <c r="N1738">
        <v>1.1647065892372499</v>
      </c>
      <c r="O1738">
        <v>21.920612317550699</v>
      </c>
      <c r="P1738">
        <v>62.487346348517598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138</v>
      </c>
      <c r="E1739">
        <v>562.86766680000005</v>
      </c>
      <c r="F1739">
        <v>14.29</v>
      </c>
      <c r="G1739">
        <v>153.46477320477899</v>
      </c>
      <c r="H1739">
        <v>3.62982263680773</v>
      </c>
      <c r="I1739">
        <v>23.767266618494499</v>
      </c>
      <c r="J1739">
        <v>4.8247620242096598</v>
      </c>
      <c r="K1739">
        <v>12.304684347247999</v>
      </c>
      <c r="L1739">
        <v>10.5019496643911</v>
      </c>
      <c r="M1739">
        <v>69.179820007002306</v>
      </c>
      <c r="N1739">
        <v>1.9618013725725001</v>
      </c>
      <c r="O1739">
        <v>3.63890832750175</v>
      </c>
      <c r="P1739">
        <v>191.632653061224</v>
      </c>
      <c r="Q1739">
        <v>6.8004803316447995E-2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555</v>
      </c>
      <c r="E1740">
        <v>562.27401599999996</v>
      </c>
      <c r="F1740">
        <v>151.54</v>
      </c>
      <c r="G1740">
        <v>-28.8942087793327</v>
      </c>
      <c r="H1740">
        <v>-8.8610425774800508</v>
      </c>
      <c r="I1740">
        <v>-19.1836200605192</v>
      </c>
      <c r="J1740">
        <v>3.6463824528663502</v>
      </c>
      <c r="M1740">
        <v>48.657485687940103</v>
      </c>
      <c r="O1740">
        <v>14.715586643790401</v>
      </c>
      <c r="P1740">
        <v>5.3971345110585602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228</v>
      </c>
      <c r="E1741">
        <v>560.48770249999995</v>
      </c>
      <c r="F1741">
        <v>1766.15</v>
      </c>
      <c r="G1741">
        <v>606.51550887366398</v>
      </c>
      <c r="H1741">
        <v>45.683213492061903</v>
      </c>
      <c r="I1741">
        <v>413.32754130080099</v>
      </c>
      <c r="J1741">
        <v>9.8270837429959403</v>
      </c>
      <c r="K1741">
        <v>1200.6840096492299</v>
      </c>
      <c r="L1741">
        <v>671.43474121647</v>
      </c>
      <c r="M1741">
        <v>99.876905305792903</v>
      </c>
      <c r="N1741">
        <v>1.25922132956652</v>
      </c>
      <c r="O1741">
        <v>0</v>
      </c>
      <c r="P1741">
        <v>749.110576923076</v>
      </c>
      <c r="Q1741">
        <v>0.25336966935841798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1340</v>
      </c>
      <c r="E1742">
        <v>558.77261137999994</v>
      </c>
      <c r="F1742">
        <v>241.4</v>
      </c>
      <c r="G1742">
        <v>23.5891673362019</v>
      </c>
      <c r="H1742">
        <v>37.712348176265202</v>
      </c>
      <c r="I1742">
        <v>33.299756055015401</v>
      </c>
      <c r="J1742">
        <v>23.097623835276298</v>
      </c>
      <c r="O1742">
        <v>0</v>
      </c>
      <c r="P1742">
        <v>54.942233632862603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21</v>
      </c>
      <c r="E1743">
        <v>558.325152</v>
      </c>
      <c r="F1743">
        <v>280.5</v>
      </c>
      <c r="G1743">
        <v>181.544600604995</v>
      </c>
      <c r="H1743">
        <v>32.728906587019203</v>
      </c>
      <c r="I1743">
        <v>95.654723588612299</v>
      </c>
      <c r="J1743">
        <v>3.17839518460142</v>
      </c>
      <c r="K1743">
        <v>224.91767717598501</v>
      </c>
      <c r="L1743">
        <v>165.93287823245799</v>
      </c>
      <c r="M1743">
        <v>76.681155113144001</v>
      </c>
      <c r="N1743">
        <v>0.57595983764780101</v>
      </c>
      <c r="O1743">
        <v>1.6042780748663099</v>
      </c>
      <c r="P1743">
        <v>231.95266272189301</v>
      </c>
      <c r="Q1743">
        <v>6.9457207251389E-2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271</v>
      </c>
      <c r="E1744">
        <v>558.14377663999903</v>
      </c>
      <c r="F1744">
        <v>507.2</v>
      </c>
      <c r="G1744">
        <v>145.20348241674299</v>
      </c>
      <c r="H1744">
        <v>-13.6935945484312</v>
      </c>
      <c r="I1744">
        <v>93.739010306398995</v>
      </c>
      <c r="J1744">
        <v>-2.4613437609474702</v>
      </c>
      <c r="K1744">
        <v>538.13601436972203</v>
      </c>
      <c r="L1744">
        <v>432.21150965892599</v>
      </c>
      <c r="M1744">
        <v>41.756810364627803</v>
      </c>
      <c r="N1744">
        <v>0.71169965412685998</v>
      </c>
      <c r="O1744">
        <v>31.9006309148265</v>
      </c>
      <c r="P1744">
        <v>174.756229685807</v>
      </c>
      <c r="Q1744">
        <v>0.109282109208616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555</v>
      </c>
      <c r="E1745">
        <v>556.79308702499998</v>
      </c>
      <c r="F1745">
        <v>747.25</v>
      </c>
      <c r="G1745">
        <v>58.713094444230997</v>
      </c>
      <c r="H1745">
        <v>18.294372813683999</v>
      </c>
      <c r="I1745">
        <v>65.499922507425296</v>
      </c>
      <c r="J1745">
        <v>-1.02210481779782</v>
      </c>
      <c r="K1745">
        <v>646.76379141529003</v>
      </c>
      <c r="L1745">
        <v>538.341029507896</v>
      </c>
      <c r="M1745">
        <v>72.229970081909798</v>
      </c>
      <c r="N1745">
        <v>1.1738210759830301</v>
      </c>
      <c r="O1745">
        <v>3.04449648711944</v>
      </c>
      <c r="P1745">
        <v>128.76167151385201</v>
      </c>
      <c r="Q1745">
        <v>5.0200252160906997E-2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395</v>
      </c>
      <c r="E1746">
        <v>556.77766199999996</v>
      </c>
      <c r="F1746">
        <v>42.06</v>
      </c>
      <c r="G1746">
        <v>5.2056349111907103</v>
      </c>
      <c r="H1746">
        <v>-7.1276230336501598</v>
      </c>
      <c r="I1746">
        <v>-27.757156355203701</v>
      </c>
      <c r="J1746">
        <v>-1.0508797924320701</v>
      </c>
      <c r="K1746">
        <v>43.614310133494399</v>
      </c>
      <c r="L1746">
        <v>42.161318318148901</v>
      </c>
      <c r="M1746">
        <v>22.6693559204829</v>
      </c>
      <c r="N1746">
        <v>0.88703391616305305</v>
      </c>
      <c r="O1746">
        <v>28.625772705658498</v>
      </c>
      <c r="P1746">
        <v>31.028037383177502</v>
      </c>
      <c r="Q1746">
        <v>3.0449517100013999E-2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271</v>
      </c>
      <c r="E1747">
        <v>556.02396699999997</v>
      </c>
      <c r="F1747">
        <v>87.73</v>
      </c>
      <c r="G1747">
        <v>-8.2721686708770594</v>
      </c>
      <c r="H1747">
        <v>-5.9146314263421198</v>
      </c>
      <c r="I1747">
        <v>-19.3030733243295</v>
      </c>
      <c r="J1747">
        <v>2.21010850730051</v>
      </c>
      <c r="K1747">
        <v>82.2438685939686</v>
      </c>
      <c r="L1747">
        <v>83.197044905541105</v>
      </c>
      <c r="M1747">
        <v>74.871660027965603</v>
      </c>
      <c r="N1747">
        <v>1.5278453869698201</v>
      </c>
      <c r="O1747">
        <v>42.197651886469799</v>
      </c>
      <c r="P1747">
        <v>26.2302158273381</v>
      </c>
      <c r="Q1747">
        <v>1.6108813487042999E-2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54</v>
      </c>
      <c r="E1748">
        <v>555.73960973400006</v>
      </c>
      <c r="F1748">
        <v>47.54</v>
      </c>
      <c r="G1748">
        <v>-24.877017387619802</v>
      </c>
      <c r="H1748">
        <v>-2.7444358000636</v>
      </c>
      <c r="I1748">
        <v>-51.870950604694997</v>
      </c>
      <c r="J1748">
        <v>2.4110156550093098</v>
      </c>
      <c r="K1748">
        <v>53.1561511109322</v>
      </c>
      <c r="L1748">
        <v>61.8365427650306</v>
      </c>
      <c r="M1748">
        <v>44.966888088727998</v>
      </c>
      <c r="N1748">
        <v>1.42415678277603</v>
      </c>
      <c r="O1748">
        <v>83.214135464871603</v>
      </c>
      <c r="P1748">
        <v>4.4605581190947099</v>
      </c>
      <c r="Q1748">
        <v>-6.6003070518655005E-2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302</v>
      </c>
      <c r="E1749">
        <v>555.40210000000002</v>
      </c>
      <c r="F1749">
        <v>107.58</v>
      </c>
      <c r="G1749">
        <v>43.493910755940099</v>
      </c>
      <c r="H1749">
        <v>-10.3134839270267</v>
      </c>
      <c r="I1749">
        <v>-41.941193539633197</v>
      </c>
      <c r="J1749">
        <v>-0.221909061155108</v>
      </c>
      <c r="K1749">
        <v>114.597793421487</v>
      </c>
      <c r="L1749">
        <v>109.21508973266999</v>
      </c>
      <c r="M1749">
        <v>39.437242622385</v>
      </c>
      <c r="N1749">
        <v>1.1581783744412699</v>
      </c>
      <c r="O1749">
        <v>62.483733035880199</v>
      </c>
      <c r="P1749">
        <v>80.806722689075599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622</v>
      </c>
      <c r="E1750">
        <v>555.15200000000004</v>
      </c>
      <c r="F1750">
        <v>785</v>
      </c>
      <c r="G1750">
        <v>163.53483259522699</v>
      </c>
      <c r="H1750">
        <v>15.3927129326943</v>
      </c>
      <c r="I1750">
        <v>173.24542131403999</v>
      </c>
      <c r="J1750">
        <v>2.3770196315788699</v>
      </c>
      <c r="K1750">
        <v>632.13330405351599</v>
      </c>
      <c r="M1750">
        <v>60.929487347551401</v>
      </c>
      <c r="N1750">
        <v>0.30470143204539302</v>
      </c>
      <c r="O1750">
        <v>6.3694267515923499</v>
      </c>
      <c r="P1750">
        <v>201.923076923076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198</v>
      </c>
      <c r="E1751">
        <v>554.995</v>
      </c>
      <c r="F1751">
        <v>176.75</v>
      </c>
      <c r="G1751">
        <v>7.8920301240664097</v>
      </c>
      <c r="H1751">
        <v>14.609908887569199</v>
      </c>
      <c r="I1751">
        <v>-14.8349751231369</v>
      </c>
      <c r="J1751">
        <v>7.6027677329665302</v>
      </c>
      <c r="K1751">
        <v>162.60525981882699</v>
      </c>
      <c r="L1751">
        <v>152.13996240792</v>
      </c>
      <c r="M1751">
        <v>56.708415468462498</v>
      </c>
      <c r="N1751">
        <v>1.69967648528051</v>
      </c>
      <c r="O1751">
        <v>15.5304101838755</v>
      </c>
      <c r="P1751">
        <v>52.370689655172399</v>
      </c>
      <c r="Q1751">
        <v>5.3737386421418003E-2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60</v>
      </c>
      <c r="E1752">
        <v>554.72036649999995</v>
      </c>
      <c r="F1752">
        <v>176.9</v>
      </c>
      <c r="G1752">
        <v>79.314017774668798</v>
      </c>
      <c r="H1752">
        <v>-2.2969693193293099</v>
      </c>
      <c r="I1752">
        <v>14.9927537459413</v>
      </c>
      <c r="J1752">
        <v>0.78835521771976302</v>
      </c>
      <c r="K1752">
        <v>176.07828533669601</v>
      </c>
      <c r="L1752">
        <v>148.30019071118301</v>
      </c>
      <c r="M1752">
        <v>44.444380566005997</v>
      </c>
      <c r="N1752">
        <v>0.47319185556410198</v>
      </c>
      <c r="O1752">
        <v>23.613112219523298</v>
      </c>
      <c r="P1752">
        <v>114.298793788371</v>
      </c>
      <c r="Q1752">
        <v>0.11900059044762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1529</v>
      </c>
      <c r="E1753">
        <v>551.82987500000002</v>
      </c>
      <c r="F1753">
        <v>53.15</v>
      </c>
      <c r="G1753">
        <v>186.444652526075</v>
      </c>
      <c r="H1753">
        <v>33.917969902760497</v>
      </c>
      <c r="I1753">
        <v>223.696454118014</v>
      </c>
      <c r="J1753">
        <v>1.4958938768297101</v>
      </c>
      <c r="K1753">
        <v>40.186347997644297</v>
      </c>
      <c r="L1753">
        <v>26.337587012956099</v>
      </c>
      <c r="M1753">
        <v>79.541656841913607</v>
      </c>
      <c r="N1753">
        <v>0.28390362299835997</v>
      </c>
      <c r="O1753">
        <v>1.97554092191909</v>
      </c>
      <c r="P1753">
        <v>459.47368421052602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46</v>
      </c>
      <c r="E1754">
        <v>548.78399999999999</v>
      </c>
      <c r="F1754">
        <v>309</v>
      </c>
      <c r="G1754">
        <v>135.76205892081401</v>
      </c>
      <c r="H1754">
        <v>-20.341637321535799</v>
      </c>
      <c r="I1754">
        <v>145.47264763962701</v>
      </c>
      <c r="J1754">
        <v>-0.41752313654498402</v>
      </c>
      <c r="K1754">
        <v>317.28324314273698</v>
      </c>
      <c r="M1754">
        <v>40.120339330351797</v>
      </c>
      <c r="N1754">
        <v>0.413651393481341</v>
      </c>
      <c r="O1754">
        <v>60.776699029126199</v>
      </c>
      <c r="P1754">
        <v>221.875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418</v>
      </c>
      <c r="E1755">
        <v>548.77193854500001</v>
      </c>
      <c r="F1755">
        <v>333.65</v>
      </c>
      <c r="G1755">
        <v>-37.606707896306901</v>
      </c>
      <c r="H1755">
        <v>-1.4602577881266501</v>
      </c>
      <c r="I1755">
        <v>-13.8789967810321</v>
      </c>
      <c r="J1755">
        <v>9.3491760579903396</v>
      </c>
      <c r="K1755">
        <v>309.087793821307</v>
      </c>
      <c r="L1755">
        <v>324.71033625720298</v>
      </c>
      <c r="M1755">
        <v>79.481288651740698</v>
      </c>
      <c r="N1755">
        <v>1.6279566575503599</v>
      </c>
      <c r="O1755">
        <v>37.869024426794503</v>
      </c>
      <c r="P1755">
        <v>27.347328244274699</v>
      </c>
      <c r="Q1755">
        <v>-5.4369732718563997E-2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21</v>
      </c>
      <c r="E1756">
        <v>548.13453012000002</v>
      </c>
      <c r="F1756">
        <v>16.649999999999999</v>
      </c>
      <c r="G1756">
        <v>-26.6425338979288</v>
      </c>
      <c r="H1756">
        <v>-5.3216395684744198</v>
      </c>
      <c r="I1756">
        <v>-42.5331248524366</v>
      </c>
      <c r="J1756">
        <v>-0.21695545501934099</v>
      </c>
      <c r="K1756">
        <v>17.193011039633301</v>
      </c>
      <c r="L1756">
        <v>17.638852390773899</v>
      </c>
      <c r="M1756">
        <v>41.253404121087797</v>
      </c>
      <c r="N1756">
        <v>1.4885958989567301</v>
      </c>
      <c r="O1756">
        <v>58.558558558558502</v>
      </c>
      <c r="P1756">
        <v>19.354838709677399</v>
      </c>
      <c r="Q1756">
        <v>-1.7676561008509999E-3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251</v>
      </c>
      <c r="E1757">
        <v>547.27346017499997</v>
      </c>
      <c r="F1757">
        <v>584.25</v>
      </c>
      <c r="G1757">
        <v>-17.0250549322487</v>
      </c>
      <c r="H1757">
        <v>23.3143442414224</v>
      </c>
      <c r="I1757">
        <v>6.3999746421296999</v>
      </c>
      <c r="J1757">
        <v>7.5243404625633898</v>
      </c>
      <c r="K1757">
        <v>506.04127454368898</v>
      </c>
      <c r="L1757">
        <v>485.53206185339599</v>
      </c>
      <c r="M1757">
        <v>65.938425604097503</v>
      </c>
      <c r="N1757">
        <v>0.47919447084510203</v>
      </c>
      <c r="O1757">
        <v>11.8870346598202</v>
      </c>
      <c r="P1757">
        <v>50.579896907216401</v>
      </c>
      <c r="Q1757">
        <v>-3.3868259672470001E-2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3673</v>
      </c>
      <c r="E1758">
        <v>547</v>
      </c>
      <c r="F1758">
        <v>136.75</v>
      </c>
      <c r="G1758">
        <v>6.2271402875347803</v>
      </c>
      <c r="H1758">
        <v>0.75219629465911997</v>
      </c>
      <c r="I1758">
        <v>-45.650767838172598</v>
      </c>
      <c r="J1758">
        <v>8.79082245874792</v>
      </c>
      <c r="K1758">
        <v>134.35535964536501</v>
      </c>
      <c r="M1758">
        <v>60.984633122082698</v>
      </c>
      <c r="N1758">
        <v>0.87081729034746103</v>
      </c>
      <c r="O1758">
        <v>86.727605118829899</v>
      </c>
      <c r="P1758">
        <v>42.4479166666666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1758</v>
      </c>
      <c r="E1759">
        <v>546.22331999999994</v>
      </c>
      <c r="F1759">
        <v>402.25</v>
      </c>
      <c r="G1759">
        <v>-33.209600548754501</v>
      </c>
      <c r="H1759">
        <v>-1.2360315470724099</v>
      </c>
      <c r="I1759">
        <v>-29.909303607179599</v>
      </c>
      <c r="J1759">
        <v>-5.2186852778335702</v>
      </c>
      <c r="K1759">
        <v>421.68881667821398</v>
      </c>
      <c r="L1759">
        <v>426.862407581338</v>
      </c>
      <c r="M1759">
        <v>33.230576432114603</v>
      </c>
      <c r="N1759">
        <v>0.74178866419823397</v>
      </c>
      <c r="O1759">
        <v>47.532628962088197</v>
      </c>
      <c r="P1759">
        <v>28.043928059843999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21</v>
      </c>
      <c r="E1760">
        <v>543.681648</v>
      </c>
      <c r="F1760">
        <v>518.79999999999995</v>
      </c>
      <c r="G1760">
        <v>46.366713358142299</v>
      </c>
      <c r="H1760">
        <v>-13.6847293002042</v>
      </c>
      <c r="I1760">
        <v>56.077302076955803</v>
      </c>
      <c r="J1760">
        <v>-10.9430911971608</v>
      </c>
      <c r="K1760">
        <v>529.14309461418497</v>
      </c>
      <c r="M1760">
        <v>39.457356012832001</v>
      </c>
      <c r="N1760">
        <v>0.45652173913043398</v>
      </c>
      <c r="O1760">
        <v>46.4919043947571</v>
      </c>
      <c r="P1760">
        <v>98.697816928379893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555</v>
      </c>
      <c r="E1761">
        <v>543.28290252199997</v>
      </c>
      <c r="F1761">
        <v>124.34</v>
      </c>
      <c r="G1761">
        <v>-22.092922163675201</v>
      </c>
      <c r="H1761">
        <v>-6.4407031136249104</v>
      </c>
      <c r="I1761">
        <v>-18.321979508474001</v>
      </c>
      <c r="J1761">
        <v>9.1168672458845607E-2</v>
      </c>
      <c r="K1761">
        <v>123.39786465941501</v>
      </c>
      <c r="L1761">
        <v>123.67455852418701</v>
      </c>
      <c r="M1761">
        <v>45.818238493719399</v>
      </c>
      <c r="N1761">
        <v>0.69578224495540497</v>
      </c>
      <c r="O1761">
        <v>26.266688113237802</v>
      </c>
      <c r="P1761">
        <v>22.442146725750799</v>
      </c>
      <c r="Q1761">
        <v>-4.7736496012333998E-2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622</v>
      </c>
      <c r="E1762">
        <v>543.23869319999994</v>
      </c>
      <c r="F1762">
        <v>298.2</v>
      </c>
      <c r="G1762">
        <v>212.93819759181201</v>
      </c>
      <c r="H1762">
        <v>22.559951550859498</v>
      </c>
      <c r="I1762">
        <v>126.474764975358</v>
      </c>
      <c r="J1762">
        <v>-10.382044182109301</v>
      </c>
      <c r="K1762">
        <v>257.46964885885501</v>
      </c>
      <c r="L1762">
        <v>181.07056051689</v>
      </c>
      <c r="M1762">
        <v>55.433994465312402</v>
      </c>
      <c r="N1762">
        <v>1.13482103402562</v>
      </c>
      <c r="O1762">
        <v>12.676056338028101</v>
      </c>
      <c r="P1762">
        <v>254.57788347205701</v>
      </c>
      <c r="Q1762">
        <v>0.221102215960055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254</v>
      </c>
      <c r="E1763">
        <v>540.9011941</v>
      </c>
      <c r="F1763">
        <v>323</v>
      </c>
      <c r="G1763">
        <v>-12.842481365979401</v>
      </c>
      <c r="H1763">
        <v>-2.7622851752879498</v>
      </c>
      <c r="I1763">
        <v>-7.8928551133150604</v>
      </c>
      <c r="J1763">
        <v>-2.2372168835743</v>
      </c>
      <c r="K1763">
        <v>307.54127693615499</v>
      </c>
      <c r="L1763">
        <v>301.34413073624199</v>
      </c>
      <c r="M1763">
        <v>57.3886172245277</v>
      </c>
      <c r="N1763">
        <v>1.50010818559034</v>
      </c>
      <c r="O1763">
        <v>11.0835913312693</v>
      </c>
      <c r="P1763">
        <v>22.580645161290299</v>
      </c>
      <c r="Q1763">
        <v>-5.2964626231730002E-3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143</v>
      </c>
      <c r="E1764">
        <v>540.85286034000001</v>
      </c>
      <c r="F1764">
        <v>216.9</v>
      </c>
      <c r="G1764">
        <v>122.466317776712</v>
      </c>
      <c r="H1764">
        <v>15.294961222039399</v>
      </c>
      <c r="I1764">
        <v>45.596426986093</v>
      </c>
      <c r="J1764">
        <v>2.01667931744274</v>
      </c>
      <c r="K1764">
        <v>180.144999635722</v>
      </c>
      <c r="L1764">
        <v>148.93853763381301</v>
      </c>
      <c r="M1764">
        <v>75.989903340240303</v>
      </c>
      <c r="N1764">
        <v>1.84207282055208</v>
      </c>
      <c r="O1764">
        <v>3.6422314430613199</v>
      </c>
      <c r="P1764">
        <v>175.95419847328199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60</v>
      </c>
      <c r="E1765">
        <v>539.95820361599999</v>
      </c>
      <c r="F1765">
        <v>70.459999999999994</v>
      </c>
      <c r="G1765">
        <v>128.805693775668</v>
      </c>
      <c r="H1765">
        <v>50.846476373554502</v>
      </c>
      <c r="I1765">
        <v>18.6179510668759</v>
      </c>
      <c r="J1765">
        <v>-2.0573457521951202</v>
      </c>
      <c r="K1765">
        <v>55.947577600355203</v>
      </c>
      <c r="L1765">
        <v>47.720547517569898</v>
      </c>
      <c r="M1765">
        <v>65.0622180447765</v>
      </c>
      <c r="N1765">
        <v>2.2832316161189099</v>
      </c>
      <c r="O1765">
        <v>10.275333522565999</v>
      </c>
      <c r="P1765">
        <v>170.47984644913601</v>
      </c>
      <c r="Q1765">
        <v>6.7640334679752001E-2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60</v>
      </c>
      <c r="E1766">
        <v>539.35477203999994</v>
      </c>
      <c r="F1766">
        <v>519.79999999999995</v>
      </c>
      <c r="G1766">
        <v>34.3680822218953</v>
      </c>
      <c r="H1766">
        <v>-6.2201902931120898</v>
      </c>
      <c r="I1766">
        <v>2.99626019271428</v>
      </c>
      <c r="J1766">
        <v>7.0733897759692796</v>
      </c>
      <c r="K1766">
        <v>507.47378163331302</v>
      </c>
      <c r="L1766">
        <v>461.88765261283203</v>
      </c>
      <c r="M1766">
        <v>70.316594352311995</v>
      </c>
      <c r="N1766">
        <v>1.09264911522889</v>
      </c>
      <c r="O1766">
        <v>13.5051943055021</v>
      </c>
      <c r="P1766">
        <v>68.383543893747898</v>
      </c>
      <c r="Q1766">
        <v>6.8319986909227998E-2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133</v>
      </c>
      <c r="E1767">
        <v>538.94787499999995</v>
      </c>
      <c r="F1767">
        <v>2728.85</v>
      </c>
      <c r="G1767">
        <v>126.204522768126</v>
      </c>
      <c r="H1767">
        <v>-2.2727265249961501</v>
      </c>
      <c r="I1767">
        <v>-23.887206070061101</v>
      </c>
      <c r="J1767">
        <v>-3.6254003466981599</v>
      </c>
      <c r="K1767">
        <v>2720.24968169976</v>
      </c>
      <c r="L1767">
        <v>2598.5256957858401</v>
      </c>
      <c r="M1767">
        <v>39.088901868824998</v>
      </c>
      <c r="N1767">
        <v>0.52357072962787099</v>
      </c>
      <c r="O1767">
        <v>46.541583450904199</v>
      </c>
      <c r="P1767">
        <v>152.67129629629599</v>
      </c>
      <c r="Q1767">
        <v>0.1035597010547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54</v>
      </c>
      <c r="E1768">
        <v>536.49</v>
      </c>
      <c r="F1768">
        <v>383.5</v>
      </c>
      <c r="G1768">
        <v>47.462329198779997</v>
      </c>
      <c r="H1768">
        <v>20.9330526834678</v>
      </c>
      <c r="I1768">
        <v>15.942459375317</v>
      </c>
      <c r="J1768">
        <v>6.7517745807399097</v>
      </c>
      <c r="K1768">
        <v>337.66182409793697</v>
      </c>
      <c r="L1768">
        <v>289.08173001620003</v>
      </c>
      <c r="M1768">
        <v>67.287543497056902</v>
      </c>
      <c r="N1768">
        <v>0.82966427033958001</v>
      </c>
      <c r="O1768">
        <v>8.1225554106909996</v>
      </c>
      <c r="P1768">
        <v>73.098623335590105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1815</v>
      </c>
      <c r="E1769">
        <v>535.61599999999999</v>
      </c>
      <c r="F1769">
        <v>167.38</v>
      </c>
      <c r="G1769">
        <v>11.027366953433001</v>
      </c>
      <c r="H1769">
        <v>-1.38540768441644</v>
      </c>
      <c r="I1769">
        <v>-28.288033240996601</v>
      </c>
      <c r="J1769">
        <v>-4.2688508185860696</v>
      </c>
      <c r="K1769">
        <v>175.950586085309</v>
      </c>
      <c r="L1769">
        <v>170.859195654828</v>
      </c>
      <c r="M1769">
        <v>34.5330088278575</v>
      </c>
      <c r="N1769">
        <v>1.18138667014</v>
      </c>
      <c r="O1769">
        <v>41.593977775122397</v>
      </c>
      <c r="P1769">
        <v>45.2951388888888</v>
      </c>
      <c r="Q1769">
        <v>0.103989596038738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E1770">
        <v>530.81007236000005</v>
      </c>
      <c r="F1770">
        <v>39.92</v>
      </c>
      <c r="G1770">
        <v>-29.480999942272401</v>
      </c>
      <c r="H1770">
        <v>-8.4820950550168597</v>
      </c>
      <c r="I1770">
        <v>-28.598348198256101</v>
      </c>
      <c r="J1770">
        <v>-1.2983525218910701</v>
      </c>
      <c r="K1770">
        <v>40.726907018993899</v>
      </c>
      <c r="L1770">
        <v>41.6103683879738</v>
      </c>
      <c r="M1770">
        <v>45.675673504087499</v>
      </c>
      <c r="N1770">
        <v>0.62010869565217297</v>
      </c>
      <c r="O1770">
        <v>30.460921843687299</v>
      </c>
      <c r="P1770">
        <v>20.969696969696901</v>
      </c>
      <c r="Q1770">
        <v>-2.1107546761483E-2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60</v>
      </c>
      <c r="E1771">
        <v>529.6668995</v>
      </c>
      <c r="F1771">
        <v>396.25</v>
      </c>
      <c r="G1771">
        <v>22.857095457148901</v>
      </c>
      <c r="H1771">
        <v>-2.8609300735977801</v>
      </c>
      <c r="I1771">
        <v>-8.2519251772842104</v>
      </c>
      <c r="J1771">
        <v>-0.16538714550606101</v>
      </c>
      <c r="K1771">
        <v>357.998170373996</v>
      </c>
      <c r="L1771">
        <v>329.85154761291301</v>
      </c>
      <c r="M1771">
        <v>66.569072770671895</v>
      </c>
      <c r="N1771">
        <v>1.1413775185097501</v>
      </c>
      <c r="O1771">
        <v>8.5173501577286892</v>
      </c>
      <c r="P1771">
        <v>78.490990990990994</v>
      </c>
      <c r="Q1771">
        <v>-2.5518711379863002E-2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418</v>
      </c>
      <c r="E1772">
        <v>526.72169335499996</v>
      </c>
      <c r="F1772">
        <v>193.05</v>
      </c>
      <c r="G1772">
        <v>15.526450181351301</v>
      </c>
      <c r="H1772">
        <v>0.62665655373475204</v>
      </c>
      <c r="I1772">
        <v>0.67878802674024197</v>
      </c>
      <c r="J1772">
        <v>5.10519283095626</v>
      </c>
      <c r="K1772">
        <v>180.81543479751599</v>
      </c>
      <c r="L1772">
        <v>168.96812293044201</v>
      </c>
      <c r="M1772">
        <v>65.744574497793394</v>
      </c>
      <c r="N1772">
        <v>1.11848483517127</v>
      </c>
      <c r="O1772">
        <v>6.1901061901061798</v>
      </c>
      <c r="P1772">
        <v>41.2216532553036</v>
      </c>
      <c r="Q1772">
        <v>-1.3994135430044E-2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290</v>
      </c>
      <c r="E1773">
        <v>525.32693828999902</v>
      </c>
      <c r="F1773">
        <v>99.39</v>
      </c>
      <c r="G1773">
        <v>-37.0555743731326</v>
      </c>
      <c r="H1773">
        <v>-4.3125995340361802</v>
      </c>
      <c r="I1773">
        <v>6.3478493545603998</v>
      </c>
      <c r="J1773">
        <v>-0.80047754530234605</v>
      </c>
      <c r="K1773">
        <v>98.378275851020604</v>
      </c>
      <c r="L1773">
        <v>100.97361631729601</v>
      </c>
      <c r="M1773">
        <v>55.173556182856899</v>
      </c>
      <c r="N1773">
        <v>1.01978766053333</v>
      </c>
      <c r="O1773">
        <v>33.262903712647102</v>
      </c>
      <c r="P1773">
        <v>29.094687621769001</v>
      </c>
      <c r="Q1773">
        <v>0.168441917109314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60</v>
      </c>
      <c r="E1774">
        <v>524.04612956999995</v>
      </c>
      <c r="F1774">
        <v>114.21</v>
      </c>
      <c r="G1774">
        <v>-25.042150791114999</v>
      </c>
      <c r="H1774">
        <v>2.7681316160018898</v>
      </c>
      <c r="I1774">
        <v>-9.5205497179854905</v>
      </c>
      <c r="J1774">
        <v>3.8020311317731998</v>
      </c>
      <c r="K1774">
        <v>108.343025600842</v>
      </c>
      <c r="L1774">
        <v>107.92301559902801</v>
      </c>
      <c r="M1774">
        <v>46.403374988422698</v>
      </c>
      <c r="N1774">
        <v>0.75029315687892595</v>
      </c>
      <c r="O1774">
        <v>33.701076963488298</v>
      </c>
      <c r="P1774">
        <v>27.608938547486002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E1775">
        <v>522.00397787999998</v>
      </c>
      <c r="F1775">
        <v>38.15</v>
      </c>
      <c r="G1775">
        <v>185.39699314351901</v>
      </c>
      <c r="H1775">
        <v>-26.435876567621801</v>
      </c>
      <c r="I1775">
        <v>-20.4888908219108</v>
      </c>
      <c r="J1775">
        <v>1.4380301497090799</v>
      </c>
      <c r="K1775">
        <v>44.338900822144304</v>
      </c>
      <c r="L1775">
        <v>39.432292344716501</v>
      </c>
      <c r="M1775">
        <v>23.261970867421699</v>
      </c>
      <c r="N1775">
        <v>1.0267956240268901</v>
      </c>
      <c r="O1775">
        <v>49.148099606815201</v>
      </c>
      <c r="P1775">
        <v>209.40794809407899</v>
      </c>
      <c r="Q1775">
        <v>0.27586386853716299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370</v>
      </c>
      <c r="E1776">
        <v>521.02910846400005</v>
      </c>
      <c r="F1776">
        <v>22.56</v>
      </c>
      <c r="G1776">
        <v>-14.2299330527502</v>
      </c>
      <c r="H1776">
        <v>0.89995930950594505</v>
      </c>
      <c r="I1776">
        <v>14.983301390029499</v>
      </c>
      <c r="J1776">
        <v>5.8170314301187904</v>
      </c>
      <c r="K1776">
        <v>21.347752541723601</v>
      </c>
      <c r="L1776">
        <v>20.722975047030101</v>
      </c>
      <c r="M1776">
        <v>69.412388676654601</v>
      </c>
      <c r="N1776">
        <v>0.827524443634164</v>
      </c>
      <c r="O1776">
        <v>34.973404255319103</v>
      </c>
      <c r="P1776">
        <v>45.5483870967741</v>
      </c>
      <c r="Q1776">
        <v>1.8443101989024002E-2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133</v>
      </c>
      <c r="E1777">
        <v>520.57740000000001</v>
      </c>
      <c r="F1777">
        <v>19.55</v>
      </c>
      <c r="G1777">
        <v>251.95058351097799</v>
      </c>
      <c r="H1777">
        <v>-3.34301509459883</v>
      </c>
      <c r="I1777">
        <v>74.588522657141894</v>
      </c>
      <c r="J1777">
        <v>-1.1805979102800099</v>
      </c>
      <c r="K1777">
        <v>19.9430151479649</v>
      </c>
      <c r="L1777">
        <v>16.029580314919301</v>
      </c>
      <c r="M1777">
        <v>44.390319524882301</v>
      </c>
      <c r="N1777">
        <v>0.83068606746416995</v>
      </c>
      <c r="O1777">
        <v>25.319693094629098</v>
      </c>
      <c r="P1777">
        <v>291</v>
      </c>
      <c r="Q1777">
        <v>0.150915546586393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E1778">
        <v>520.26</v>
      </c>
      <c r="F1778">
        <v>133.4</v>
      </c>
      <c r="G1778">
        <v>206.26881727028601</v>
      </c>
      <c r="H1778">
        <v>-20.492917565839299</v>
      </c>
      <c r="I1778">
        <v>14.451684728585001</v>
      </c>
      <c r="J1778">
        <v>-0.84822021610587295</v>
      </c>
      <c r="K1778">
        <v>169.85114348609201</v>
      </c>
      <c r="L1778">
        <v>147.31827235824699</v>
      </c>
      <c r="M1778">
        <v>34.342462854997102</v>
      </c>
      <c r="N1778">
        <v>0.40628306279819798</v>
      </c>
      <c r="O1778">
        <v>209.82008995502201</v>
      </c>
      <c r="P1778">
        <v>251.052631578947</v>
      </c>
      <c r="Q1778">
        <v>0.20311096881964699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271</v>
      </c>
      <c r="E1779">
        <v>518.66282681999996</v>
      </c>
      <c r="F1779">
        <v>78.599999999999994</v>
      </c>
      <c r="G1779">
        <v>36.626690665625901</v>
      </c>
      <c r="H1779">
        <v>18.1674768047749</v>
      </c>
      <c r="I1779">
        <v>43.816712826792497</v>
      </c>
      <c r="J1779">
        <v>12.462532398011399</v>
      </c>
      <c r="K1779">
        <v>63.065792927479499</v>
      </c>
      <c r="L1779">
        <v>57.518380457822303</v>
      </c>
      <c r="M1779">
        <v>81.508973836941706</v>
      </c>
      <c r="N1779">
        <v>2.5047418346304702</v>
      </c>
      <c r="O1779">
        <v>0</v>
      </c>
      <c r="P1779">
        <v>104.102830433653</v>
      </c>
      <c r="Q1779">
        <v>0.13213602187974499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E1780">
        <v>518.02516891999903</v>
      </c>
      <c r="F1780">
        <v>26.35</v>
      </c>
      <c r="G1780">
        <v>67.208203249729806</v>
      </c>
      <c r="H1780">
        <v>-4.6136413036006996</v>
      </c>
      <c r="I1780">
        <v>2.4475292046730699</v>
      </c>
      <c r="J1780">
        <v>1.0866288123922401</v>
      </c>
      <c r="K1780">
        <v>26.155054640252501</v>
      </c>
      <c r="L1780">
        <v>24.2857269097474</v>
      </c>
      <c r="M1780">
        <v>61.964393927826301</v>
      </c>
      <c r="N1780">
        <v>0.72491385205568504</v>
      </c>
      <c r="O1780">
        <v>22.3908918406072</v>
      </c>
      <c r="P1780">
        <v>96.641791044776099</v>
      </c>
      <c r="Q1780">
        <v>0.16192442478230801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146</v>
      </c>
      <c r="E1781">
        <v>515.93423474999997</v>
      </c>
      <c r="F1781">
        <v>63.25</v>
      </c>
      <c r="G1781">
        <v>-53.6784741321461</v>
      </c>
      <c r="H1781">
        <v>-18.727259929025799</v>
      </c>
      <c r="I1781">
        <v>-40.063277029868999</v>
      </c>
      <c r="J1781">
        <v>-4.1815471592565503</v>
      </c>
      <c r="K1781">
        <v>70.272144699273994</v>
      </c>
      <c r="L1781">
        <v>75.786608109561897</v>
      </c>
      <c r="M1781">
        <v>41.438127920794301</v>
      </c>
      <c r="N1781">
        <v>0.97294074165703304</v>
      </c>
      <c r="O1781">
        <v>75.335968379446598</v>
      </c>
      <c r="P1781">
        <v>4.7879390324718303</v>
      </c>
      <c r="Q1781">
        <v>3.662999774148E-2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72</v>
      </c>
      <c r="E1782">
        <v>515.70144000000005</v>
      </c>
      <c r="F1782">
        <v>144</v>
      </c>
      <c r="G1782">
        <v>307.51436719507899</v>
      </c>
      <c r="H1782">
        <v>35.894437324585901</v>
      </c>
      <c r="I1782">
        <v>240.9043698314</v>
      </c>
      <c r="J1782">
        <v>2.8322030941484702</v>
      </c>
      <c r="K1782">
        <v>120.133151221345</v>
      </c>
      <c r="L1782">
        <v>76.332073556248503</v>
      </c>
      <c r="M1782">
        <v>68.537398292414395</v>
      </c>
      <c r="N1782">
        <v>0.60740505057270999</v>
      </c>
      <c r="O1782">
        <v>4.44444444444445</v>
      </c>
      <c r="P1782">
        <v>331.525322145639</v>
      </c>
      <c r="Q1782">
        <v>0.131835057304132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21</v>
      </c>
      <c r="E1783">
        <v>515.0361034</v>
      </c>
      <c r="F1783">
        <v>73.849999999999994</v>
      </c>
      <c r="G1783">
        <v>38.333838330103198</v>
      </c>
      <c r="H1783">
        <v>-5.2597383157109601</v>
      </c>
      <c r="I1783">
        <v>17.574633768253001</v>
      </c>
      <c r="J1783">
        <v>0.76523303645102103</v>
      </c>
      <c r="K1783">
        <v>74.146858472666196</v>
      </c>
      <c r="L1783">
        <v>66.556850624827803</v>
      </c>
      <c r="M1783">
        <v>57.027094659625099</v>
      </c>
      <c r="N1783">
        <v>1.32620757180156</v>
      </c>
      <c r="O1783">
        <v>22.477995937711501</v>
      </c>
      <c r="P1783">
        <v>99.325236167341401</v>
      </c>
      <c r="Q1783">
        <v>0.21797776564631599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133</v>
      </c>
      <c r="E1784">
        <v>513.97701751499994</v>
      </c>
      <c r="F1784">
        <v>271.05</v>
      </c>
      <c r="G1784">
        <v>-66.072579600420397</v>
      </c>
      <c r="H1784">
        <v>-2.2837441193118302</v>
      </c>
      <c r="I1784">
        <v>-53.560870433427603</v>
      </c>
      <c r="J1784">
        <v>3.7853552067708098</v>
      </c>
      <c r="K1784">
        <v>260.70971260717897</v>
      </c>
      <c r="M1784">
        <v>75.584723452933403</v>
      </c>
      <c r="N1784">
        <v>0.95507495229392303</v>
      </c>
      <c r="O1784">
        <v>64.637520752628603</v>
      </c>
      <c r="P1784">
        <v>22.2598105548037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418</v>
      </c>
      <c r="E1785">
        <v>513.64348829999994</v>
      </c>
      <c r="F1785">
        <v>27</v>
      </c>
      <c r="G1785">
        <v>-24.084974195564101</v>
      </c>
      <c r="H1785">
        <v>9.2331430402212398</v>
      </c>
      <c r="I1785">
        <v>-12.4135737789167</v>
      </c>
      <c r="J1785">
        <v>14.889981661824301</v>
      </c>
      <c r="K1785">
        <v>25.3048603186304</v>
      </c>
      <c r="L1785">
        <v>25.513134615065201</v>
      </c>
      <c r="M1785">
        <v>65.742894790087007</v>
      </c>
      <c r="N1785">
        <v>2.76718203323354</v>
      </c>
      <c r="O1785">
        <v>35.037037037037003</v>
      </c>
      <c r="P1785">
        <v>20.9135691894312</v>
      </c>
      <c r="Q1785">
        <v>9.2994248477541994E-2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138</v>
      </c>
      <c r="E1786">
        <v>512.20823709000001</v>
      </c>
      <c r="F1786">
        <v>11.77</v>
      </c>
      <c r="G1786">
        <v>39.461267271661697</v>
      </c>
      <c r="H1786">
        <v>-14.868771051715401</v>
      </c>
      <c r="I1786">
        <v>-31.120154217612601</v>
      </c>
      <c r="J1786">
        <v>-4.0626017811033002</v>
      </c>
      <c r="K1786">
        <v>12.852367582285099</v>
      </c>
      <c r="L1786">
        <v>12.475657051034901</v>
      </c>
      <c r="M1786">
        <v>36.369812668331399</v>
      </c>
      <c r="N1786">
        <v>1.12935095512816</v>
      </c>
      <c r="O1786">
        <v>46.559048428207298</v>
      </c>
      <c r="P1786">
        <v>65.774647887323894</v>
      </c>
      <c r="Q1786">
        <v>-1.9018680433122E-2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622</v>
      </c>
      <c r="E1787">
        <v>511.83669827399899</v>
      </c>
      <c r="F1787">
        <v>63.69</v>
      </c>
      <c r="G1787">
        <v>-1.17541619819749</v>
      </c>
      <c r="H1787">
        <v>13.1488573259355</v>
      </c>
      <c r="I1787">
        <v>-13.0444043875498</v>
      </c>
      <c r="J1787">
        <v>-0.443598837238382</v>
      </c>
      <c r="K1787">
        <v>58.8908769746891</v>
      </c>
      <c r="L1787">
        <v>57.8455981934747</v>
      </c>
      <c r="M1787">
        <v>56.558615748250403</v>
      </c>
      <c r="N1787">
        <v>2.9708117080915799</v>
      </c>
      <c r="O1787">
        <v>17.6008792589103</v>
      </c>
      <c r="P1787">
        <v>27.6352705410821</v>
      </c>
      <c r="Q1787">
        <v>-3.2592585655156998E-2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622</v>
      </c>
      <c r="E1788">
        <v>510.14375000000001</v>
      </c>
      <c r="F1788">
        <v>131.65</v>
      </c>
      <c r="G1788">
        <v>-25.6913134270354</v>
      </c>
      <c r="H1788">
        <v>5.4182277859839401</v>
      </c>
      <c r="I1788">
        <v>-1.58632513585653</v>
      </c>
      <c r="J1788">
        <v>-0.100628374864945</v>
      </c>
      <c r="K1788">
        <v>121.04276459854</v>
      </c>
      <c r="L1788">
        <v>121.70741141116</v>
      </c>
      <c r="M1788">
        <v>65.760577682163103</v>
      </c>
      <c r="N1788">
        <v>1.04216043634073</v>
      </c>
      <c r="O1788">
        <v>17.4325864033421</v>
      </c>
      <c r="P1788">
        <v>30.0246913580247</v>
      </c>
      <c r="Q1788">
        <v>0.110203661038626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370</v>
      </c>
      <c r="E1789">
        <v>509.98278702599998</v>
      </c>
      <c r="F1789">
        <v>83.34</v>
      </c>
      <c r="G1789">
        <v>-10.282789011695799</v>
      </c>
      <c r="H1789">
        <v>-4.8403453318717897</v>
      </c>
      <c r="I1789">
        <v>-35.825789960560499</v>
      </c>
      <c r="J1789">
        <v>-1.82183729195015</v>
      </c>
      <c r="K1789">
        <v>86.904981725372906</v>
      </c>
      <c r="L1789">
        <v>90.962792337978499</v>
      </c>
      <c r="M1789">
        <v>36.009358443466802</v>
      </c>
      <c r="N1789">
        <v>0.82888706523298805</v>
      </c>
      <c r="O1789">
        <v>61.267098632109402</v>
      </c>
      <c r="P1789">
        <v>15.6696738376127</v>
      </c>
      <c r="Q1789">
        <v>1.5691452595038E-2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54</v>
      </c>
      <c r="E1790">
        <v>506.97895247999998</v>
      </c>
      <c r="F1790">
        <v>118.8</v>
      </c>
      <c r="G1790">
        <v>-34.922091058546897</v>
      </c>
      <c r="H1790">
        <v>-9.0600853062354503</v>
      </c>
      <c r="I1790">
        <v>-25.2115023397334</v>
      </c>
      <c r="J1790">
        <v>18.152375786189602</v>
      </c>
      <c r="M1790">
        <v>64.601297915555406</v>
      </c>
      <c r="O1790">
        <v>12.794612794612799</v>
      </c>
      <c r="P1790">
        <v>28.141516557005701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302</v>
      </c>
      <c r="E1791">
        <v>506.65143749999999</v>
      </c>
      <c r="F1791">
        <v>633.75</v>
      </c>
      <c r="G1791">
        <v>60.917553949351998</v>
      </c>
      <c r="H1791">
        <v>0.41892816418818102</v>
      </c>
      <c r="I1791">
        <v>-12.263657167184</v>
      </c>
      <c r="J1791">
        <v>-4.8314379156759699</v>
      </c>
      <c r="K1791">
        <v>621.017655177027</v>
      </c>
      <c r="L1791">
        <v>554.53758369729701</v>
      </c>
      <c r="M1791">
        <v>54.785889740902498</v>
      </c>
      <c r="N1791">
        <v>1.4337696953657399</v>
      </c>
      <c r="O1791">
        <v>23.234714003944699</v>
      </c>
      <c r="P1791">
        <v>104.765751211631</v>
      </c>
      <c r="Q1791">
        <v>0.18390149741749501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718</v>
      </c>
      <c r="E1792">
        <v>506.03076111000001</v>
      </c>
      <c r="F1792">
        <v>70.42</v>
      </c>
      <c r="G1792">
        <v>251.56237838277201</v>
      </c>
      <c r="H1792">
        <v>-17.753836615490801</v>
      </c>
      <c r="I1792">
        <v>49.467075628718099</v>
      </c>
      <c r="J1792">
        <v>-7.0151958440976898</v>
      </c>
      <c r="K1792">
        <v>73.889452313335198</v>
      </c>
      <c r="L1792">
        <v>56.895585521011199</v>
      </c>
      <c r="M1792">
        <v>32.100228807039798</v>
      </c>
      <c r="N1792">
        <v>0.89219232156873696</v>
      </c>
      <c r="O1792">
        <v>26.242544731610302</v>
      </c>
      <c r="P1792">
        <v>314.23529411764702</v>
      </c>
      <c r="Q1792">
        <v>8.5394956985511999E-2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133</v>
      </c>
      <c r="E1793">
        <v>504.12739187199998</v>
      </c>
      <c r="F1793">
        <v>50.24</v>
      </c>
      <c r="G1793">
        <v>68.129785081947404</v>
      </c>
      <c r="H1793">
        <v>-7.8265041278381897</v>
      </c>
      <c r="I1793">
        <v>30.025976773136598</v>
      </c>
      <c r="J1793">
        <v>-0.62417550586193704</v>
      </c>
      <c r="K1793">
        <v>48.247350735775001</v>
      </c>
      <c r="L1793">
        <v>40.074823816223599</v>
      </c>
      <c r="M1793">
        <v>39.520679384230398</v>
      </c>
      <c r="N1793">
        <v>0.51918058765002895</v>
      </c>
      <c r="O1793">
        <v>15.4458598726114</v>
      </c>
      <c r="P1793">
        <v>111.425565491846</v>
      </c>
      <c r="Q1793">
        <v>0.134511934844215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95</v>
      </c>
      <c r="E1794">
        <v>503.87341650000002</v>
      </c>
      <c r="F1794">
        <v>1029.8</v>
      </c>
      <c r="G1794">
        <v>15.936045117388099</v>
      </c>
      <c r="H1794">
        <v>1.0059640715660301</v>
      </c>
      <c r="I1794">
        <v>22.096984761630502</v>
      </c>
      <c r="J1794">
        <v>0.86704163628332798</v>
      </c>
      <c r="K1794">
        <v>976.95911841460702</v>
      </c>
      <c r="L1794">
        <v>853.63977984941698</v>
      </c>
      <c r="M1794">
        <v>61.30149584502</v>
      </c>
      <c r="N1794">
        <v>3.5657512116316599</v>
      </c>
      <c r="O1794">
        <v>6.7197514080403904</v>
      </c>
      <c r="P1794">
        <v>53.701492537313399</v>
      </c>
      <c r="Q1794">
        <v>0.150960546570126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271</v>
      </c>
      <c r="E1795">
        <v>502.95</v>
      </c>
      <c r="F1795">
        <v>143.69999999999999</v>
      </c>
      <c r="G1795">
        <v>-6.9437451745930403</v>
      </c>
      <c r="H1795">
        <v>-6.5868569597787596</v>
      </c>
      <c r="I1795">
        <v>-19.260683692064401</v>
      </c>
      <c r="J1795">
        <v>-2.4282542373745302</v>
      </c>
      <c r="K1795">
        <v>142.700278706429</v>
      </c>
      <c r="L1795">
        <v>136.68366040704501</v>
      </c>
      <c r="M1795">
        <v>47.2925019011522</v>
      </c>
      <c r="N1795">
        <v>1.16827044109165</v>
      </c>
      <c r="O1795">
        <v>18.093249826026401</v>
      </c>
      <c r="P1795">
        <v>40.126767430521603</v>
      </c>
      <c r="Q1795">
        <v>5.9487504663612002E-2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E1796">
        <v>502.74188437499998</v>
      </c>
      <c r="F1796">
        <v>462.85</v>
      </c>
      <c r="G1796">
        <v>183.32636244651701</v>
      </c>
      <c r="H1796">
        <v>12.688143040221201</v>
      </c>
      <c r="I1796">
        <v>108.759874732108</v>
      </c>
      <c r="J1796">
        <v>-4.6618554897673997E-2</v>
      </c>
      <c r="K1796">
        <v>393.342807883663</v>
      </c>
      <c r="L1796">
        <v>283.53961718609901</v>
      </c>
      <c r="M1796">
        <v>66.530161755926798</v>
      </c>
      <c r="N1796">
        <v>0.50370110706067905</v>
      </c>
      <c r="O1796">
        <v>5.1528572971805104</v>
      </c>
      <c r="P1796">
        <v>222.54355400696801</v>
      </c>
      <c r="Q1796">
        <v>0.35034672930803501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184</v>
      </c>
      <c r="E1797">
        <v>501.51499999999999</v>
      </c>
      <c r="F1797">
        <v>204.7</v>
      </c>
      <c r="G1797">
        <v>42.479488319061304</v>
      </c>
      <c r="H1797">
        <v>-3.5179249209438099</v>
      </c>
      <c r="I1797">
        <v>-5.7062017755135299</v>
      </c>
      <c r="J1797">
        <v>3.4324753373432402</v>
      </c>
      <c r="K1797">
        <v>196.39084919109499</v>
      </c>
      <c r="L1797">
        <v>176.97647881829499</v>
      </c>
      <c r="M1797">
        <v>53.379183318622502</v>
      </c>
      <c r="N1797">
        <v>0.39250191277735202</v>
      </c>
      <c r="O1797">
        <v>12.3595505617977</v>
      </c>
      <c r="P1797">
        <v>70.5833333333333</v>
      </c>
      <c r="Q1797">
        <v>0.10372519624766301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625</v>
      </c>
      <c r="E1798">
        <v>500.78213899999997</v>
      </c>
      <c r="F1798">
        <v>656.5</v>
      </c>
      <c r="G1798">
        <v>173.04786857885099</v>
      </c>
      <c r="H1798">
        <v>-2.7186416441747898</v>
      </c>
      <c r="I1798">
        <v>95.009373924478098</v>
      </c>
      <c r="J1798">
        <v>3.4322200780909999</v>
      </c>
      <c r="K1798">
        <v>605.03266845450298</v>
      </c>
      <c r="L1798">
        <v>458.17637983444598</v>
      </c>
      <c r="M1798">
        <v>60.224921281718899</v>
      </c>
      <c r="N1798">
        <v>0.84322519369857896</v>
      </c>
      <c r="O1798">
        <v>7.7075399847677097</v>
      </c>
      <c r="P1798">
        <v>205.70430733410899</v>
      </c>
      <c r="Q1798">
        <v>0.176997352433513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21</v>
      </c>
      <c r="E1799">
        <v>500.721</v>
      </c>
      <c r="F1799">
        <v>385.17</v>
      </c>
      <c r="G1799">
        <v>127.734143088655</v>
      </c>
      <c r="H1799">
        <v>59.872326713690597</v>
      </c>
      <c r="I1799">
        <v>78.477411546030794</v>
      </c>
      <c r="J1799">
        <v>-3.3500356221267298</v>
      </c>
      <c r="K1799">
        <v>285.50080504078898</v>
      </c>
      <c r="L1799">
        <v>223.10084486606601</v>
      </c>
      <c r="M1799">
        <v>66.502262444105497</v>
      </c>
      <c r="N1799">
        <v>1.1075430160979101</v>
      </c>
      <c r="O1799">
        <v>8.9103512734636592</v>
      </c>
      <c r="Q1799">
        <v>0.18322904263159001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254</v>
      </c>
      <c r="E1800">
        <v>500.25415482</v>
      </c>
      <c r="F1800">
        <v>15.93</v>
      </c>
      <c r="G1800">
        <v>48.2052612656557</v>
      </c>
      <c r="H1800">
        <v>-0.57560888581883096</v>
      </c>
      <c r="I1800">
        <v>22.437831193145701</v>
      </c>
      <c r="J1800">
        <v>3.3541314247224299</v>
      </c>
      <c r="K1800">
        <v>12.3670913441793</v>
      </c>
      <c r="L1800">
        <v>10.801735886672899</v>
      </c>
      <c r="M1800">
        <v>87.746772035546599</v>
      </c>
      <c r="N1800">
        <v>1.99734290342708</v>
      </c>
      <c r="O1800">
        <v>0</v>
      </c>
      <c r="P1800">
        <v>122.797202797202</v>
      </c>
      <c r="Q1800">
        <v>5.1179093073012001E-2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555</v>
      </c>
      <c r="E1801">
        <v>497.06883853999898</v>
      </c>
      <c r="F1801">
        <v>421.7</v>
      </c>
      <c r="G1801">
        <v>58.227593018324498</v>
      </c>
      <c r="H1801">
        <v>-6.4855609634816096</v>
      </c>
      <c r="I1801">
        <v>16.459323690733601</v>
      </c>
      <c r="J1801">
        <v>-1.98470957144613</v>
      </c>
      <c r="K1801">
        <v>408.90165548866503</v>
      </c>
      <c r="L1801">
        <v>344.24478805742399</v>
      </c>
      <c r="M1801">
        <v>48.403687932627101</v>
      </c>
      <c r="N1801">
        <v>0.35925529635284098</v>
      </c>
      <c r="O1801">
        <v>17.619160540668702</v>
      </c>
      <c r="P1801">
        <v>93.1302953972979</v>
      </c>
      <c r="Q1801">
        <v>-2.9444520750415999E-2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1428</v>
      </c>
      <c r="E1802">
        <v>496.98734519999999</v>
      </c>
      <c r="F1802">
        <v>242.3</v>
      </c>
      <c r="G1802">
        <v>-20.0641510037565</v>
      </c>
      <c r="H1802">
        <v>-13.1032208646672</v>
      </c>
      <c r="I1802">
        <v>-23.500291283273999</v>
      </c>
      <c r="J1802">
        <v>-0.39937303836718402</v>
      </c>
      <c r="K1802">
        <v>249.808734449252</v>
      </c>
      <c r="L1802">
        <v>255.02705731007001</v>
      </c>
      <c r="M1802">
        <v>36.155316747932901</v>
      </c>
      <c r="N1802">
        <v>0.46217946501346102</v>
      </c>
      <c r="O1802">
        <v>29.7152290548906</v>
      </c>
      <c r="P1802">
        <v>7.2123893805309702</v>
      </c>
      <c r="Q1802">
        <v>9.6934225128801996E-2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1506</v>
      </c>
      <c r="E1803">
        <v>496.94711240399999</v>
      </c>
      <c r="F1803">
        <v>91.86</v>
      </c>
      <c r="G1803">
        <v>5.5518095064211996</v>
      </c>
      <c r="H1803">
        <v>3.6131430402212401</v>
      </c>
      <c r="I1803">
        <v>-28.168158074222301</v>
      </c>
      <c r="J1803">
        <v>3.22283777283555</v>
      </c>
      <c r="K1803">
        <v>87.433630946990405</v>
      </c>
      <c r="L1803">
        <v>84.605351432148197</v>
      </c>
      <c r="M1803">
        <v>51.3440860629943</v>
      </c>
      <c r="N1803">
        <v>2.35856102759552</v>
      </c>
      <c r="O1803">
        <v>24.101894186806</v>
      </c>
      <c r="P1803">
        <v>43.981191222570502</v>
      </c>
      <c r="Q1803">
        <v>7.0709082773240006E-2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127</v>
      </c>
      <c r="E1804">
        <v>496.64042999999998</v>
      </c>
      <c r="F1804">
        <v>321.75</v>
      </c>
      <c r="G1804">
        <v>-9.1002406648461598</v>
      </c>
      <c r="H1804">
        <v>3.5065441626327402E-2</v>
      </c>
      <c r="I1804">
        <v>43.963283546905203</v>
      </c>
      <c r="J1804">
        <v>-5.3924476666842303</v>
      </c>
      <c r="K1804">
        <v>312.62920503547599</v>
      </c>
      <c r="L1804">
        <v>244.81739168611301</v>
      </c>
      <c r="M1804">
        <v>36.665427756605403</v>
      </c>
      <c r="N1804">
        <v>0.67460923931920802</v>
      </c>
      <c r="O1804">
        <v>24.537684537684498</v>
      </c>
      <c r="P1804">
        <v>144.67680608365001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1160</v>
      </c>
      <c r="E1805">
        <v>496.08414342700001</v>
      </c>
      <c r="F1805">
        <v>128.53</v>
      </c>
      <c r="G1805">
        <v>26.316530429556501</v>
      </c>
      <c r="H1805">
        <v>-1.18545994112582</v>
      </c>
      <c r="I1805">
        <v>-30.3487006536933</v>
      </c>
      <c r="J1805">
        <v>-0.39402959568247597</v>
      </c>
      <c r="K1805">
        <v>130.41006464303601</v>
      </c>
      <c r="L1805">
        <v>125.543651555224</v>
      </c>
      <c r="M1805">
        <v>46.4766443263361</v>
      </c>
      <c r="N1805">
        <v>0.65921455114638605</v>
      </c>
      <c r="O1805">
        <v>35.260250525169198</v>
      </c>
      <c r="P1805">
        <v>52.2867298578199</v>
      </c>
      <c r="Q1805">
        <v>-5.5537113874059999E-3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133</v>
      </c>
      <c r="E1806">
        <v>493.70022</v>
      </c>
      <c r="F1806">
        <v>94.47</v>
      </c>
      <c r="G1806">
        <v>27.310525107104102</v>
      </c>
      <c r="H1806">
        <v>-1.18439785217889</v>
      </c>
      <c r="I1806">
        <v>-18.4890072053777</v>
      </c>
      <c r="J1806">
        <v>-1.52470821700711</v>
      </c>
      <c r="K1806">
        <v>93.748140647088206</v>
      </c>
      <c r="L1806">
        <v>88.037539630864501</v>
      </c>
      <c r="M1806">
        <v>59.777984747338003</v>
      </c>
      <c r="N1806">
        <v>0.66867742644753703</v>
      </c>
      <c r="O1806">
        <v>33.904943368265002</v>
      </c>
      <c r="P1806">
        <v>549.99311958167004</v>
      </c>
      <c r="Q1806">
        <v>0.120906993361175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228</v>
      </c>
      <c r="E1807">
        <v>493.4205</v>
      </c>
      <c r="F1807">
        <v>826.5</v>
      </c>
      <c r="G1807">
        <v>395.800365804156</v>
      </c>
      <c r="H1807">
        <v>-1.6179396140278901</v>
      </c>
      <c r="I1807">
        <v>149.96821890014701</v>
      </c>
      <c r="J1807">
        <v>-2.2548996590135402</v>
      </c>
      <c r="K1807">
        <v>771.90429653019498</v>
      </c>
      <c r="L1807">
        <v>468.04776568666801</v>
      </c>
      <c r="M1807">
        <v>40.996978041706001</v>
      </c>
      <c r="N1807">
        <v>0.77042207792207795</v>
      </c>
      <c r="O1807">
        <v>32.746521476104</v>
      </c>
      <c r="P1807">
        <v>532.12237093690203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555</v>
      </c>
      <c r="E1808">
        <v>493.41590863499999</v>
      </c>
      <c r="F1808">
        <v>537.54999999999995</v>
      </c>
      <c r="G1808">
        <v>-5.9329758182155903</v>
      </c>
      <c r="H1808">
        <v>-9.2698356831830093</v>
      </c>
      <c r="I1808">
        <v>-5.2306695694765004</v>
      </c>
      <c r="J1808">
        <v>-4.8590580389310798</v>
      </c>
      <c r="K1808">
        <v>505.69547896067502</v>
      </c>
      <c r="L1808">
        <v>473.43307480575697</v>
      </c>
      <c r="M1808">
        <v>60.538550943724701</v>
      </c>
      <c r="N1808">
        <v>1.42068484314461</v>
      </c>
      <c r="O1808">
        <v>7.7109106129662397</v>
      </c>
      <c r="P1808">
        <v>30.9500609013398</v>
      </c>
      <c r="Q1808">
        <v>-3.2133691651538003E-2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228</v>
      </c>
      <c r="E1809">
        <v>492.95551999999998</v>
      </c>
      <c r="F1809">
        <v>279.2</v>
      </c>
      <c r="G1809">
        <v>58.115594299276403</v>
      </c>
      <c r="H1809">
        <v>-16.941735008559199</v>
      </c>
      <c r="I1809">
        <v>5.4508668799836801</v>
      </c>
      <c r="J1809">
        <v>-1.8672247921462899</v>
      </c>
      <c r="K1809">
        <v>269.32593194946901</v>
      </c>
      <c r="L1809">
        <v>240.957200465581</v>
      </c>
      <c r="M1809">
        <v>46.499779427995897</v>
      </c>
      <c r="N1809">
        <v>0.39383259911894197</v>
      </c>
      <c r="O1809">
        <v>32.163323782234897</v>
      </c>
      <c r="P1809">
        <v>91.232876712328704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989</v>
      </c>
      <c r="E1810">
        <v>492.60683093999899</v>
      </c>
      <c r="F1810">
        <v>59.43</v>
      </c>
      <c r="G1810">
        <v>8.9420651836677294</v>
      </c>
      <c r="H1810">
        <v>-6.8920458684863899</v>
      </c>
      <c r="I1810">
        <v>-4.7519791349727596</v>
      </c>
      <c r="J1810">
        <v>-2.1481580809312302</v>
      </c>
      <c r="K1810">
        <v>58.873338869230899</v>
      </c>
      <c r="L1810">
        <v>55.930801438373898</v>
      </c>
      <c r="M1810">
        <v>53.158221595498397</v>
      </c>
      <c r="N1810">
        <v>1.3161940805215999</v>
      </c>
      <c r="O1810">
        <v>20.646138313982799</v>
      </c>
      <c r="P1810">
        <v>38.209302325581397</v>
      </c>
      <c r="Q1810">
        <v>3.0043101395303001E-2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46</v>
      </c>
      <c r="E1811">
        <v>492.57976680000002</v>
      </c>
      <c r="F1811">
        <v>28.71</v>
      </c>
      <c r="G1811">
        <v>146.83810165321299</v>
      </c>
      <c r="H1811">
        <v>-4.4461789936770604</v>
      </c>
      <c r="I1811">
        <v>20.488366162619201</v>
      </c>
      <c r="J1811">
        <v>-6.24710202181463</v>
      </c>
      <c r="K1811">
        <v>29.088769071731399</v>
      </c>
      <c r="L1811">
        <v>25.524731954693799</v>
      </c>
      <c r="M1811">
        <v>43.988802087295703</v>
      </c>
      <c r="N1811">
        <v>1.8412234967333101</v>
      </c>
      <c r="O1811">
        <v>40.369209334726499</v>
      </c>
      <c r="P1811">
        <v>187.1</v>
      </c>
      <c r="Q1811">
        <v>-5.8505177990849998E-2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21</v>
      </c>
      <c r="E1812">
        <v>492.48879371599998</v>
      </c>
      <c r="F1812">
        <v>66.760000000000005</v>
      </c>
      <c r="G1812">
        <v>46.295167498419097</v>
      </c>
      <c r="H1812">
        <v>-5.9162815140619696</v>
      </c>
      <c r="I1812">
        <v>0.40753754832177602</v>
      </c>
      <c r="J1812">
        <v>-4.1829685698811803</v>
      </c>
      <c r="K1812">
        <v>69.081653641932903</v>
      </c>
      <c r="L1812">
        <v>64.842063050130704</v>
      </c>
      <c r="M1812">
        <v>42.230249443676598</v>
      </c>
      <c r="N1812">
        <v>0.76994702449577801</v>
      </c>
      <c r="O1812">
        <v>60.650089874176103</v>
      </c>
      <c r="P1812">
        <v>78.0266666666666</v>
      </c>
      <c r="Q1812">
        <v>0.114735427111373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E1813">
        <v>490.8721888</v>
      </c>
      <c r="F1813">
        <v>256.89999999999998</v>
      </c>
      <c r="G1813">
        <v>82.168820330338406</v>
      </c>
      <c r="H1813">
        <v>16.576058641244199</v>
      </c>
      <c r="I1813">
        <v>75.014298469800494</v>
      </c>
      <c r="J1813">
        <v>1.6130925936740099</v>
      </c>
      <c r="K1813">
        <v>195.40036423387099</v>
      </c>
      <c r="L1813">
        <v>158.720140599335</v>
      </c>
      <c r="M1813">
        <v>70.909292899875595</v>
      </c>
      <c r="N1813">
        <v>0.65885704935074896</v>
      </c>
      <c r="O1813">
        <v>7.8240560529388903</v>
      </c>
      <c r="P1813">
        <v>118.081494057724</v>
      </c>
      <c r="Q1813">
        <v>0.12072868467282701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46</v>
      </c>
      <c r="E1814">
        <v>486.14</v>
      </c>
      <c r="F1814">
        <v>223</v>
      </c>
      <c r="G1814">
        <v>159.16364822404199</v>
      </c>
      <c r="H1814">
        <v>-15.286856959778699</v>
      </c>
      <c r="I1814">
        <v>168.87423694285599</v>
      </c>
      <c r="J1814">
        <v>-5.2564704060791501</v>
      </c>
      <c r="K1814">
        <v>189.345647058823</v>
      </c>
      <c r="M1814">
        <v>45.6311445008334</v>
      </c>
      <c r="O1814">
        <v>26.905829596412499</v>
      </c>
      <c r="P1814">
        <v>197.333333333333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541</v>
      </c>
      <c r="E1815">
        <v>485.20024702199999</v>
      </c>
      <c r="F1815">
        <v>29.21</v>
      </c>
      <c r="G1815">
        <v>84.507783895364597</v>
      </c>
      <c r="H1815">
        <v>24.5367238262474</v>
      </c>
      <c r="I1815">
        <v>18.926543688435402</v>
      </c>
      <c r="J1815">
        <v>10.784644266925</v>
      </c>
      <c r="K1815">
        <v>23.1037973036556</v>
      </c>
      <c r="L1815">
        <v>19.108897552146001</v>
      </c>
      <c r="M1815">
        <v>76.814097891855695</v>
      </c>
      <c r="N1815">
        <v>2.25183738408569</v>
      </c>
      <c r="O1815">
        <v>2.7045532351934298</v>
      </c>
      <c r="P1815">
        <v>122.129277566539</v>
      </c>
      <c r="Q1815">
        <v>8.0651182198695007E-2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46</v>
      </c>
      <c r="E1816">
        <v>484.23678999999998</v>
      </c>
      <c r="F1816">
        <v>479.3</v>
      </c>
      <c r="G1816">
        <v>788.94142600181999</v>
      </c>
      <c r="H1816">
        <v>-15.8778479507697</v>
      </c>
      <c r="I1816">
        <v>-43.028990767062901</v>
      </c>
      <c r="J1816">
        <v>-12.946857095264001</v>
      </c>
      <c r="K1816">
        <v>543.08784964971903</v>
      </c>
      <c r="L1816">
        <v>462.158449550699</v>
      </c>
      <c r="M1816">
        <v>19.575310662119001</v>
      </c>
      <c r="N1816">
        <v>0.85574999999999901</v>
      </c>
      <c r="O1816">
        <v>55.2263717921969</v>
      </c>
      <c r="P1816">
        <v>848.17012858555802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715</v>
      </c>
      <c r="E1817">
        <v>481.92970355999898</v>
      </c>
      <c r="F1817">
        <v>27.92</v>
      </c>
      <c r="G1817">
        <v>1.30322817331746</v>
      </c>
      <c r="H1817">
        <v>4.2161553124413897</v>
      </c>
      <c r="I1817">
        <v>0.73877674311914399</v>
      </c>
      <c r="J1817">
        <v>3.0358498000070302</v>
      </c>
      <c r="K1817">
        <v>27.121337106083502</v>
      </c>
      <c r="L1817">
        <v>25.135799721122901</v>
      </c>
      <c r="M1817">
        <v>56.344784633490001</v>
      </c>
      <c r="N1817">
        <v>1.4685974690542101</v>
      </c>
      <c r="O1817">
        <v>7.4856733524355201</v>
      </c>
      <c r="P1817">
        <v>39.6</v>
      </c>
      <c r="Q1817">
        <v>3.3094991646369998E-3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158</v>
      </c>
      <c r="E1818">
        <v>481.41198209999999</v>
      </c>
      <c r="F1818">
        <v>64.819999999999993</v>
      </c>
      <c r="G1818">
        <v>255.053372534819</v>
      </c>
      <c r="H1818">
        <v>-1.19026661222481</v>
      </c>
      <c r="I1818">
        <v>71.164583696722204</v>
      </c>
      <c r="J1818">
        <v>2.8047940715411102</v>
      </c>
      <c r="K1818">
        <v>59.937957598388202</v>
      </c>
      <c r="L1818">
        <v>44.194379843965002</v>
      </c>
      <c r="M1818">
        <v>59.998959989861497</v>
      </c>
      <c r="N1818">
        <v>0.486885961736022</v>
      </c>
      <c r="O1818">
        <v>12.419006479481601</v>
      </c>
      <c r="P1818">
        <v>291.661631419939</v>
      </c>
      <c r="Q1818">
        <v>0.119589203151581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138</v>
      </c>
      <c r="E1819">
        <v>480.69908144999999</v>
      </c>
      <c r="F1819">
        <v>31.5</v>
      </c>
      <c r="G1819">
        <v>-3.7819473169726598</v>
      </c>
      <c r="H1819">
        <v>-8.8132449822366592</v>
      </c>
      <c r="I1819">
        <v>-31.4056293896416</v>
      </c>
      <c r="J1819">
        <v>-3.8924949226073902</v>
      </c>
      <c r="K1819">
        <v>31.066091520621701</v>
      </c>
      <c r="L1819">
        <v>31.866587787209198</v>
      </c>
      <c r="M1819">
        <v>58.441270289526003</v>
      </c>
      <c r="N1819">
        <v>1.73916042934168</v>
      </c>
      <c r="O1819">
        <v>42.2222222222222</v>
      </c>
      <c r="P1819">
        <v>25.748502994011901</v>
      </c>
      <c r="Q1819">
        <v>-1.3558654421591E-2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1815</v>
      </c>
      <c r="E1820">
        <v>479.803473631999</v>
      </c>
      <c r="F1820">
        <v>236.32</v>
      </c>
      <c r="G1820">
        <v>-17.3442882838937</v>
      </c>
      <c r="H1820">
        <v>1.14336974047312</v>
      </c>
      <c r="I1820">
        <v>-28.692686463588998</v>
      </c>
      <c r="J1820">
        <v>-6.8585404417775697</v>
      </c>
      <c r="K1820">
        <v>239.497268321147</v>
      </c>
      <c r="L1820">
        <v>247.85145263612799</v>
      </c>
      <c r="M1820">
        <v>46.422350840917197</v>
      </c>
      <c r="N1820">
        <v>1.9531763360893899</v>
      </c>
      <c r="O1820">
        <v>34.986459038591697</v>
      </c>
      <c r="P1820">
        <v>21.1897435897435</v>
      </c>
      <c r="Q1820">
        <v>-5.7974630129039001E-2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373</v>
      </c>
      <c r="E1821">
        <v>479.66646650000001</v>
      </c>
      <c r="F1821">
        <v>580.45000000000005</v>
      </c>
      <c r="G1821">
        <v>103.12659151784101</v>
      </c>
      <c r="H1821">
        <v>1.4954726407855601</v>
      </c>
      <c r="I1821">
        <v>3.2710334036591702</v>
      </c>
      <c r="J1821">
        <v>0.654440823718895</v>
      </c>
      <c r="K1821">
        <v>570.25600629893097</v>
      </c>
      <c r="L1821">
        <v>492.75717968847601</v>
      </c>
      <c r="M1821">
        <v>41.351151074386301</v>
      </c>
      <c r="N1821">
        <v>0.61332780254401098</v>
      </c>
      <c r="O1821">
        <v>11.1206822293048</v>
      </c>
      <c r="P1821">
        <v>129.019530479384</v>
      </c>
      <c r="Q1821">
        <v>1.9348342073497001E-2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E1822">
        <v>479.58749999999998</v>
      </c>
      <c r="F1822">
        <v>852.6</v>
      </c>
      <c r="G1822">
        <v>455.00432518526299</v>
      </c>
      <c r="H1822">
        <v>22.402450245899299</v>
      </c>
      <c r="I1822">
        <v>207.13224451283301</v>
      </c>
      <c r="J1822">
        <v>11.9552539012008</v>
      </c>
      <c r="K1822">
        <v>595.48659020843297</v>
      </c>
      <c r="M1822">
        <v>80.442625042066496</v>
      </c>
      <c r="N1822">
        <v>0.56097391304347799</v>
      </c>
      <c r="O1822">
        <v>0</v>
      </c>
      <c r="P1822">
        <v>631.84549356223101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271</v>
      </c>
      <c r="E1823">
        <v>479.57220000000001</v>
      </c>
      <c r="F1823">
        <v>339.4</v>
      </c>
      <c r="G1823">
        <v>37.7621623039676</v>
      </c>
      <c r="H1823">
        <v>-2.0334137578953002</v>
      </c>
      <c r="I1823">
        <v>-20.0487694530743</v>
      </c>
      <c r="J1823">
        <v>-2.8688726758664198</v>
      </c>
      <c r="K1823">
        <v>353.46057926394599</v>
      </c>
      <c r="L1823">
        <v>319.16623591645703</v>
      </c>
      <c r="M1823">
        <v>37.046359724475202</v>
      </c>
      <c r="N1823">
        <v>1.19310120846712</v>
      </c>
      <c r="O1823">
        <v>28.727165586328798</v>
      </c>
      <c r="P1823">
        <v>73.9620707329574</v>
      </c>
      <c r="Q1823">
        <v>4.2265418217394997E-2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315</v>
      </c>
      <c r="E1824">
        <v>479.4294764</v>
      </c>
      <c r="F1824">
        <v>436.4</v>
      </c>
      <c r="G1824">
        <v>-2.4849176350494599</v>
      </c>
      <c r="H1824">
        <v>12.860845630029001</v>
      </c>
      <c r="I1824">
        <v>7.2256710837640297</v>
      </c>
      <c r="J1824">
        <v>17.339381907250502</v>
      </c>
      <c r="M1824">
        <v>100</v>
      </c>
      <c r="O1824">
        <v>0</v>
      </c>
      <c r="P1824">
        <v>27.602339181286499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124</v>
      </c>
      <c r="E1825">
        <v>479.34553149999999</v>
      </c>
      <c r="F1825">
        <v>215</v>
      </c>
      <c r="G1825">
        <v>-43.183887281387499</v>
      </c>
      <c r="H1825">
        <v>-8.2201902931120898</v>
      </c>
      <c r="I1825">
        <v>-32.019463055321303</v>
      </c>
      <c r="J1825">
        <v>-0.70189866420862701</v>
      </c>
      <c r="K1825">
        <v>237.348483027198</v>
      </c>
      <c r="L1825">
        <v>254.04901449564599</v>
      </c>
      <c r="M1825">
        <v>24.5102306091046</v>
      </c>
      <c r="N1825">
        <v>0.38240917782026701</v>
      </c>
      <c r="O1825">
        <v>44.0697674418604</v>
      </c>
      <c r="P1825">
        <v>0.93896713615022598</v>
      </c>
      <c r="Q1825">
        <v>0.161038340192934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198</v>
      </c>
      <c r="E1826">
        <v>479.32484352799997</v>
      </c>
      <c r="F1826">
        <v>123.02</v>
      </c>
      <c r="G1826">
        <v>18.869416710298999</v>
      </c>
      <c r="H1826">
        <v>0.40388053291312698</v>
      </c>
      <c r="I1826">
        <v>-16.041580289254899</v>
      </c>
      <c r="J1826">
        <v>-2.8290641712348799</v>
      </c>
      <c r="K1826">
        <v>125.64675556816999</v>
      </c>
      <c r="L1826">
        <v>119.034774080133</v>
      </c>
      <c r="M1826">
        <v>38.378792504111203</v>
      </c>
      <c r="N1826">
        <v>0.84078319664277901</v>
      </c>
      <c r="O1826">
        <v>34.368395382864499</v>
      </c>
      <c r="P1826">
        <v>56.913265306122398</v>
      </c>
      <c r="Q1826">
        <v>4.9782227263469002E-2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899</v>
      </c>
      <c r="E1827">
        <v>479.32139999999998</v>
      </c>
      <c r="F1827">
        <v>1507.3</v>
      </c>
      <c r="G1827">
        <v>-17.510566340371799</v>
      </c>
      <c r="H1827">
        <v>5.5947814583003197</v>
      </c>
      <c r="I1827">
        <v>-15.535500392871301</v>
      </c>
      <c r="J1827">
        <v>-3.8878148830925898</v>
      </c>
      <c r="K1827">
        <v>1491.46500376884</v>
      </c>
      <c r="L1827">
        <v>1459.866492616</v>
      </c>
      <c r="M1827">
        <v>45.469244010329</v>
      </c>
      <c r="N1827">
        <v>0.59679209200851102</v>
      </c>
      <c r="O1827">
        <v>19.4188283686061</v>
      </c>
      <c r="P1827">
        <v>16.799690042619101</v>
      </c>
      <c r="Q1827">
        <v>0.14806750346436001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E1828">
        <v>478.94754999999998</v>
      </c>
      <c r="F1828">
        <v>250</v>
      </c>
      <c r="G1828">
        <v>228.22574811389799</v>
      </c>
      <c r="H1828">
        <v>-4.2850452228744702</v>
      </c>
      <c r="I1828">
        <v>-24.533759409484801</v>
      </c>
      <c r="J1828">
        <v>11.394310896390101</v>
      </c>
      <c r="K1828">
        <v>255.897983853575</v>
      </c>
      <c r="L1828">
        <v>236.23216123692899</v>
      </c>
      <c r="M1828">
        <v>64.685556212389898</v>
      </c>
      <c r="N1828">
        <v>0.76764974830277499</v>
      </c>
      <c r="O1828">
        <v>46.16</v>
      </c>
      <c r="P1828">
        <v>270.37037037036998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271</v>
      </c>
      <c r="E1829">
        <v>478.81049150000001</v>
      </c>
      <c r="F1829">
        <v>1465</v>
      </c>
      <c r="G1829">
        <v>-18.762921616029701</v>
      </c>
      <c r="H1829">
        <v>-1.1884873945613601</v>
      </c>
      <c r="I1829">
        <v>-34.552945094597703</v>
      </c>
      <c r="J1829">
        <v>3.08320474117156</v>
      </c>
      <c r="K1829">
        <v>1528.1716608987899</v>
      </c>
      <c r="L1829">
        <v>1482.14317166454</v>
      </c>
      <c r="M1829">
        <v>38.895577174896502</v>
      </c>
      <c r="N1829">
        <v>0.409470404984423</v>
      </c>
      <c r="O1829">
        <v>32.081911262798599</v>
      </c>
      <c r="P1829">
        <v>17.293835068054399</v>
      </c>
      <c r="Q1829">
        <v>0.18156806324965799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478.57706775000003</v>
      </c>
      <c r="F1830">
        <v>70.23</v>
      </c>
      <c r="G1830">
        <v>53.561737843371297</v>
      </c>
      <c r="H1830">
        <v>132.93506084844</v>
      </c>
      <c r="I1830">
        <v>164.058730082165</v>
      </c>
      <c r="J1830">
        <v>9.8110726853509593</v>
      </c>
      <c r="K1830">
        <v>42.483136071975501</v>
      </c>
      <c r="M1830">
        <v>100</v>
      </c>
      <c r="N1830">
        <v>1.9179468642689299</v>
      </c>
      <c r="O1830">
        <v>0</v>
      </c>
      <c r="P1830">
        <v>206.81520314547799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622</v>
      </c>
      <c r="E1831">
        <v>478.335375</v>
      </c>
      <c r="F1831">
        <v>416.85</v>
      </c>
      <c r="G1831">
        <v>136.520295049439</v>
      </c>
      <c r="H1831">
        <v>24.119013881708501</v>
      </c>
      <c r="I1831">
        <v>94.909169527349604</v>
      </c>
      <c r="J1831">
        <v>6.5294902627163802</v>
      </c>
      <c r="K1831">
        <v>353.645375393829</v>
      </c>
      <c r="L1831">
        <v>273.65687842818102</v>
      </c>
      <c r="M1831">
        <v>63.8419481124171</v>
      </c>
      <c r="N1831">
        <v>1.79253927561953</v>
      </c>
      <c r="O1831">
        <v>7.9525008996041704</v>
      </c>
      <c r="P1831">
        <v>185.123119015047</v>
      </c>
      <c r="Q1831">
        <v>9.9768571628798E-2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228</v>
      </c>
      <c r="E1832">
        <v>473.93225000000001</v>
      </c>
      <c r="F1832">
        <v>146.05000000000001</v>
      </c>
      <c r="G1832">
        <v>40.274759335153803</v>
      </c>
      <c r="H1832">
        <v>22.159635009790101</v>
      </c>
      <c r="I1832">
        <v>0.114048182667463</v>
      </c>
      <c r="J1832">
        <v>7.4071299612195602</v>
      </c>
      <c r="K1832">
        <v>133.92997408266001</v>
      </c>
      <c r="L1832">
        <v>121.032348688646</v>
      </c>
      <c r="M1832">
        <v>67.437050293446205</v>
      </c>
      <c r="N1832">
        <v>2.2459793262159402</v>
      </c>
      <c r="O1832">
        <v>8.6614173228346303</v>
      </c>
      <c r="P1832">
        <v>107.90035587188601</v>
      </c>
      <c r="Q1832">
        <v>3.6646035157167002E-2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622</v>
      </c>
      <c r="E1833">
        <v>472.17349472000001</v>
      </c>
      <c r="F1833">
        <v>252.8</v>
      </c>
      <c r="G1833">
        <v>46.282073004980099</v>
      </c>
      <c r="H1833">
        <v>4.88814527057185</v>
      </c>
      <c r="I1833">
        <v>20.634248126406199</v>
      </c>
      <c r="J1833">
        <v>1.4346480351583499</v>
      </c>
      <c r="K1833">
        <v>231.21125387295601</v>
      </c>
      <c r="L1833">
        <v>201.85537802002801</v>
      </c>
      <c r="M1833">
        <v>54.900428340111198</v>
      </c>
      <c r="N1833">
        <v>0.48840826740493098</v>
      </c>
      <c r="O1833">
        <v>17.800632911392398</v>
      </c>
      <c r="P1833">
        <v>81.805106076950693</v>
      </c>
      <c r="Q1833">
        <v>1.8891393592191E-2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1100</v>
      </c>
      <c r="E1834">
        <v>471.19449803499998</v>
      </c>
      <c r="F1834">
        <v>224.93</v>
      </c>
      <c r="G1834">
        <v>92.476051786686895</v>
      </c>
      <c r="H1834">
        <v>-1.19046921400829</v>
      </c>
      <c r="I1834">
        <v>28.060393261923899</v>
      </c>
      <c r="J1834">
        <v>1.5512298792404999</v>
      </c>
      <c r="K1834">
        <v>211.94696589144399</v>
      </c>
      <c r="L1834">
        <v>179.904762219644</v>
      </c>
      <c r="M1834">
        <v>56.310066156126197</v>
      </c>
      <c r="N1834">
        <v>0.69294310141628801</v>
      </c>
      <c r="O1834">
        <v>12.879562530565</v>
      </c>
      <c r="P1834">
        <v>129.52040816326499</v>
      </c>
      <c r="Q1834">
        <v>7.2955300158762004E-2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295</v>
      </c>
      <c r="E1835">
        <v>468.29619200000002</v>
      </c>
      <c r="F1835">
        <v>284.05</v>
      </c>
      <c r="G1835">
        <v>34.1901032504977</v>
      </c>
      <c r="H1835">
        <v>48.136534853086701</v>
      </c>
      <c r="I1835">
        <v>43.900691969311197</v>
      </c>
      <c r="J1835">
        <v>-0.973874351676289</v>
      </c>
      <c r="O1835">
        <v>0</v>
      </c>
      <c r="P1835">
        <v>66.1111111111111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622</v>
      </c>
      <c r="E1836">
        <v>468.076004369999</v>
      </c>
      <c r="F1836">
        <v>176.85</v>
      </c>
      <c r="G1836">
        <v>-29.337507413087199</v>
      </c>
      <c r="H1836">
        <v>-5.4658919015424896</v>
      </c>
      <c r="I1836">
        <v>-21.7329754963373</v>
      </c>
      <c r="J1836">
        <v>-0.86292167106171402</v>
      </c>
      <c r="K1836">
        <v>175.1043222248</v>
      </c>
      <c r="L1836">
        <v>172.980259483981</v>
      </c>
      <c r="M1836">
        <v>51.930073967544999</v>
      </c>
      <c r="N1836">
        <v>0.594025831584852</v>
      </c>
      <c r="O1836">
        <v>29.7144472716991</v>
      </c>
      <c r="P1836">
        <v>30.420353982300799</v>
      </c>
      <c r="Q1836">
        <v>6.6057155785776006E-2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72</v>
      </c>
      <c r="E1837">
        <v>468.07045090000003</v>
      </c>
      <c r="F1837">
        <v>656.5</v>
      </c>
      <c r="G1837">
        <v>59.882602472408699</v>
      </c>
      <c r="H1837">
        <v>10.5536355162814</v>
      </c>
      <c r="I1837">
        <v>-8.5241638632622898</v>
      </c>
      <c r="J1837">
        <v>-0.27222600800104102</v>
      </c>
      <c r="K1837">
        <v>611.52669570467197</v>
      </c>
      <c r="L1837">
        <v>542.65363833719005</v>
      </c>
      <c r="M1837">
        <v>52.114861728618102</v>
      </c>
      <c r="N1837">
        <v>1.3317488052395801</v>
      </c>
      <c r="O1837">
        <v>11.957349581111901</v>
      </c>
      <c r="P1837">
        <v>94.749332542272299</v>
      </c>
      <c r="Q1837">
        <v>4.5454357383526003E-2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989</v>
      </c>
      <c r="E1838">
        <v>467.433258588</v>
      </c>
      <c r="F1838">
        <v>39.33</v>
      </c>
      <c r="G1838">
        <v>30.527355462013201</v>
      </c>
      <c r="H1838">
        <v>-5.8360515074863297</v>
      </c>
      <c r="I1838">
        <v>20.161172229791401</v>
      </c>
      <c r="J1838">
        <v>0.53053732653824703</v>
      </c>
      <c r="K1838">
        <v>37.707439833818597</v>
      </c>
      <c r="L1838">
        <v>33.761762191335002</v>
      </c>
      <c r="M1838">
        <v>53.969299052619498</v>
      </c>
      <c r="N1838">
        <v>1.0045179499135599</v>
      </c>
      <c r="O1838">
        <v>18.8660055936943</v>
      </c>
      <c r="P1838">
        <v>63.874999999999901</v>
      </c>
      <c r="Q1838">
        <v>6.1566367861532002E-2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153</v>
      </c>
      <c r="E1839">
        <v>466.65804936400002</v>
      </c>
      <c r="F1839">
        <v>41.08</v>
      </c>
      <c r="G1839">
        <v>-26.895115707061599</v>
      </c>
      <c r="H1839">
        <v>-9.21105787302076</v>
      </c>
      <c r="I1839">
        <v>-41.398857802288198</v>
      </c>
      <c r="J1839">
        <v>-3.7601084564903502</v>
      </c>
      <c r="K1839">
        <v>43.406525537907903</v>
      </c>
      <c r="L1839">
        <v>50.112804320567697</v>
      </c>
      <c r="M1839">
        <v>42.390624699196202</v>
      </c>
      <c r="N1839">
        <v>1.2798863077731599</v>
      </c>
      <c r="O1839">
        <v>82.570593962998998</v>
      </c>
      <c r="P1839">
        <v>4</v>
      </c>
      <c r="Q1839">
        <v>-8.4031943741146004E-2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361</v>
      </c>
      <c r="E1840">
        <v>466.19730805500001</v>
      </c>
      <c r="F1840">
        <v>130.94999999999999</v>
      </c>
      <c r="G1840">
        <v>-23.484571589410098</v>
      </c>
      <c r="H1840">
        <v>-6.9894210623428599</v>
      </c>
      <c r="I1840">
        <v>3.2490054020052699</v>
      </c>
      <c r="J1840">
        <v>-6.8378414940297798</v>
      </c>
      <c r="K1840">
        <v>135.72719861624799</v>
      </c>
      <c r="L1840">
        <v>125.391558544112</v>
      </c>
      <c r="M1840">
        <v>41.7927361015822</v>
      </c>
      <c r="N1840">
        <v>0.83127954774255797</v>
      </c>
      <c r="O1840">
        <v>31.386025200458199</v>
      </c>
      <c r="P1840">
        <v>32.272727272727202</v>
      </c>
      <c r="Q1840">
        <v>0.14222841677916601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46</v>
      </c>
      <c r="E1841">
        <v>465.32996800000001</v>
      </c>
      <c r="F1841">
        <v>403.4</v>
      </c>
      <c r="G1841">
        <v>-18.753290240840901</v>
      </c>
      <c r="H1841">
        <v>-24.570635193865002</v>
      </c>
      <c r="I1841">
        <v>-9.0427015220274498</v>
      </c>
      <c r="J1841">
        <v>-3.05832068255725</v>
      </c>
      <c r="M1841">
        <v>47.192618500444198</v>
      </c>
      <c r="O1841">
        <v>46.752602875557699</v>
      </c>
      <c r="P1841">
        <v>32.262295081967203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198</v>
      </c>
      <c r="E1842">
        <v>465.25190400000002</v>
      </c>
      <c r="F1842">
        <v>201.15</v>
      </c>
      <c r="G1842">
        <v>-20.936396918277499</v>
      </c>
      <c r="H1842">
        <v>-12.886856959778701</v>
      </c>
      <c r="I1842">
        <v>-11.225808199464</v>
      </c>
      <c r="J1842">
        <v>-2.4448781844612801</v>
      </c>
      <c r="K1842">
        <v>197.41831969111499</v>
      </c>
      <c r="M1842">
        <v>49.107592632670901</v>
      </c>
      <c r="N1842">
        <v>0.40696803530827802</v>
      </c>
      <c r="O1842">
        <v>30.0770569226944</v>
      </c>
      <c r="P1842">
        <v>53.432494279176197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198</v>
      </c>
      <c r="E1843">
        <v>464.32222137799999</v>
      </c>
      <c r="F1843">
        <v>37.99</v>
      </c>
      <c r="G1843">
        <v>22.9522945658805</v>
      </c>
      <c r="H1843">
        <v>-12.8323933083461</v>
      </c>
      <c r="I1843">
        <v>-9.5003662317469395</v>
      </c>
      <c r="J1843">
        <v>-0.97045237612629998</v>
      </c>
      <c r="K1843">
        <v>39.307859495977198</v>
      </c>
      <c r="L1843">
        <v>37.7601437949995</v>
      </c>
      <c r="M1843">
        <v>42.544697157804002</v>
      </c>
      <c r="N1843">
        <v>0.66013706153670204</v>
      </c>
      <c r="O1843">
        <v>30.955514609107599</v>
      </c>
      <c r="P1843">
        <v>50.455445544554401</v>
      </c>
      <c r="Q1843">
        <v>4.3806587606113001E-2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124</v>
      </c>
      <c r="E1844">
        <v>464.20499999999998</v>
      </c>
      <c r="F1844">
        <v>442.1</v>
      </c>
      <c r="G1844">
        <v>-20.535238157113898</v>
      </c>
      <c r="H1844">
        <v>-26.779439638303899</v>
      </c>
      <c r="I1844">
        <v>15.214794160812</v>
      </c>
      <c r="J1844">
        <v>-6.0764539320858502</v>
      </c>
      <c r="K1844">
        <v>507.46107793647701</v>
      </c>
      <c r="L1844">
        <v>455.47175468257302</v>
      </c>
      <c r="M1844">
        <v>26.506783679521</v>
      </c>
      <c r="N1844">
        <v>1.66267462206078</v>
      </c>
      <c r="O1844">
        <v>43.519565709115497</v>
      </c>
      <c r="P1844">
        <v>38.915946582875101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915</v>
      </c>
      <c r="E1845">
        <v>462.614372</v>
      </c>
      <c r="F1845">
        <v>243.43</v>
      </c>
      <c r="G1845">
        <v>-9.5633762011481203</v>
      </c>
      <c r="H1845">
        <v>13.3225953455441</v>
      </c>
      <c r="I1845">
        <v>-2.6096114714808198</v>
      </c>
      <c r="J1845">
        <v>4.3406154876555103</v>
      </c>
      <c r="K1845">
        <v>222.15903662429</v>
      </c>
      <c r="L1845">
        <v>205.93280809909601</v>
      </c>
      <c r="M1845">
        <v>59.220440769637797</v>
      </c>
      <c r="N1845">
        <v>0.53435163947377196</v>
      </c>
      <c r="O1845">
        <v>8.5774144517931195</v>
      </c>
      <c r="P1845">
        <v>45.6356565958719</v>
      </c>
      <c r="Q1845">
        <v>-7.7925356248937996E-2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1506</v>
      </c>
      <c r="E1846">
        <v>462.49590923999898</v>
      </c>
      <c r="F1846">
        <v>290.7</v>
      </c>
      <c r="G1846">
        <v>-25.301277531205599</v>
      </c>
      <c r="H1846">
        <v>-12.672789681491199</v>
      </c>
      <c r="I1846">
        <v>-15.5906888123921</v>
      </c>
      <c r="J1846">
        <v>1.9318153718645099</v>
      </c>
      <c r="K1846">
        <v>298.25409688409297</v>
      </c>
      <c r="M1846">
        <v>41.8730731673514</v>
      </c>
      <c r="N1846">
        <v>0.53443565780014302</v>
      </c>
      <c r="O1846">
        <v>25.214998280013699</v>
      </c>
      <c r="P1846">
        <v>55.04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555</v>
      </c>
      <c r="E1847">
        <v>460.22776941000001</v>
      </c>
      <c r="F1847">
        <v>376.55</v>
      </c>
      <c r="G1847">
        <v>-40.611176434502802</v>
      </c>
      <c r="H1847">
        <v>-13.6143396387625</v>
      </c>
      <c r="I1847">
        <v>-30.900587715689301</v>
      </c>
      <c r="J1847">
        <v>3.3019805935906201</v>
      </c>
      <c r="M1847">
        <v>42.552347347431798</v>
      </c>
      <c r="O1847">
        <v>45.239676005842497</v>
      </c>
      <c r="P1847">
        <v>39.205175600739302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198</v>
      </c>
      <c r="E1848">
        <v>460.12200000000001</v>
      </c>
      <c r="F1848">
        <v>90.22</v>
      </c>
      <c r="G1848">
        <v>37.818641461995597</v>
      </c>
      <c r="H1848">
        <v>-8.9729010311323805</v>
      </c>
      <c r="I1848">
        <v>-11.998517949628701</v>
      </c>
      <c r="J1848">
        <v>-0.32612890173533299</v>
      </c>
      <c r="K1848">
        <v>90.401798248705603</v>
      </c>
      <c r="L1848">
        <v>86.382537056502102</v>
      </c>
      <c r="M1848">
        <v>57.388075562215697</v>
      </c>
      <c r="N1848">
        <v>0.86321303235038804</v>
      </c>
      <c r="O1848">
        <v>39.5477721126136</v>
      </c>
      <c r="P1848">
        <v>84.122448979591795</v>
      </c>
      <c r="Q1848">
        <v>7.4543442313371996E-2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285</v>
      </c>
      <c r="E1849">
        <v>459.88891235</v>
      </c>
      <c r="F1849">
        <v>311.5</v>
      </c>
      <c r="G1849">
        <v>-2.7811437032360602</v>
      </c>
      <c r="H1849">
        <v>2.1954876479775498</v>
      </c>
      <c r="I1849">
        <v>-3.03049661217202</v>
      </c>
      <c r="J1849">
        <v>-4.2178444920810598</v>
      </c>
      <c r="K1849">
        <v>287.22448535128501</v>
      </c>
      <c r="L1849">
        <v>255.407411317304</v>
      </c>
      <c r="M1849">
        <v>52.106567346777098</v>
      </c>
      <c r="N1849">
        <v>0.33256619014039301</v>
      </c>
      <c r="O1849">
        <v>18.089887640449401</v>
      </c>
      <c r="P1849">
        <v>70.544757733369806</v>
      </c>
      <c r="Q1849">
        <v>5.1336851386276E-2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1141</v>
      </c>
      <c r="E1850">
        <v>457.6946112</v>
      </c>
      <c r="F1850">
        <v>261</v>
      </c>
      <c r="G1850">
        <v>581.39445045484501</v>
      </c>
      <c r="H1850">
        <v>6.2554024544471796</v>
      </c>
      <c r="I1850">
        <v>106.32516208608899</v>
      </c>
      <c r="J1850">
        <v>-7.9610252595336499</v>
      </c>
      <c r="K1850">
        <v>250.83125679998199</v>
      </c>
      <c r="L1850">
        <v>176.24896654770299</v>
      </c>
      <c r="M1850">
        <v>39.8037060406715</v>
      </c>
      <c r="N1850">
        <v>0.81189505015984997</v>
      </c>
      <c r="O1850">
        <v>30.249042145593801</v>
      </c>
      <c r="P1850">
        <v>625</v>
      </c>
      <c r="Q1850">
        <v>0.13437773203043901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133</v>
      </c>
      <c r="E1851">
        <v>456.98105624999999</v>
      </c>
      <c r="F1851">
        <v>156.9</v>
      </c>
      <c r="G1851">
        <v>662.06118933801599</v>
      </c>
      <c r="H1851">
        <v>-8.7103863715434695</v>
      </c>
      <c r="I1851">
        <v>70.810535136823106</v>
      </c>
      <c r="J1851">
        <v>-14.8488217263985</v>
      </c>
      <c r="K1851">
        <v>163.44378828861099</v>
      </c>
      <c r="L1851">
        <v>118.01722808597501</v>
      </c>
      <c r="M1851">
        <v>36.795217454895102</v>
      </c>
      <c r="N1851">
        <v>1.15722629775977</v>
      </c>
      <c r="O1851">
        <v>35.595920968769903</v>
      </c>
      <c r="P1851">
        <v>771.66666666666595</v>
      </c>
      <c r="Q1851">
        <v>0.16636984269046301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989</v>
      </c>
      <c r="E1852">
        <v>455.80213817999999</v>
      </c>
      <c r="F1852">
        <v>530.1</v>
      </c>
      <c r="G1852">
        <v>7.9696251564979397</v>
      </c>
      <c r="H1852">
        <v>1.7572314604199699</v>
      </c>
      <c r="I1852">
        <v>12.5026477617944</v>
      </c>
      <c r="J1852">
        <v>-8.6691902477746403</v>
      </c>
      <c r="K1852">
        <v>491.00512902698</v>
      </c>
      <c r="L1852">
        <v>443.23366013159199</v>
      </c>
      <c r="M1852">
        <v>52.3209966726318</v>
      </c>
      <c r="N1852">
        <v>1.4451419018877401</v>
      </c>
      <c r="O1852">
        <v>12.978683267308</v>
      </c>
      <c r="P1852">
        <v>45.932553337921497</v>
      </c>
      <c r="Q1852">
        <v>4.6995656498088997E-2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290</v>
      </c>
      <c r="E1853">
        <v>454.00214761400002</v>
      </c>
      <c r="F1853">
        <v>83.66</v>
      </c>
      <c r="G1853">
        <v>-11.2616288050079</v>
      </c>
      <c r="H1853">
        <v>-1.8511426740644701</v>
      </c>
      <c r="I1853">
        <v>-13.444428920113401</v>
      </c>
      <c r="J1853">
        <v>1.9701535930193299</v>
      </c>
      <c r="K1853">
        <v>80.868450676995394</v>
      </c>
      <c r="L1853">
        <v>78.779350505751097</v>
      </c>
      <c r="M1853">
        <v>49.9337130839438</v>
      </c>
      <c r="N1853">
        <v>1.04979081190902</v>
      </c>
      <c r="O1853">
        <v>16.782213722208901</v>
      </c>
      <c r="P1853">
        <v>26.757575757575701</v>
      </c>
      <c r="Q1853">
        <v>-7.2164023532115998E-2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228</v>
      </c>
      <c r="E1854">
        <v>453.54927887999997</v>
      </c>
      <c r="F1854">
        <v>199.05</v>
      </c>
      <c r="G1854">
        <v>88.7629627405138</v>
      </c>
      <c r="H1854">
        <v>7.2261537617512204</v>
      </c>
      <c r="I1854">
        <v>1.42637795429956</v>
      </c>
      <c r="J1854">
        <v>-3.4083206825572501</v>
      </c>
      <c r="K1854">
        <v>176.01254983233599</v>
      </c>
      <c r="L1854">
        <v>147.09763072020399</v>
      </c>
      <c r="M1854">
        <v>60.787463808738899</v>
      </c>
      <c r="N1854">
        <v>1.1221099554234699</v>
      </c>
      <c r="O1854">
        <v>10.374277819643201</v>
      </c>
      <c r="P1854">
        <v>185.786073223259</v>
      </c>
      <c r="Q1854">
        <v>0.13546915914336299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555</v>
      </c>
      <c r="E1855">
        <v>451.24329999999998</v>
      </c>
      <c r="F1855">
        <v>425.3</v>
      </c>
      <c r="G1855">
        <v>3.3053150688977002</v>
      </c>
      <c r="H1855">
        <v>-12.8528938946121</v>
      </c>
      <c r="I1855">
        <v>0.536949820635923</v>
      </c>
      <c r="J1855">
        <v>-1.12621059081413</v>
      </c>
      <c r="K1855">
        <v>413.29383641408702</v>
      </c>
      <c r="L1855">
        <v>374.63782742178398</v>
      </c>
      <c r="M1855">
        <v>50.291884907525798</v>
      </c>
      <c r="N1855">
        <v>0.44054488767599398</v>
      </c>
      <c r="O1855">
        <v>11.956266165059899</v>
      </c>
      <c r="P1855">
        <v>36.3578069894197</v>
      </c>
      <c r="Q1855">
        <v>-3.5210549567997997E-2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E1856">
        <v>450.5976</v>
      </c>
      <c r="F1856">
        <v>230</v>
      </c>
      <c r="G1856">
        <v>3.9445387907469098</v>
      </c>
      <c r="H1856">
        <v>-4.1634527044596101</v>
      </c>
      <c r="I1856">
        <v>-9.2775351815186404</v>
      </c>
      <c r="J1856">
        <v>0.97056130502039295</v>
      </c>
      <c r="K1856">
        <v>239.400852802272</v>
      </c>
      <c r="L1856">
        <v>225.15776885139201</v>
      </c>
      <c r="M1856">
        <v>47.057340134220802</v>
      </c>
      <c r="N1856">
        <v>0.63202789699570805</v>
      </c>
      <c r="O1856">
        <v>29.543478260869499</v>
      </c>
      <c r="P1856">
        <v>43.974960876369302</v>
      </c>
      <c r="Q1856">
        <v>0.16851478914787199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989</v>
      </c>
      <c r="E1857">
        <v>450.43068896</v>
      </c>
      <c r="F1857">
        <v>115.15</v>
      </c>
      <c r="G1857">
        <v>-13.608270386801999</v>
      </c>
      <c r="H1857">
        <v>-16.0822592586293</v>
      </c>
      <c r="I1857">
        <v>6.8463986288527403</v>
      </c>
      <c r="J1857">
        <v>-4.4701831918863801</v>
      </c>
      <c r="K1857">
        <v>112.971860696584</v>
      </c>
      <c r="L1857">
        <v>103.151871412888</v>
      </c>
      <c r="M1857">
        <v>44.639201605867399</v>
      </c>
      <c r="N1857">
        <v>0.949720690428692</v>
      </c>
      <c r="O1857">
        <v>18.193660442900502</v>
      </c>
      <c r="P1857">
        <v>38.069544364508403</v>
      </c>
      <c r="Q1857">
        <v>2.8578061810839999E-3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290</v>
      </c>
      <c r="E1858">
        <v>450.34280927999998</v>
      </c>
      <c r="F1858">
        <v>374.4</v>
      </c>
      <c r="G1858">
        <v>7.7272575758294</v>
      </c>
      <c r="H1858">
        <v>24.561320309699401</v>
      </c>
      <c r="I1858">
        <v>19.080467398463199</v>
      </c>
      <c r="J1858">
        <v>7.2761891317369307E-2</v>
      </c>
      <c r="K1858">
        <v>315.74253401356401</v>
      </c>
      <c r="L1858">
        <v>301.07220502335002</v>
      </c>
      <c r="M1858">
        <v>68.843000337771699</v>
      </c>
      <c r="N1858">
        <v>0.87406261607248104</v>
      </c>
      <c r="O1858">
        <v>11.832264957264901</v>
      </c>
      <c r="P1858">
        <v>59.319148936170201</v>
      </c>
      <c r="Q1858">
        <v>-4.8043269831100001E-2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271</v>
      </c>
      <c r="E1859">
        <v>449.97412866000002</v>
      </c>
      <c r="F1859">
        <v>131.15</v>
      </c>
      <c r="G1859">
        <v>51.769771493615899</v>
      </c>
      <c r="H1859">
        <v>-6.4748199227417098</v>
      </c>
      <c r="I1859">
        <v>12.219024082742701</v>
      </c>
      <c r="J1859">
        <v>0.56197634714572098</v>
      </c>
      <c r="K1859">
        <v>125.689439178462</v>
      </c>
      <c r="L1859">
        <v>114.247593672398</v>
      </c>
      <c r="M1859">
        <v>66.614759725674404</v>
      </c>
      <c r="N1859">
        <v>1.6414179642595399</v>
      </c>
      <c r="O1859">
        <v>24.0182996568814</v>
      </c>
      <c r="P1859">
        <v>101.61414296694799</v>
      </c>
      <c r="Q1859">
        <v>0.13210785930249699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271</v>
      </c>
      <c r="E1860">
        <v>449.84602682500002</v>
      </c>
      <c r="F1860">
        <v>920.05</v>
      </c>
      <c r="G1860">
        <v>99.927221999664596</v>
      </c>
      <c r="H1860">
        <v>-16.985309058509699</v>
      </c>
      <c r="I1860">
        <v>31.7393163079355</v>
      </c>
      <c r="J1860">
        <v>-2.7561467695137698</v>
      </c>
      <c r="K1860">
        <v>941.18760929606105</v>
      </c>
      <c r="L1860">
        <v>772.80145504993402</v>
      </c>
      <c r="M1860">
        <v>36.506858760056097</v>
      </c>
      <c r="N1860">
        <v>0.424199232942291</v>
      </c>
      <c r="O1860">
        <v>23.9932612358024</v>
      </c>
      <c r="P1860">
        <v>151.964945912638</v>
      </c>
      <c r="Q1860">
        <v>0.12602252914949799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915</v>
      </c>
      <c r="E1861">
        <v>448.96427999999997</v>
      </c>
      <c r="F1861">
        <v>223.9</v>
      </c>
      <c r="G1861">
        <v>24.5130914839337</v>
      </c>
      <c r="H1861">
        <v>-2.4832695158325699</v>
      </c>
      <c r="I1861">
        <v>-21.395801916394198</v>
      </c>
      <c r="J1861">
        <v>6.2178475417418104</v>
      </c>
      <c r="K1861">
        <v>217.27261718346099</v>
      </c>
      <c r="L1861">
        <v>211.22432285068999</v>
      </c>
      <c r="M1861">
        <v>73.707530134382694</v>
      </c>
      <c r="N1861">
        <v>0.93396226415094297</v>
      </c>
      <c r="O1861">
        <v>35.752568110763697</v>
      </c>
      <c r="P1861">
        <v>62.8363636363636</v>
      </c>
      <c r="Q1861">
        <v>0.10968615622314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138</v>
      </c>
      <c r="E1862">
        <v>448.44973499999998</v>
      </c>
      <c r="F1862">
        <v>183</v>
      </c>
      <c r="G1862">
        <v>33.3407217476338</v>
      </c>
      <c r="H1862">
        <v>23.371780749994102</v>
      </c>
      <c r="I1862">
        <v>-25.119079682039299</v>
      </c>
      <c r="J1862">
        <v>11.9771798928167</v>
      </c>
      <c r="K1862">
        <v>165.982611156404</v>
      </c>
      <c r="L1862">
        <v>164.98134791186399</v>
      </c>
      <c r="M1862">
        <v>65.982940869060897</v>
      </c>
      <c r="N1862">
        <v>2.6436258477167098</v>
      </c>
      <c r="O1862">
        <v>29.398907103825099</v>
      </c>
      <c r="P1862">
        <v>61.946902654867202</v>
      </c>
      <c r="Q1862">
        <v>0.13566937764002801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E1863">
        <v>448.416</v>
      </c>
      <c r="F1863">
        <v>519</v>
      </c>
      <c r="G1863">
        <v>291.22226370693198</v>
      </c>
      <c r="H1863">
        <v>14.9084908115057</v>
      </c>
      <c r="I1863">
        <v>21.492412418174499</v>
      </c>
      <c r="J1863">
        <v>-4.0963940770526603</v>
      </c>
      <c r="K1863">
        <v>475.19672846239303</v>
      </c>
      <c r="L1863">
        <v>363.70220457111799</v>
      </c>
      <c r="M1863">
        <v>52.965423669254598</v>
      </c>
      <c r="N1863">
        <v>0.28111293485592198</v>
      </c>
      <c r="O1863">
        <v>5.5876685934489396</v>
      </c>
      <c r="P1863">
        <v>428.24427480916</v>
      </c>
      <c r="Q1863">
        <v>0.180221781248323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290</v>
      </c>
      <c r="E1864">
        <v>445.55917119999998</v>
      </c>
      <c r="F1864">
        <v>27.04</v>
      </c>
      <c r="G1864">
        <v>24.864930786298501</v>
      </c>
      <c r="H1864">
        <v>29.669022534876198</v>
      </c>
      <c r="I1864">
        <v>17.714877024070098</v>
      </c>
      <c r="J1864">
        <v>-1.67073203007497</v>
      </c>
      <c r="K1864">
        <v>24.110287203860501</v>
      </c>
      <c r="L1864">
        <v>21.380078975148201</v>
      </c>
      <c r="M1864">
        <v>51.345469247805298</v>
      </c>
      <c r="N1864">
        <v>0.67999548628263295</v>
      </c>
      <c r="O1864">
        <v>18.343195266272101</v>
      </c>
      <c r="P1864">
        <v>116.546742889976</v>
      </c>
      <c r="Q1864">
        <v>7.6688506789532998E-2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493</v>
      </c>
      <c r="E1865">
        <v>444.91951999999998</v>
      </c>
      <c r="F1865">
        <v>183.2</v>
      </c>
      <c r="G1865">
        <v>-20.067692539212899</v>
      </c>
      <c r="H1865">
        <v>-4.8680874081625003</v>
      </c>
      <c r="I1865">
        <v>-10.3571038203994</v>
      </c>
      <c r="J1865">
        <v>-2.4409904120110499</v>
      </c>
      <c r="K1865">
        <v>194.35622371741201</v>
      </c>
      <c r="M1865">
        <v>51.289390920538402</v>
      </c>
      <c r="N1865">
        <v>0.58157950455219098</v>
      </c>
      <c r="O1865">
        <v>81.058951965065503</v>
      </c>
      <c r="P1865">
        <v>23.325479636486001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27</v>
      </c>
      <c r="E1866">
        <v>444.56915609999999</v>
      </c>
      <c r="F1866">
        <v>1.62</v>
      </c>
      <c r="G1866">
        <v>5.5890450494395498</v>
      </c>
      <c r="H1866">
        <v>-17.623699065041901</v>
      </c>
      <c r="I1866">
        <v>-21.728937660318302</v>
      </c>
      <c r="J1866">
        <v>1.5916793174427399</v>
      </c>
      <c r="K1866">
        <v>1.7352454696863</v>
      </c>
      <c r="L1866">
        <v>1.7327860983961401</v>
      </c>
      <c r="M1866">
        <v>7.6184425407098102</v>
      </c>
      <c r="N1866">
        <v>1.0043560565196501</v>
      </c>
      <c r="O1866">
        <v>41.975308641975197</v>
      </c>
      <c r="P1866">
        <v>35</v>
      </c>
      <c r="Q1866">
        <v>-4.2436399616948998E-2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418</v>
      </c>
      <c r="E1867">
        <v>443.98431438900002</v>
      </c>
      <c r="F1867">
        <v>4.09</v>
      </c>
      <c r="G1867">
        <v>22.370499653664801</v>
      </c>
      <c r="H1867">
        <v>-7.6923489506254397</v>
      </c>
      <c r="I1867">
        <v>-52.732200775892501</v>
      </c>
      <c r="J1867">
        <v>-0.75573852293282895</v>
      </c>
      <c r="K1867">
        <v>4.3358943074174103</v>
      </c>
      <c r="L1867">
        <v>4.2951424951969397</v>
      </c>
      <c r="M1867">
        <v>36.793447144001902</v>
      </c>
      <c r="N1867">
        <v>0.79624885960653802</v>
      </c>
      <c r="O1867">
        <v>70.415647921760296</v>
      </c>
      <c r="P1867">
        <v>52.071193122410698</v>
      </c>
      <c r="Q1867">
        <v>3.3041798454681998E-2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1160</v>
      </c>
      <c r="E1868">
        <v>440.25377315399999</v>
      </c>
      <c r="F1868">
        <v>161.46</v>
      </c>
      <c r="G1868">
        <v>-5.4646994439525001</v>
      </c>
      <c r="H1868">
        <v>9.5139697620026809</v>
      </c>
      <c r="I1868">
        <v>-42.026418156545503</v>
      </c>
      <c r="J1868">
        <v>14.504411217516401</v>
      </c>
      <c r="K1868">
        <v>153.26726879582401</v>
      </c>
      <c r="L1868">
        <v>154.52873225225801</v>
      </c>
      <c r="M1868">
        <v>57.697363318035997</v>
      </c>
      <c r="N1868">
        <v>2.5838354865757398</v>
      </c>
      <c r="O1868">
        <v>48.643626904496401</v>
      </c>
      <c r="P1868">
        <v>30.420032310177699</v>
      </c>
      <c r="Q1868">
        <v>1.1917354838342E-2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21</v>
      </c>
      <c r="E1869">
        <v>439.54023480799998</v>
      </c>
      <c r="F1869">
        <v>10.48</v>
      </c>
      <c r="G1869">
        <v>-80.069655160203993</v>
      </c>
      <c r="H1869">
        <v>-2.5228897168306301</v>
      </c>
      <c r="I1869">
        <v>-67.388996491370904</v>
      </c>
      <c r="J1869">
        <v>-5.7192450523051503</v>
      </c>
      <c r="K1869">
        <v>12.197247163214</v>
      </c>
      <c r="L1869">
        <v>17.3799266052375</v>
      </c>
      <c r="M1869">
        <v>23.4800903236365</v>
      </c>
      <c r="N1869">
        <v>1.0870214581670901</v>
      </c>
      <c r="O1869">
        <v>179.389312977099</v>
      </c>
      <c r="P1869">
        <v>9.7382198952879495</v>
      </c>
      <c r="Q1869">
        <v>0.11553837580331799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1435</v>
      </c>
      <c r="E1870">
        <v>439.24786210000002</v>
      </c>
      <c r="F1870">
        <v>405.8</v>
      </c>
      <c r="G1870">
        <v>44.523706734786103</v>
      </c>
      <c r="H1870">
        <v>19.5724774679185</v>
      </c>
      <c r="I1870">
        <v>0.80387430151073802</v>
      </c>
      <c r="J1870">
        <v>-2.7672950415316002</v>
      </c>
      <c r="K1870">
        <v>349.142909302563</v>
      </c>
      <c r="L1870">
        <v>312.74405379829</v>
      </c>
      <c r="M1870">
        <v>59.538485636609799</v>
      </c>
      <c r="N1870">
        <v>1.6492909005004801</v>
      </c>
      <c r="O1870">
        <v>14.588467225234099</v>
      </c>
      <c r="P1870">
        <v>84.454545454545396</v>
      </c>
      <c r="Q1870">
        <v>0.14543715586783301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133</v>
      </c>
      <c r="E1871">
        <v>438.71834899999999</v>
      </c>
      <c r="F1871">
        <v>238.9</v>
      </c>
      <c r="G1871">
        <v>33.0051475798371</v>
      </c>
      <c r="H1871">
        <v>-1.1221510774258201</v>
      </c>
      <c r="I1871">
        <v>-7.7199513310108401</v>
      </c>
      <c r="J1871">
        <v>4.6555091046767796</v>
      </c>
      <c r="K1871">
        <v>240.562108341998</v>
      </c>
      <c r="L1871">
        <v>218.24204829273199</v>
      </c>
      <c r="M1871">
        <v>54.251027385409401</v>
      </c>
      <c r="N1871">
        <v>0.38223087357091201</v>
      </c>
      <c r="O1871">
        <v>33.507743825868502</v>
      </c>
      <c r="P1871">
        <v>86.349453978159104</v>
      </c>
      <c r="Q1871">
        <v>9.6571430082950993E-2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285</v>
      </c>
      <c r="E1872">
        <v>438.0941095</v>
      </c>
      <c r="F1872">
        <v>341.75</v>
      </c>
      <c r="G1872">
        <v>105.274519722368</v>
      </c>
      <c r="H1872">
        <v>-4.9649249182174104</v>
      </c>
      <c r="I1872">
        <v>8.1467853268341894</v>
      </c>
      <c r="J1872">
        <v>-4.2287123098361104</v>
      </c>
      <c r="K1872">
        <v>344.66655291730098</v>
      </c>
      <c r="L1872">
        <v>291.31929573067799</v>
      </c>
      <c r="M1872">
        <v>33.431278989429103</v>
      </c>
      <c r="N1872">
        <v>0.60408090718698604</v>
      </c>
      <c r="O1872">
        <v>15.8595464520848</v>
      </c>
      <c r="P1872">
        <v>147.55523361101001</v>
      </c>
      <c r="Q1872">
        <v>9.8919163236584007E-2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622</v>
      </c>
      <c r="E1873">
        <v>437.68583999999998</v>
      </c>
      <c r="F1873">
        <v>186.4</v>
      </c>
      <c r="G1873">
        <v>272.58478973029003</v>
      </c>
      <c r="H1873">
        <v>39.241422923603103</v>
      </c>
      <c r="I1873">
        <v>284.84310271900199</v>
      </c>
      <c r="J1873">
        <v>28.215055940819301</v>
      </c>
      <c r="K1873">
        <v>128.906917647456</v>
      </c>
      <c r="L1873">
        <v>84.182795117355596</v>
      </c>
      <c r="M1873">
        <v>78.279535893631007</v>
      </c>
      <c r="N1873">
        <v>1.08412549314296</v>
      </c>
      <c r="O1873">
        <v>5.9549356223175902</v>
      </c>
      <c r="P1873">
        <v>359.679408138101</v>
      </c>
      <c r="Q1873">
        <v>8.6866711618124995E-2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437.43515804999998</v>
      </c>
      <c r="F1874">
        <v>255.75</v>
      </c>
      <c r="G1874">
        <v>387.48904504943903</v>
      </c>
      <c r="H1874">
        <v>-9.1966435675786098</v>
      </c>
      <c r="I1874">
        <v>-2.7003662317469401</v>
      </c>
      <c r="J1874">
        <v>3.04586258437502</v>
      </c>
      <c r="K1874">
        <v>235.52251920138801</v>
      </c>
      <c r="L1874">
        <v>187.46494982002801</v>
      </c>
      <c r="M1874">
        <v>58.740182372066698</v>
      </c>
      <c r="N1874">
        <v>1.23058365758754</v>
      </c>
      <c r="O1874">
        <v>22.776148582600101</v>
      </c>
      <c r="P1874">
        <v>416.666666666666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472</v>
      </c>
      <c r="E1875">
        <v>436.61250000000001</v>
      </c>
      <c r="F1875">
        <v>582.15</v>
      </c>
      <c r="G1875">
        <v>1.7913140931996701</v>
      </c>
      <c r="H1875">
        <v>-3.0345417829913202</v>
      </c>
      <c r="I1875">
        <v>-26.521415688924201</v>
      </c>
      <c r="J1875">
        <v>-7.8643598190075703E-4</v>
      </c>
      <c r="K1875">
        <v>587.73468036486804</v>
      </c>
      <c r="L1875">
        <v>590.83603468844694</v>
      </c>
      <c r="M1875">
        <v>55.302205337854602</v>
      </c>
      <c r="N1875">
        <v>0.31689925272743302</v>
      </c>
      <c r="O1875">
        <v>47.350339259640897</v>
      </c>
      <c r="Q1875">
        <v>-1.3929563866419E-2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3910</v>
      </c>
      <c r="E1876">
        <v>435.33435100000003</v>
      </c>
      <c r="F1876">
        <v>397.7</v>
      </c>
      <c r="G1876">
        <v>-25.946597904573501</v>
      </c>
      <c r="H1876">
        <v>-9.45405620789907</v>
      </c>
      <c r="I1876">
        <v>-18.2143551179513</v>
      </c>
      <c r="J1876">
        <v>-0.62152614179738297</v>
      </c>
      <c r="K1876">
        <v>400.88705652041602</v>
      </c>
      <c r="L1876">
        <v>394.66966173431399</v>
      </c>
      <c r="M1876">
        <v>40.483019601163498</v>
      </c>
      <c r="N1876">
        <v>0.55342004004254497</v>
      </c>
      <c r="O1876">
        <v>21.7249182801106</v>
      </c>
      <c r="P1876">
        <v>22.350407629595399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418</v>
      </c>
      <c r="E1877">
        <v>435.01499999999999</v>
      </c>
      <c r="F1877">
        <v>621.45000000000005</v>
      </c>
      <c r="G1877">
        <v>206.28402246107899</v>
      </c>
      <c r="H1877">
        <v>-3.1863997628687701</v>
      </c>
      <c r="I1877">
        <v>7.5525749447236397</v>
      </c>
      <c r="J1877">
        <v>3.26370504091541</v>
      </c>
      <c r="K1877">
        <v>610.82442790246603</v>
      </c>
      <c r="L1877">
        <v>508.069007264135</v>
      </c>
      <c r="M1877">
        <v>45.054758485269403</v>
      </c>
      <c r="N1877">
        <v>1.2291041447553099</v>
      </c>
      <c r="O1877">
        <v>5.5434870061951802</v>
      </c>
      <c r="P1877">
        <v>300.935483870967</v>
      </c>
      <c r="Q1877">
        <v>0.15316039102182799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285</v>
      </c>
      <c r="E1878">
        <v>433.49951399999998</v>
      </c>
      <c r="F1878">
        <v>181.95</v>
      </c>
      <c r="G1878">
        <v>-3.03356133353918</v>
      </c>
      <c r="H1878">
        <v>-14.449356959778701</v>
      </c>
      <c r="I1878">
        <v>6.6770273852743003</v>
      </c>
      <c r="J1878">
        <v>-6.93641615744537</v>
      </c>
      <c r="K1878">
        <v>213.13885010250399</v>
      </c>
      <c r="M1878">
        <v>32.433160026238198</v>
      </c>
      <c r="N1878">
        <v>0.32810909831060397</v>
      </c>
      <c r="O1878">
        <v>73.674086287441597</v>
      </c>
      <c r="P1878">
        <v>33.590308370043999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622</v>
      </c>
      <c r="E1879">
        <v>433.139241895</v>
      </c>
      <c r="F1879">
        <v>189.05</v>
      </c>
      <c r="G1879">
        <v>-2.6504972264663702</v>
      </c>
      <c r="H1879">
        <v>10.6760172917182</v>
      </c>
      <c r="I1879">
        <v>-15.061521087389901</v>
      </c>
      <c r="J1879">
        <v>-2.5044015927974499</v>
      </c>
      <c r="K1879">
        <v>176.30847606174601</v>
      </c>
      <c r="L1879">
        <v>180.51146710981899</v>
      </c>
      <c r="M1879">
        <v>59.4914919040882</v>
      </c>
      <c r="N1879">
        <v>3.2494348600009402</v>
      </c>
      <c r="O1879">
        <v>31.869875694260699</v>
      </c>
      <c r="P1879">
        <v>26.033333333333299</v>
      </c>
      <c r="Q1879">
        <v>0.28654012225745401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46</v>
      </c>
      <c r="E1880">
        <v>432.885459569999</v>
      </c>
      <c r="F1880">
        <v>201.05</v>
      </c>
      <c r="G1880">
        <v>-19.024009780847599</v>
      </c>
      <c r="H1880">
        <v>2.1021781279405301</v>
      </c>
      <c r="I1880">
        <v>-9.3134210620341502</v>
      </c>
      <c r="J1880">
        <v>6.5807144051620403</v>
      </c>
      <c r="M1880">
        <v>100</v>
      </c>
      <c r="O1880">
        <v>0</v>
      </c>
      <c r="P1880">
        <v>10.2247807017543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915</v>
      </c>
      <c r="E1881">
        <v>432.70542562999998</v>
      </c>
      <c r="F1881">
        <v>234.46</v>
      </c>
      <c r="G1881">
        <v>44.2416464129128</v>
      </c>
      <c r="H1881">
        <v>12.1780910320591</v>
      </c>
      <c r="I1881">
        <v>22.092885658887099</v>
      </c>
      <c r="J1881">
        <v>-1.38775836614937</v>
      </c>
      <c r="K1881">
        <v>206.83740627117501</v>
      </c>
      <c r="L1881">
        <v>178.60332421109899</v>
      </c>
      <c r="M1881">
        <v>58.404612636515203</v>
      </c>
      <c r="N1881">
        <v>1.03658436309502</v>
      </c>
      <c r="O1881">
        <v>10.223492280133</v>
      </c>
      <c r="P1881">
        <v>81.540843979868299</v>
      </c>
      <c r="Q1881">
        <v>-2.0088987069468999E-2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290</v>
      </c>
      <c r="E1882">
        <v>432.13685020999998</v>
      </c>
      <c r="F1882">
        <v>349.55</v>
      </c>
      <c r="G1882">
        <v>2.7064639365158398</v>
      </c>
      <c r="H1882">
        <v>-3.4545549444509098</v>
      </c>
      <c r="I1882">
        <v>-27.325994497484601</v>
      </c>
      <c r="J1882">
        <v>-6.9461796903901396</v>
      </c>
      <c r="K1882">
        <v>370.71853536280099</v>
      </c>
      <c r="L1882">
        <v>359.35614945388602</v>
      </c>
      <c r="M1882">
        <v>25.264869762905299</v>
      </c>
      <c r="N1882">
        <v>1.2672630614115401</v>
      </c>
      <c r="O1882">
        <v>39.836933199828302</v>
      </c>
      <c r="P1882">
        <v>37.347740667976403</v>
      </c>
      <c r="Q1882">
        <v>-2.1490570023869001E-2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541</v>
      </c>
      <c r="E1883">
        <v>431.07389695500001</v>
      </c>
      <c r="F1883">
        <v>246.35</v>
      </c>
      <c r="G1883">
        <v>149.40746902280199</v>
      </c>
      <c r="H1883">
        <v>-3.9822856515841001</v>
      </c>
      <c r="I1883">
        <v>44.635117639220702</v>
      </c>
      <c r="J1883">
        <v>-7.7712550454916096</v>
      </c>
      <c r="K1883">
        <v>228.69355981048199</v>
      </c>
      <c r="L1883">
        <v>187.007050543926</v>
      </c>
      <c r="M1883">
        <v>56.771850797637299</v>
      </c>
      <c r="N1883">
        <v>0.55580346848151896</v>
      </c>
      <c r="O1883">
        <v>17.1503957783641</v>
      </c>
      <c r="P1883">
        <v>182.446686539784</v>
      </c>
      <c r="Q1883">
        <v>9.6680737766722993E-2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622</v>
      </c>
      <c r="E1884">
        <v>430.93843575</v>
      </c>
      <c r="F1884">
        <v>6195.65</v>
      </c>
      <c r="G1884">
        <v>42.297360934982002</v>
      </c>
      <c r="H1884">
        <v>26.195367319202902</v>
      </c>
      <c r="I1884">
        <v>38.6805347670308</v>
      </c>
      <c r="J1884">
        <v>5.8322291456214401</v>
      </c>
      <c r="K1884">
        <v>5379.7004283005799</v>
      </c>
      <c r="L1884">
        <v>4609.4912027520804</v>
      </c>
      <c r="M1884">
        <v>67.976286919461103</v>
      </c>
      <c r="N1884">
        <v>0.48659817247806503</v>
      </c>
      <c r="O1884">
        <v>14.1098996876841</v>
      </c>
      <c r="P1884">
        <v>84.944776119402903</v>
      </c>
      <c r="Q1884">
        <v>5.0054857186853E-2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254</v>
      </c>
      <c r="E1885">
        <v>430.92877559999999</v>
      </c>
      <c r="F1885">
        <v>191.12</v>
      </c>
      <c r="G1885">
        <v>55.444444110472404</v>
      </c>
      <c r="H1885">
        <v>1.38536526244346</v>
      </c>
      <c r="I1885">
        <v>-36.908181578983204</v>
      </c>
      <c r="J1885">
        <v>-0.70400001623762298</v>
      </c>
      <c r="K1885">
        <v>182.63941722402399</v>
      </c>
      <c r="L1885">
        <v>175.51591352576901</v>
      </c>
      <c r="M1885">
        <v>48.704220681874297</v>
      </c>
      <c r="N1885">
        <v>1.0779676550083299</v>
      </c>
      <c r="O1885">
        <v>46.504813729593899</v>
      </c>
      <c r="P1885">
        <v>94.9209586945436</v>
      </c>
      <c r="Q1885">
        <v>8.4674975173646999E-2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198</v>
      </c>
      <c r="E1886">
        <v>430.89763255499997</v>
      </c>
      <c r="F1886">
        <v>26.65</v>
      </c>
      <c r="G1886">
        <v>36.531213724138297</v>
      </c>
      <c r="H1886">
        <v>-14.543085213084201</v>
      </c>
      <c r="I1886">
        <v>-49.772521195427302</v>
      </c>
      <c r="J1886">
        <v>-0.64166685121338596</v>
      </c>
      <c r="K1886">
        <v>27.617823426864799</v>
      </c>
      <c r="L1886">
        <v>28.574969543915699</v>
      </c>
      <c r="M1886">
        <v>54.847543666382897</v>
      </c>
      <c r="N1886">
        <v>1.3115959422321599</v>
      </c>
      <c r="O1886">
        <v>100.75046904315199</v>
      </c>
      <c r="P1886">
        <v>65.015479876160896</v>
      </c>
      <c r="Q1886">
        <v>3.7625301183925E-2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138</v>
      </c>
      <c r="E1887">
        <v>430.763341814</v>
      </c>
      <c r="F1887">
        <v>125.71</v>
      </c>
      <c r="G1887">
        <v>23.018284815521401</v>
      </c>
      <c r="H1887">
        <v>-13.2280458447594</v>
      </c>
      <c r="I1887">
        <v>-30.297693328305598</v>
      </c>
      <c r="J1887">
        <v>-8.7495095675379009</v>
      </c>
      <c r="K1887">
        <v>130.71549779583401</v>
      </c>
      <c r="L1887">
        <v>125.258881583647</v>
      </c>
      <c r="M1887">
        <v>32.977934410902897</v>
      </c>
      <c r="N1887">
        <v>1.31638143368098</v>
      </c>
      <c r="O1887">
        <v>47.0845597008989</v>
      </c>
      <c r="Q1887">
        <v>5.9570522637430998E-2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21</v>
      </c>
      <c r="E1888">
        <v>430.65046789799902</v>
      </c>
      <c r="F1888">
        <v>124.53</v>
      </c>
      <c r="G1888">
        <v>-8.5985360441656393</v>
      </c>
      <c r="H1888">
        <v>-25.899202638791099</v>
      </c>
      <c r="I1888">
        <v>-36.469116231746902</v>
      </c>
      <c r="J1888">
        <v>-8.6364931435088099</v>
      </c>
      <c r="K1888">
        <v>132.01410073782299</v>
      </c>
      <c r="L1888">
        <v>124.91865695466301</v>
      </c>
      <c r="M1888">
        <v>30.354452315539199</v>
      </c>
      <c r="N1888">
        <v>0.86454644986161</v>
      </c>
      <c r="O1888">
        <v>39.484461575523902</v>
      </c>
      <c r="P1888">
        <v>57.9327837666455</v>
      </c>
      <c r="Q1888">
        <v>0.16067934209138399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622</v>
      </c>
      <c r="E1889">
        <v>430.15550125499999</v>
      </c>
      <c r="F1889">
        <v>238.33</v>
      </c>
      <c r="G1889">
        <v>50.143228461935003</v>
      </c>
      <c r="H1889">
        <v>25.755185408499301</v>
      </c>
      <c r="I1889">
        <v>12.336190622663199</v>
      </c>
      <c r="J1889">
        <v>3.2354561414770799</v>
      </c>
      <c r="K1889">
        <v>197.33112629243499</v>
      </c>
      <c r="L1889">
        <v>174.014939771347</v>
      </c>
      <c r="M1889">
        <v>76.531297789267995</v>
      </c>
      <c r="N1889">
        <v>4.9680433054898003</v>
      </c>
      <c r="O1889">
        <v>7.1875131120714801</v>
      </c>
      <c r="P1889">
        <v>105.456896551724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1655</v>
      </c>
      <c r="E1890">
        <v>426.94617524400002</v>
      </c>
      <c r="F1890">
        <v>152.84</v>
      </c>
      <c r="G1890">
        <v>5.84461004519145</v>
      </c>
      <c r="H1890">
        <v>-11.820231998877899</v>
      </c>
      <c r="I1890">
        <v>-10.043886013465899</v>
      </c>
      <c r="J1890">
        <v>-2.3098258317518598</v>
      </c>
      <c r="K1890">
        <v>149.317035267682</v>
      </c>
      <c r="L1890">
        <v>135.43128692723101</v>
      </c>
      <c r="M1890">
        <v>54.746571755364002</v>
      </c>
      <c r="N1890">
        <v>0.29940056431153</v>
      </c>
      <c r="O1890">
        <v>17.541219576027199</v>
      </c>
      <c r="P1890">
        <v>46.188426590148197</v>
      </c>
      <c r="Q1890">
        <v>-3.0271790051919999E-2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271</v>
      </c>
      <c r="E1891">
        <v>426.42300934999997</v>
      </c>
      <c r="F1891">
        <v>14.69</v>
      </c>
      <c r="G1891">
        <v>-4.6770800521039204</v>
      </c>
      <c r="H1891">
        <v>4.9831791413042703</v>
      </c>
      <c r="I1891">
        <v>-24.863532137378598</v>
      </c>
      <c r="J1891">
        <v>1.2581236136402001</v>
      </c>
      <c r="K1891">
        <v>14.295569799100701</v>
      </c>
      <c r="L1891">
        <v>13.936227591111001</v>
      </c>
      <c r="M1891">
        <v>48.011014894607001</v>
      </c>
      <c r="N1891">
        <v>0.91662771733183501</v>
      </c>
      <c r="O1891">
        <v>46.358066712049002</v>
      </c>
      <c r="P1891">
        <v>51.443298969072103</v>
      </c>
      <c r="Q1891">
        <v>0.108959334814227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40</v>
      </c>
      <c r="E1892">
        <v>426.42259200000001</v>
      </c>
      <c r="F1892">
        <v>11.36</v>
      </c>
      <c r="G1892">
        <v>-77.431306211409193</v>
      </c>
      <c r="H1892">
        <v>-10.006062257791999</v>
      </c>
      <c r="I1892">
        <v>-43.959808956205102</v>
      </c>
      <c r="J1892">
        <v>-1.85066147429562</v>
      </c>
      <c r="K1892">
        <v>11.9649478924636</v>
      </c>
      <c r="L1892">
        <v>15.568347927262501</v>
      </c>
      <c r="M1892">
        <v>46.408043451532897</v>
      </c>
      <c r="N1892">
        <v>0.99057153889609095</v>
      </c>
      <c r="O1892">
        <v>193.57394366197099</v>
      </c>
      <c r="P1892">
        <v>20.211640211640201</v>
      </c>
      <c r="Q1892">
        <v>0.19179122025963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541</v>
      </c>
      <c r="E1893">
        <v>426.31579682199998</v>
      </c>
      <c r="F1893">
        <v>171.97</v>
      </c>
      <c r="G1893">
        <v>103.162096568594</v>
      </c>
      <c r="H1893">
        <v>-2.21355485205043</v>
      </c>
      <c r="I1893">
        <v>5.7484993877992903</v>
      </c>
      <c r="J1893">
        <v>1.0019816820146299</v>
      </c>
      <c r="K1893">
        <v>164.089381214209</v>
      </c>
      <c r="L1893">
        <v>139.07380523232999</v>
      </c>
      <c r="M1893">
        <v>56.429280290423101</v>
      </c>
      <c r="N1893">
        <v>0.34103781270706801</v>
      </c>
      <c r="O1893">
        <v>15.0258766063848</v>
      </c>
      <c r="P1893">
        <v>131.14247311827901</v>
      </c>
      <c r="Q1893">
        <v>2.9541570218026E-2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1428</v>
      </c>
      <c r="E1894">
        <v>426.28369830000003</v>
      </c>
      <c r="F1894">
        <v>248.19</v>
      </c>
      <c r="G1894">
        <v>-20.230900591371601</v>
      </c>
      <c r="H1894">
        <v>-0.37047880888285101</v>
      </c>
      <c r="I1894">
        <v>-16.1433561467163</v>
      </c>
      <c r="J1894">
        <v>-4.5194980179567796</v>
      </c>
      <c r="K1894">
        <v>229.117388533293</v>
      </c>
      <c r="L1894">
        <v>230.00866321402799</v>
      </c>
      <c r="M1894">
        <v>62.325773214195998</v>
      </c>
      <c r="N1894">
        <v>2.1485221060859301</v>
      </c>
      <c r="O1894">
        <v>24.501390064063798</v>
      </c>
      <c r="P1894">
        <v>37.959977765425201</v>
      </c>
      <c r="Q1894">
        <v>-2.2316953523040001E-2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1024</v>
      </c>
      <c r="E1895">
        <v>426.21415000000002</v>
      </c>
      <c r="F1895">
        <v>50.77</v>
      </c>
      <c r="G1895">
        <v>42.4480614428821</v>
      </c>
      <c r="H1895">
        <v>5.5341956718001803</v>
      </c>
      <c r="I1895">
        <v>-55.127872059252702</v>
      </c>
      <c r="J1895">
        <v>-6.2135480366567801</v>
      </c>
      <c r="K1895">
        <v>54.999925275756397</v>
      </c>
      <c r="L1895">
        <v>54.609018143314103</v>
      </c>
      <c r="M1895">
        <v>28.314975329796901</v>
      </c>
      <c r="N1895">
        <v>0.36648801908176798</v>
      </c>
      <c r="O1895">
        <v>94.012211936182695</v>
      </c>
      <c r="P1895">
        <v>70.942760942760899</v>
      </c>
      <c r="Q1895">
        <v>4.0415766870809999E-2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46</v>
      </c>
      <c r="E1896">
        <v>424.52568000000002</v>
      </c>
      <c r="F1896">
        <v>225</v>
      </c>
      <c r="G1896">
        <v>30.098634090535398</v>
      </c>
      <c r="H1896">
        <v>-1.6315330413748199</v>
      </c>
      <c r="I1896">
        <v>-16.132826964731201</v>
      </c>
      <c r="J1896">
        <v>-6.2246472131694901</v>
      </c>
      <c r="K1896">
        <v>212.49202612377201</v>
      </c>
      <c r="L1896">
        <v>194.73272285157799</v>
      </c>
      <c r="M1896">
        <v>47.220390229829</v>
      </c>
      <c r="N1896">
        <v>0.77441051410900597</v>
      </c>
      <c r="O1896">
        <v>28.2222222222222</v>
      </c>
      <c r="P1896">
        <v>59.517901453385299</v>
      </c>
      <c r="Q1896">
        <v>0.121061792440531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915</v>
      </c>
      <c r="E1897">
        <v>423.87314596799899</v>
      </c>
      <c r="F1897">
        <v>3.97</v>
      </c>
      <c r="G1897">
        <v>19.023043953096099</v>
      </c>
      <c r="H1897">
        <v>-11.6224891436867</v>
      </c>
      <c r="I1897">
        <v>-55.3118922313338</v>
      </c>
      <c r="J1897">
        <v>6.0653635279690699</v>
      </c>
      <c r="K1897">
        <v>3.9048206158859502</v>
      </c>
      <c r="L1897">
        <v>3.9044751911461</v>
      </c>
      <c r="M1897">
        <v>65.425776607872294</v>
      </c>
      <c r="N1897">
        <v>0.95129864057430402</v>
      </c>
      <c r="O1897">
        <v>90.560547681400095</v>
      </c>
      <c r="P1897">
        <v>52.479640340690501</v>
      </c>
      <c r="Q1897">
        <v>0.12960233100934301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118</v>
      </c>
      <c r="E1898">
        <v>423.51749999999998</v>
      </c>
      <c r="F1898">
        <v>28234.5</v>
      </c>
      <c r="G1898">
        <v>130.21648967396601</v>
      </c>
      <c r="H1898">
        <v>35.010578937657101</v>
      </c>
      <c r="I1898">
        <v>48.765805673709302</v>
      </c>
      <c r="J1898">
        <v>1.0143328189577401</v>
      </c>
      <c r="K1898">
        <v>24148.3519569249</v>
      </c>
      <c r="L1898">
        <v>18901.9576534566</v>
      </c>
      <c r="M1898">
        <v>61.904854201573201</v>
      </c>
      <c r="N1898">
        <v>0.50219659527731997</v>
      </c>
      <c r="O1898">
        <v>37.4205316191184</v>
      </c>
      <c r="P1898">
        <v>187.77532029394601</v>
      </c>
      <c r="Q1898">
        <v>5.4963296729607002E-2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219</v>
      </c>
      <c r="E1899">
        <v>422.60399999999998</v>
      </c>
      <c r="F1899">
        <v>195.65</v>
      </c>
      <c r="G1899">
        <v>-15.7974593753392</v>
      </c>
      <c r="H1899">
        <v>-7.1405883030623398</v>
      </c>
      <c r="I1899">
        <v>-17.539733195149498</v>
      </c>
      <c r="J1899">
        <v>-2.18332068255725</v>
      </c>
      <c r="K1899">
        <v>190.35963909283501</v>
      </c>
      <c r="L1899">
        <v>187.659732441481</v>
      </c>
      <c r="M1899">
        <v>50.431131502066201</v>
      </c>
      <c r="N1899">
        <v>0.70407010751937704</v>
      </c>
      <c r="O1899">
        <v>15.001277791975401</v>
      </c>
      <c r="P1899">
        <v>23.0503144654088</v>
      </c>
      <c r="Q1899">
        <v>-0.124590484430129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315</v>
      </c>
      <c r="E1900">
        <v>421.823016</v>
      </c>
      <c r="F1900">
        <v>360.2</v>
      </c>
      <c r="G1900">
        <v>-32.531589871195301</v>
      </c>
      <c r="H1900">
        <v>-13.4335429781628</v>
      </c>
      <c r="I1900">
        <v>-22.8210011523818</v>
      </c>
      <c r="J1900">
        <v>-8.2131987313377302</v>
      </c>
      <c r="M1900">
        <v>39.814674523465001</v>
      </c>
      <c r="O1900">
        <v>30.483064963908902</v>
      </c>
      <c r="P1900">
        <v>9.1515151515151505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60</v>
      </c>
      <c r="E1901">
        <v>421.82011</v>
      </c>
      <c r="F1901">
        <v>118.19</v>
      </c>
      <c r="G1901">
        <v>-13.346160943069799</v>
      </c>
      <c r="H1901">
        <v>4.2506756529681704</v>
      </c>
      <c r="I1901">
        <v>-17.779337240321802</v>
      </c>
      <c r="J1901">
        <v>4.18827073352199</v>
      </c>
      <c r="K1901">
        <v>112.219111325394</v>
      </c>
      <c r="L1901">
        <v>116.064951782634</v>
      </c>
      <c r="M1901">
        <v>67.266614605844893</v>
      </c>
      <c r="N1901">
        <v>1.38454931668871</v>
      </c>
      <c r="O1901">
        <v>22.091547508249398</v>
      </c>
      <c r="P1901">
        <v>20.725229826353399</v>
      </c>
      <c r="Q1901">
        <v>3.4818837296510002E-2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21</v>
      </c>
      <c r="E1902">
        <v>420.91493058999998</v>
      </c>
      <c r="F1902">
        <v>409.55</v>
      </c>
      <c r="G1902">
        <v>-22.0694490389238</v>
      </c>
      <c r="H1902">
        <v>-8.6483163755506105</v>
      </c>
      <c r="I1902">
        <v>-28.835007300194299</v>
      </c>
      <c r="J1902">
        <v>-1.02137401748148</v>
      </c>
      <c r="K1902">
        <v>408.87720202669601</v>
      </c>
      <c r="L1902">
        <v>407.84652269518102</v>
      </c>
      <c r="M1902">
        <v>44.557492042184101</v>
      </c>
      <c r="N1902">
        <v>0.81655756760063603</v>
      </c>
      <c r="O1902">
        <v>39.177145647662002</v>
      </c>
      <c r="P1902">
        <v>20.067428906479002</v>
      </c>
      <c r="Q1902">
        <v>0.13340127162776999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541</v>
      </c>
      <c r="E1903">
        <v>419.38380000000001</v>
      </c>
      <c r="F1903">
        <v>359</v>
      </c>
      <c r="G1903">
        <v>150.03484657615701</v>
      </c>
      <c r="H1903">
        <v>11.9571496083657</v>
      </c>
      <c r="I1903">
        <v>68.956397423178998</v>
      </c>
      <c r="J1903">
        <v>-1.93935516531587</v>
      </c>
      <c r="K1903">
        <v>310.66064168243003</v>
      </c>
      <c r="L1903">
        <v>243.41492882889901</v>
      </c>
      <c r="M1903">
        <v>64.204932999129298</v>
      </c>
      <c r="N1903">
        <v>1.6271949170342299</v>
      </c>
      <c r="O1903">
        <v>3.0640668523676799</v>
      </c>
      <c r="P1903">
        <v>187.2</v>
      </c>
      <c r="Q1903">
        <v>0.155597555744556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E1904">
        <v>418.43246300800001</v>
      </c>
      <c r="F1904">
        <v>88.76</v>
      </c>
      <c r="G1904">
        <v>-66.746438821528102</v>
      </c>
      <c r="H1904">
        <v>-3.9523397566710901</v>
      </c>
      <c r="I1904">
        <v>-49.488391058325902</v>
      </c>
      <c r="J1904">
        <v>-2.41435126623159</v>
      </c>
      <c r="K1904">
        <v>95.018009102503697</v>
      </c>
      <c r="L1904">
        <v>117.471374769346</v>
      </c>
      <c r="M1904">
        <v>32.490590165573003</v>
      </c>
      <c r="N1904">
        <v>0.44450981236174097</v>
      </c>
      <c r="O1904">
        <v>99.414150518251404</v>
      </c>
      <c r="P1904">
        <v>10.95</v>
      </c>
      <c r="Q1904">
        <v>-3.5657829273692002E-2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198</v>
      </c>
      <c r="E1905">
        <v>418.40911999999997</v>
      </c>
      <c r="F1905">
        <v>188.8</v>
      </c>
      <c r="G1905">
        <v>26.4872515061952</v>
      </c>
      <c r="H1905">
        <v>-2.00989708733655</v>
      </c>
      <c r="I1905">
        <v>22.660098041013299</v>
      </c>
      <c r="J1905">
        <v>-3.9569646238361602</v>
      </c>
      <c r="K1905">
        <v>188.329708194885</v>
      </c>
      <c r="L1905">
        <v>164.453710514568</v>
      </c>
      <c r="M1905">
        <v>42.646762035421098</v>
      </c>
      <c r="N1905">
        <v>0.61345486086939505</v>
      </c>
      <c r="O1905">
        <v>24.947033898305001</v>
      </c>
      <c r="P1905">
        <v>64.031277150304106</v>
      </c>
      <c r="Q1905">
        <v>9.4577491046479001E-2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133</v>
      </c>
      <c r="E1906">
        <v>417.84764999999999</v>
      </c>
      <c r="F1906">
        <v>241.95</v>
      </c>
      <c r="G1906">
        <v>21.260735232567701</v>
      </c>
      <c r="H1906">
        <v>-3.4582855312073302</v>
      </c>
      <c r="I1906">
        <v>1.54832900406822</v>
      </c>
      <c r="J1906">
        <v>1.5921741685170899E-2</v>
      </c>
      <c r="K1906">
        <v>241.86736082808099</v>
      </c>
      <c r="L1906">
        <v>220.77430884656599</v>
      </c>
      <c r="M1906">
        <v>47.190470737267098</v>
      </c>
      <c r="N1906">
        <v>1.215727983022</v>
      </c>
      <c r="O1906">
        <v>17.379623889233301</v>
      </c>
      <c r="P1906">
        <v>76.3483965014577</v>
      </c>
      <c r="Q1906">
        <v>0.112544420268496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46</v>
      </c>
      <c r="E1907">
        <v>417.835707815999</v>
      </c>
      <c r="F1907">
        <v>75.48</v>
      </c>
      <c r="G1907">
        <v>116.949309950101</v>
      </c>
      <c r="H1907">
        <v>-16.245590142300401</v>
      </c>
      <c r="I1907">
        <v>48.372047561356503</v>
      </c>
      <c r="J1907">
        <v>-6.9887226926075003</v>
      </c>
      <c r="K1907">
        <v>68.344825101622007</v>
      </c>
      <c r="L1907">
        <v>53.513768785432802</v>
      </c>
      <c r="M1907">
        <v>53.220094088867597</v>
      </c>
      <c r="N1907">
        <v>0.34145763700931397</v>
      </c>
      <c r="O1907">
        <v>17.249602543720101</v>
      </c>
      <c r="P1907">
        <v>155.86440677966101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158</v>
      </c>
      <c r="E1908">
        <v>417.71040051</v>
      </c>
      <c r="F1908">
        <v>183.3</v>
      </c>
      <c r="G1908">
        <v>57.6540599156437</v>
      </c>
      <c r="H1908">
        <v>6.9072606872800604</v>
      </c>
      <c r="I1908">
        <v>-4.9654422830442897</v>
      </c>
      <c r="J1908">
        <v>3.8656519201824699</v>
      </c>
      <c r="K1908">
        <v>181.84088163048699</v>
      </c>
      <c r="L1908">
        <v>163.008618478833</v>
      </c>
      <c r="M1908">
        <v>47.941326773290598</v>
      </c>
      <c r="N1908">
        <v>1.3234135667396001</v>
      </c>
      <c r="O1908">
        <v>14.020731042007601</v>
      </c>
      <c r="P1908">
        <v>90.9375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402</v>
      </c>
      <c r="E1909">
        <v>416.57818568499999</v>
      </c>
      <c r="F1909">
        <v>307.14999999999998</v>
      </c>
      <c r="G1909">
        <v>0.59350752408456797</v>
      </c>
      <c r="H1909">
        <v>30.124067518825601</v>
      </c>
      <c r="I1909">
        <v>-11.5917890707371</v>
      </c>
      <c r="J1909">
        <v>22.2970084710477</v>
      </c>
      <c r="K1909">
        <v>250.655992452551</v>
      </c>
      <c r="L1909">
        <v>255.24055325411601</v>
      </c>
      <c r="M1909">
        <v>83.395659779680997</v>
      </c>
      <c r="N1909">
        <v>3.69089004072588</v>
      </c>
      <c r="O1909">
        <v>15.3019697216343</v>
      </c>
      <c r="P1909">
        <v>47.314148681055102</v>
      </c>
      <c r="Q1909">
        <v>1.7438835348645002E-2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124</v>
      </c>
      <c r="E1910">
        <v>414.15480547499999</v>
      </c>
      <c r="F1910">
        <v>679.55</v>
      </c>
      <c r="G1910">
        <v>-17.423236340255301</v>
      </c>
      <c r="H1910">
        <v>-18.237295007338201</v>
      </c>
      <c r="I1910">
        <v>2.1007985507127902</v>
      </c>
      <c r="J1910">
        <v>0.61803363662284005</v>
      </c>
      <c r="K1910">
        <v>629.83399537163302</v>
      </c>
      <c r="L1910">
        <v>583.01925635132397</v>
      </c>
      <c r="M1910">
        <v>52.0261610338327</v>
      </c>
      <c r="N1910">
        <v>0.26269075200102499</v>
      </c>
      <c r="O1910">
        <v>21.3229342947538</v>
      </c>
      <c r="P1910">
        <v>38.683673469387699</v>
      </c>
      <c r="Q1910">
        <v>5.0685201034629999E-2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472</v>
      </c>
      <c r="E1911">
        <v>414.11250000000001</v>
      </c>
      <c r="F1911">
        <v>552.15</v>
      </c>
      <c r="G1911">
        <v>39.6132856776807</v>
      </c>
      <c r="H1911">
        <v>5.7229299844765098</v>
      </c>
      <c r="I1911">
        <v>21.513186836756201</v>
      </c>
      <c r="J1911">
        <v>7.4015551585952597</v>
      </c>
      <c r="K1911">
        <v>523.77198185508405</v>
      </c>
      <c r="L1911">
        <v>454.87434666843501</v>
      </c>
      <c r="M1911">
        <v>59.654811273995101</v>
      </c>
      <c r="N1911">
        <v>1.46876676373245</v>
      </c>
      <c r="O1911">
        <v>11.382776419451201</v>
      </c>
      <c r="P1911">
        <v>89.222069910897801</v>
      </c>
      <c r="Q1911">
        <v>4.3129050059078002E-2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290</v>
      </c>
      <c r="E1912">
        <v>413.33460000000002</v>
      </c>
      <c r="F1912">
        <v>165.4</v>
      </c>
      <c r="G1912">
        <v>80.565421054387002</v>
      </c>
      <c r="H1912">
        <v>-11.1790041316623</v>
      </c>
      <c r="I1912">
        <v>-40.2793324434274</v>
      </c>
      <c r="J1912">
        <v>-1.31529742674329</v>
      </c>
      <c r="K1912">
        <v>175.78100366256601</v>
      </c>
      <c r="L1912">
        <v>174.639259843042</v>
      </c>
      <c r="M1912">
        <v>28.831954767584701</v>
      </c>
      <c r="N1912">
        <v>0.59616717193590296</v>
      </c>
      <c r="O1912">
        <v>46.977025392986597</v>
      </c>
      <c r="P1912">
        <v>119.218025182239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21</v>
      </c>
      <c r="E1913">
        <v>412.929076968</v>
      </c>
      <c r="F1913">
        <v>134.13</v>
      </c>
      <c r="G1913">
        <v>-20.275456110653199</v>
      </c>
      <c r="H1913">
        <v>-3.41929040559803</v>
      </c>
      <c r="I1913">
        <v>-31.885619687968099</v>
      </c>
      <c r="J1913">
        <v>-2.7774627157223502</v>
      </c>
      <c r="K1913">
        <v>129.65026570827399</v>
      </c>
      <c r="L1913">
        <v>124.22564177456201</v>
      </c>
      <c r="M1913">
        <v>48.293988256920997</v>
      </c>
      <c r="N1913">
        <v>0.34294048514437098</v>
      </c>
      <c r="O1913">
        <v>25.251621561172001</v>
      </c>
      <c r="P1913">
        <v>45.635179153094398</v>
      </c>
      <c r="Q1913">
        <v>-2.7032732587161001E-2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46</v>
      </c>
      <c r="E1914">
        <v>411.0548</v>
      </c>
      <c r="F1914">
        <v>375.05</v>
      </c>
      <c r="G1914">
        <v>32.651534606665898</v>
      </c>
      <c r="H1914">
        <v>28.273223171344899</v>
      </c>
      <c r="I1914">
        <v>12.620107541518699</v>
      </c>
      <c r="J1914">
        <v>2.1782714962137</v>
      </c>
      <c r="K1914">
        <v>312.84111805951602</v>
      </c>
      <c r="M1914">
        <v>60.158804619314402</v>
      </c>
      <c r="N1914">
        <v>0.56713821015205301</v>
      </c>
      <c r="O1914">
        <v>13.184908678842801</v>
      </c>
      <c r="P1914">
        <v>118.815635939323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484</v>
      </c>
      <c r="E1915">
        <v>410.55263093600001</v>
      </c>
      <c r="F1915">
        <v>67.27</v>
      </c>
      <c r="G1915">
        <v>-4.3985794171323001</v>
      </c>
      <c r="H1915">
        <v>6.0815290635157302</v>
      </c>
      <c r="I1915">
        <v>-21.334639310796099</v>
      </c>
      <c r="J1915">
        <v>-5.3827525007390804</v>
      </c>
      <c r="K1915">
        <v>63.469956233731502</v>
      </c>
      <c r="L1915">
        <v>63.785290153441899</v>
      </c>
      <c r="M1915">
        <v>59.688657700171902</v>
      </c>
      <c r="N1915">
        <v>2.0076405994247302</v>
      </c>
      <c r="O1915">
        <v>20.410286903523101</v>
      </c>
      <c r="P1915">
        <v>29.365384615384599</v>
      </c>
      <c r="Q1915">
        <v>-3.2420705240950001E-3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54</v>
      </c>
      <c r="E1916">
        <v>409.84068048</v>
      </c>
      <c r="F1916">
        <v>12.81</v>
      </c>
      <c r="G1916">
        <v>161.926545049439</v>
      </c>
      <c r="H1916">
        <v>21.984144072212899</v>
      </c>
      <c r="I1916">
        <v>32.603303493023603</v>
      </c>
      <c r="J1916">
        <v>28.160716974346499</v>
      </c>
      <c r="K1916">
        <v>9.9760587014438808</v>
      </c>
      <c r="L1916">
        <v>8.8681798386094695</v>
      </c>
      <c r="M1916">
        <v>88.214589713391604</v>
      </c>
      <c r="N1916">
        <v>3.1736362226178501</v>
      </c>
      <c r="O1916">
        <v>2.4980483996877401</v>
      </c>
      <c r="P1916">
        <v>201.41176470588201</v>
      </c>
      <c r="Q1916">
        <v>0.15345876411374401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718</v>
      </c>
      <c r="E1917">
        <v>406.11469239000002</v>
      </c>
      <c r="F1917">
        <v>90.77</v>
      </c>
      <c r="G1917">
        <v>-41.191611884867001</v>
      </c>
      <c r="H1917">
        <v>-7.0000486281986998</v>
      </c>
      <c r="I1917">
        <v>-36.6528042129274</v>
      </c>
      <c r="J1917">
        <v>1.08955072886072</v>
      </c>
      <c r="K1917">
        <v>93.771581901125501</v>
      </c>
      <c r="L1917">
        <v>104.82380354426201</v>
      </c>
      <c r="M1917">
        <v>50.661881940708803</v>
      </c>
      <c r="N1917">
        <v>0.44360501253919099</v>
      </c>
      <c r="O1917">
        <v>67.456207998237304</v>
      </c>
      <c r="P1917">
        <v>10.4257907542578</v>
      </c>
      <c r="Q1917">
        <v>-5.6663259895326001E-2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124</v>
      </c>
      <c r="E1918">
        <v>405.77433600000001</v>
      </c>
      <c r="F1918">
        <v>252.8</v>
      </c>
      <c r="G1918">
        <v>-23.0121535122863</v>
      </c>
      <c r="H1918">
        <v>15.725207777837699</v>
      </c>
      <c r="I1918">
        <v>-40.801311136529598</v>
      </c>
      <c r="J1918">
        <v>-12.3407050241942</v>
      </c>
      <c r="K1918">
        <v>228.838558258202</v>
      </c>
      <c r="L1918">
        <v>250.31582323815201</v>
      </c>
      <c r="M1918">
        <v>54.646492822124699</v>
      </c>
      <c r="N1918">
        <v>1.7310710498409301</v>
      </c>
      <c r="O1918">
        <v>127.90743670886</v>
      </c>
      <c r="P1918">
        <v>56.921166977032897</v>
      </c>
      <c r="Q1918">
        <v>0.142641414813824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E1919">
        <v>402.72918611399899</v>
      </c>
      <c r="F1919">
        <v>22.05</v>
      </c>
      <c r="G1919">
        <v>10.031598240928901</v>
      </c>
      <c r="K1919">
        <v>22.064075533845699</v>
      </c>
      <c r="L1919">
        <v>20.559754299100199</v>
      </c>
      <c r="M1919">
        <v>35.6509857849477</v>
      </c>
      <c r="N1919">
        <v>1</v>
      </c>
      <c r="O1919">
        <v>18.367346938775501</v>
      </c>
      <c r="P1919">
        <v>55.281690140845001</v>
      </c>
      <c r="Q1919">
        <v>2.5042493907753999E-2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271</v>
      </c>
      <c r="E1920">
        <v>402.7137075</v>
      </c>
      <c r="F1920">
        <v>355.55</v>
      </c>
      <c r="G1920">
        <v>-31.4800505914192</v>
      </c>
      <c r="H1920">
        <v>-15.803066253595</v>
      </c>
      <c r="I1920">
        <v>-21.769461872605699</v>
      </c>
      <c r="J1920">
        <v>2.0136202457127901</v>
      </c>
      <c r="M1920">
        <v>51.384376634868502</v>
      </c>
      <c r="O1920">
        <v>31.570805793840499</v>
      </c>
      <c r="P1920">
        <v>22.603448275862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302</v>
      </c>
      <c r="E1921">
        <v>402.31222894899997</v>
      </c>
      <c r="F1921">
        <v>206.81</v>
      </c>
      <c r="G1921">
        <v>10.674815156896299</v>
      </c>
      <c r="H1921">
        <v>38.3917144687926</v>
      </c>
      <c r="I1921">
        <v>-6.67091007770063</v>
      </c>
      <c r="J1921">
        <v>12.1877428379079</v>
      </c>
      <c r="K1921">
        <v>155.50754149964499</v>
      </c>
      <c r="L1921">
        <v>153.62747758712999</v>
      </c>
      <c r="M1921">
        <v>85.682900840692795</v>
      </c>
      <c r="N1921">
        <v>2.80088686749975</v>
      </c>
      <c r="O1921">
        <v>15.540834582466999</v>
      </c>
      <c r="P1921">
        <v>89.995406522737696</v>
      </c>
      <c r="Q1921">
        <v>6.6980964949195004E-2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677</v>
      </c>
      <c r="E1922">
        <v>401.444893235</v>
      </c>
      <c r="F1922">
        <v>134.51</v>
      </c>
      <c r="G1922">
        <v>-3.53625723448343</v>
      </c>
      <c r="H1922">
        <v>-9.20655956200922</v>
      </c>
      <c r="I1922">
        <v>-22.7658306754352</v>
      </c>
      <c r="J1922">
        <v>-5.1389581054496301</v>
      </c>
      <c r="K1922">
        <v>135.23010672124701</v>
      </c>
      <c r="L1922">
        <v>130.43397903538599</v>
      </c>
      <c r="M1922">
        <v>31.979276911945099</v>
      </c>
      <c r="N1922">
        <v>0.84571956797598502</v>
      </c>
      <c r="O1922">
        <v>22.0727083488216</v>
      </c>
      <c r="P1922">
        <v>25.067410506740998</v>
      </c>
      <c r="Q1922">
        <v>3.3898349005696E-2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72</v>
      </c>
      <c r="E1923">
        <v>399.85176000000001</v>
      </c>
      <c r="F1923">
        <v>294</v>
      </c>
      <c r="G1923">
        <v>-33.549416489021901</v>
      </c>
      <c r="H1923">
        <v>-5.8571539894817297</v>
      </c>
      <c r="I1923">
        <v>-16.300366231746899</v>
      </c>
      <c r="K1923">
        <v>240.93553543611401</v>
      </c>
      <c r="M1923" s="1">
        <v>6.0965434000000003E-8</v>
      </c>
      <c r="N1923">
        <v>1.1171171171171099</v>
      </c>
      <c r="O1923">
        <v>10.5442176870748</v>
      </c>
      <c r="P1923">
        <v>0.34129692832765002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812</v>
      </c>
      <c r="E1924">
        <v>399.76997807999999</v>
      </c>
      <c r="F1924">
        <v>365.2</v>
      </c>
      <c r="G1924">
        <v>-37.9397788958821</v>
      </c>
      <c r="H1924">
        <v>-5.3410065837397003</v>
      </c>
      <c r="I1924">
        <v>-24.094117003637699</v>
      </c>
      <c r="J1924">
        <v>0.25710037709842698</v>
      </c>
      <c r="K1924">
        <v>371.10315605382903</v>
      </c>
      <c r="L1924">
        <v>386.67984480033101</v>
      </c>
      <c r="M1924">
        <v>34.813187355770999</v>
      </c>
      <c r="N1924">
        <v>0.75690127740897195</v>
      </c>
      <c r="O1924">
        <v>32.447973713033903</v>
      </c>
      <c r="P1924">
        <v>17.730496453900699</v>
      </c>
      <c r="Q1924">
        <v>9.1400698844600007E-3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402</v>
      </c>
      <c r="E1925">
        <v>399.74180999999999</v>
      </c>
      <c r="F1925">
        <v>40.380000000000003</v>
      </c>
      <c r="G1925">
        <v>0.81130161821852897</v>
      </c>
      <c r="H1925">
        <v>-5.7829387314993799</v>
      </c>
      <c r="I1925">
        <v>-45.274725206105899</v>
      </c>
      <c r="J1925">
        <v>1.3416793174427399</v>
      </c>
      <c r="K1925">
        <v>40.610984186745</v>
      </c>
      <c r="L1925">
        <v>41.540406322759203</v>
      </c>
      <c r="M1925">
        <v>61.0745993422167</v>
      </c>
      <c r="N1925">
        <v>1.1457261805085499</v>
      </c>
      <c r="O1925">
        <v>60.723130262506103</v>
      </c>
      <c r="P1925">
        <v>36.649746192893403</v>
      </c>
      <c r="Q1925">
        <v>2.0428701058275E-2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906</v>
      </c>
      <c r="E1926">
        <v>399.71872223999998</v>
      </c>
      <c r="F1926">
        <v>124.2</v>
      </c>
      <c r="G1926">
        <v>51.412773862998797</v>
      </c>
      <c r="H1926">
        <v>30.7248340631857</v>
      </c>
      <c r="I1926">
        <v>-18.761904693285398</v>
      </c>
      <c r="J1926">
        <v>4.7758792368300904</v>
      </c>
      <c r="K1926">
        <v>112.76785655590599</v>
      </c>
      <c r="L1926">
        <v>118.795</v>
      </c>
      <c r="M1926">
        <v>48.170530017258898</v>
      </c>
      <c r="N1926">
        <v>0.49886092228550399</v>
      </c>
      <c r="O1926">
        <v>40.9017713365539</v>
      </c>
      <c r="P1926">
        <v>84.546805349182705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395</v>
      </c>
      <c r="E1927">
        <v>399.399</v>
      </c>
      <c r="F1927">
        <v>79.8</v>
      </c>
      <c r="G1927">
        <v>59.016567985219297</v>
      </c>
      <c r="H1927">
        <v>10.5714763735545</v>
      </c>
      <c r="I1927">
        <v>19.032967101586301</v>
      </c>
      <c r="J1927">
        <v>17.431157479666201</v>
      </c>
      <c r="K1927">
        <v>72.181453138012301</v>
      </c>
      <c r="L1927">
        <v>61.372015145273302</v>
      </c>
      <c r="M1927">
        <v>65.855946048256001</v>
      </c>
      <c r="N1927">
        <v>0.37359627700584103</v>
      </c>
      <c r="O1927">
        <v>8.3959899749373506</v>
      </c>
      <c r="P1927">
        <v>94.634146341463406</v>
      </c>
      <c r="Q1927">
        <v>5.5024054507096E-2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409</v>
      </c>
      <c r="E1928">
        <v>399.39238484999998</v>
      </c>
      <c r="F1928">
        <v>323.55</v>
      </c>
      <c r="G1928">
        <v>30.060473620868098</v>
      </c>
      <c r="H1928">
        <v>-7.0392605912715398</v>
      </c>
      <c r="I1928">
        <v>-44.509598328381898</v>
      </c>
      <c r="J1928">
        <v>-3.9801681898886199</v>
      </c>
      <c r="K1928">
        <v>369.442302525635</v>
      </c>
      <c r="L1928">
        <v>371.759879713896</v>
      </c>
      <c r="M1928">
        <v>29.306484754707899</v>
      </c>
      <c r="N1928">
        <v>0.54510099487488695</v>
      </c>
      <c r="O1928">
        <v>127.04373358059</v>
      </c>
      <c r="P1928">
        <v>73.764769065520895</v>
      </c>
      <c r="Q1928">
        <v>0.20334820373839399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677</v>
      </c>
      <c r="E1929">
        <v>398.36737499999998</v>
      </c>
      <c r="F1929">
        <v>288.14999999999998</v>
      </c>
      <c r="G1929">
        <v>21.225940210729799</v>
      </c>
      <c r="H1929">
        <v>0.69732175429991505</v>
      </c>
      <c r="I1929">
        <v>-11.828815733880599</v>
      </c>
      <c r="J1929">
        <v>-4.4669839298725096</v>
      </c>
      <c r="K1929">
        <v>274.92034489112802</v>
      </c>
      <c r="L1929">
        <v>250.96106249041</v>
      </c>
      <c r="M1929">
        <v>44.639435520425103</v>
      </c>
      <c r="N1929">
        <v>0.64662128483743697</v>
      </c>
      <c r="O1929">
        <v>20.423390595176102</v>
      </c>
      <c r="P1929">
        <v>50.352204539525097</v>
      </c>
      <c r="Q1929">
        <v>6.6288280874761005E-2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E1930">
        <v>397.52698833599999</v>
      </c>
      <c r="F1930">
        <v>50.46</v>
      </c>
      <c r="G1930">
        <v>-44.282719842328497</v>
      </c>
      <c r="H1930">
        <v>-13.126742387634099</v>
      </c>
      <c r="I1930">
        <v>-40.914676877471202</v>
      </c>
      <c r="J1930">
        <v>6.0500126507760799</v>
      </c>
      <c r="K1930">
        <v>52.941677841594</v>
      </c>
      <c r="L1930">
        <v>57.0345203476489</v>
      </c>
      <c r="M1930">
        <v>52.928021570733101</v>
      </c>
      <c r="N1930">
        <v>1.2833265180572899</v>
      </c>
      <c r="O1930">
        <v>63.495838287752598</v>
      </c>
      <c r="P1930">
        <v>47.976539589442801</v>
      </c>
      <c r="Q1930">
        <v>6.1905502426671997E-2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302</v>
      </c>
      <c r="E1931">
        <v>396.59076979999998</v>
      </c>
      <c r="F1931">
        <v>75.86</v>
      </c>
      <c r="G1931">
        <v>87.592950209829993</v>
      </c>
      <c r="H1931">
        <v>-16.281776128369899</v>
      </c>
      <c r="I1931">
        <v>4.04596762160718</v>
      </c>
      <c r="J1931">
        <v>-4.6583206825572496</v>
      </c>
      <c r="K1931">
        <v>76.766405971118701</v>
      </c>
      <c r="L1931">
        <v>66.257523863843204</v>
      </c>
      <c r="M1931">
        <v>39.352556854253798</v>
      </c>
      <c r="N1931">
        <v>0.27430472535950201</v>
      </c>
      <c r="O1931">
        <v>19.298708146585799</v>
      </c>
      <c r="P1931">
        <v>117.363896848137</v>
      </c>
      <c r="Q1931">
        <v>7.9688746266553007E-2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165</v>
      </c>
      <c r="E1932">
        <v>395.92764399999999</v>
      </c>
      <c r="F1932">
        <v>2744</v>
      </c>
      <c r="G1932">
        <v>-11.6279352712452</v>
      </c>
      <c r="H1932">
        <v>5.0754602614052802</v>
      </c>
      <c r="I1932">
        <v>1.8871258290567099</v>
      </c>
      <c r="J1932">
        <v>-2.1857932100297699</v>
      </c>
      <c r="K1932">
        <v>2704.3541206854302</v>
      </c>
      <c r="L1932">
        <v>2469.8206025700802</v>
      </c>
      <c r="M1932">
        <v>38.894940523799598</v>
      </c>
      <c r="N1932">
        <v>0.443259655088656</v>
      </c>
      <c r="O1932">
        <v>20.225947521865798</v>
      </c>
      <c r="P1932">
        <v>40.8551922385914</v>
      </c>
      <c r="Q1932">
        <v>-5.9375952974041003E-2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290</v>
      </c>
      <c r="E1933">
        <v>395.79176522900002</v>
      </c>
      <c r="F1933">
        <v>77.63</v>
      </c>
      <c r="G1933">
        <v>77.103034686745204</v>
      </c>
      <c r="H1933">
        <v>-2.2010447008846201</v>
      </c>
      <c r="I1933">
        <v>7.0913460434680404</v>
      </c>
      <c r="J1933">
        <v>-5.5012672876989699</v>
      </c>
      <c r="K1933">
        <v>68.569303048791497</v>
      </c>
      <c r="L1933">
        <v>62.265261637944803</v>
      </c>
      <c r="M1933">
        <v>69.668366388296405</v>
      </c>
      <c r="N1933">
        <v>1.8193620522801599</v>
      </c>
      <c r="O1933">
        <v>16.1921937395336</v>
      </c>
      <c r="P1933">
        <v>102.425032594524</v>
      </c>
      <c r="Q1933">
        <v>7.9008347232899998E-3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290</v>
      </c>
      <c r="E1934">
        <v>394.73750000000001</v>
      </c>
      <c r="F1934">
        <v>343.25</v>
      </c>
      <c r="G1934">
        <v>-30.316400562679998</v>
      </c>
      <c r="H1934">
        <v>-5.0560855188938296</v>
      </c>
      <c r="I1934">
        <v>-18.6742344585194</v>
      </c>
      <c r="J1934">
        <v>0.57423745697763195</v>
      </c>
      <c r="K1934">
        <v>347.39337668162301</v>
      </c>
      <c r="L1934">
        <v>353.34877415483697</v>
      </c>
      <c r="M1934">
        <v>46.1522169104379</v>
      </c>
      <c r="N1934">
        <v>1.0434819565721301</v>
      </c>
      <c r="O1934">
        <v>28.171886380189299</v>
      </c>
      <c r="P1934">
        <v>9.6645367412140502</v>
      </c>
      <c r="Q1934">
        <v>9.9872146346743004E-2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E1935">
        <v>394.67292353300002</v>
      </c>
      <c r="F1935">
        <v>95.27</v>
      </c>
      <c r="G1935">
        <v>-6.6833687436639098</v>
      </c>
      <c r="H1935">
        <v>19.932420148654899</v>
      </c>
      <c r="I1935">
        <v>0.73223458931076502</v>
      </c>
      <c r="J1935">
        <v>31.286335805992302</v>
      </c>
      <c r="K1935">
        <v>81.038558284761194</v>
      </c>
      <c r="L1935">
        <v>78.316085844510397</v>
      </c>
      <c r="M1935">
        <v>68.208228647514304</v>
      </c>
      <c r="N1935">
        <v>3.76329829935599</v>
      </c>
      <c r="O1935">
        <v>10.2235751023407</v>
      </c>
      <c r="P1935">
        <v>46.5692307692307</v>
      </c>
      <c r="Q1935">
        <v>-7.6016639271797998E-2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361</v>
      </c>
      <c r="E1936">
        <v>393.61799999999999</v>
      </c>
      <c r="F1936">
        <v>340.5</v>
      </c>
      <c r="G1936">
        <v>-56.317117972429202</v>
      </c>
      <c r="H1936">
        <v>-1.3045784787660999</v>
      </c>
      <c r="I1936">
        <v>-42.601061114880203</v>
      </c>
      <c r="J1936">
        <v>0.97248427100311996</v>
      </c>
      <c r="K1936">
        <v>366.62989944271499</v>
      </c>
      <c r="L1936">
        <v>426.67062714384201</v>
      </c>
      <c r="M1936">
        <v>55.732507700387501</v>
      </c>
      <c r="N1936">
        <v>1.16865869853917</v>
      </c>
      <c r="O1936">
        <v>87.929515418502206</v>
      </c>
      <c r="P1936">
        <v>9.8387096774193505</v>
      </c>
      <c r="Q1936">
        <v>0.22974897154368701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46</v>
      </c>
      <c r="E1937">
        <v>393.04991447999998</v>
      </c>
      <c r="F1937">
        <v>14.58</v>
      </c>
      <c r="G1937">
        <v>146.48997269322399</v>
      </c>
      <c r="H1937">
        <v>35.047601828701801</v>
      </c>
      <c r="I1937">
        <v>-16.9055766525886</v>
      </c>
      <c r="J1937">
        <v>26.165670348832801</v>
      </c>
      <c r="K1937">
        <v>11.2973447190596</v>
      </c>
      <c r="L1937">
        <v>10.09155205689</v>
      </c>
      <c r="M1937">
        <v>89.760976896978903</v>
      </c>
      <c r="N1937">
        <v>2.8251085143801502</v>
      </c>
      <c r="O1937">
        <v>2.88065843621398</v>
      </c>
      <c r="P1937">
        <v>176.136363636363</v>
      </c>
      <c r="Q1937">
        <v>7.6572785228853996E-2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290</v>
      </c>
      <c r="E1938">
        <v>392.96263499999998</v>
      </c>
      <c r="F1938">
        <v>58.5</v>
      </c>
      <c r="G1938">
        <v>83.878170849013102</v>
      </c>
      <c r="H1938">
        <v>16.891368846672801</v>
      </c>
      <c r="I1938">
        <v>-15.6660718463144</v>
      </c>
      <c r="J1938">
        <v>16.282799008562399</v>
      </c>
      <c r="K1938">
        <v>47.952493093662397</v>
      </c>
      <c r="L1938">
        <v>43.8619649408949</v>
      </c>
      <c r="M1938">
        <v>81.0612527192215</v>
      </c>
      <c r="N1938">
        <v>2.9358544049589699</v>
      </c>
      <c r="O1938">
        <v>12.7350427350427</v>
      </c>
      <c r="P1938">
        <v>108.928571428571</v>
      </c>
      <c r="Q1938">
        <v>3.8814925308218999E-2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E1939">
        <v>392.68461251899998</v>
      </c>
      <c r="F1939">
        <v>60.43</v>
      </c>
      <c r="G1939">
        <v>-74.587682553929497</v>
      </c>
      <c r="H1939">
        <v>-8.5535236264454202</v>
      </c>
      <c r="I1939">
        <v>-45.116432868134098</v>
      </c>
      <c r="J1939">
        <v>-4.6405706036680101</v>
      </c>
      <c r="K1939">
        <v>60.803855572844199</v>
      </c>
      <c r="L1939">
        <v>78.611325690857797</v>
      </c>
      <c r="M1939">
        <v>59.036888297113201</v>
      </c>
      <c r="N1939">
        <v>1.53134775672089</v>
      </c>
      <c r="O1939">
        <v>208.242944290319</v>
      </c>
      <c r="P1939">
        <v>19.805709754163299</v>
      </c>
      <c r="Q1939">
        <v>-0.16200432363940601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1160</v>
      </c>
      <c r="E1940">
        <v>392.67042800000002</v>
      </c>
      <c r="F1940">
        <v>160.4</v>
      </c>
      <c r="G1940">
        <v>398.63485801783298</v>
      </c>
      <c r="H1940">
        <v>51.097593963447601</v>
      </c>
      <c r="I1940">
        <v>107.860298588197</v>
      </c>
      <c r="J1940">
        <v>-2.2030990674995699</v>
      </c>
      <c r="K1940">
        <v>124.993175868964</v>
      </c>
      <c r="L1940">
        <v>87.365275780624501</v>
      </c>
      <c r="M1940">
        <v>68.654398853912397</v>
      </c>
      <c r="N1940">
        <v>1.15494684460529</v>
      </c>
      <c r="O1940">
        <v>6.7643391521196898</v>
      </c>
      <c r="P1940">
        <v>509.19103684010599</v>
      </c>
      <c r="Q1940">
        <v>0.32079284102487698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60</v>
      </c>
      <c r="E1941">
        <v>392.22846234000002</v>
      </c>
      <c r="F1941">
        <v>830.7</v>
      </c>
      <c r="G1941">
        <v>-24.728057854827199</v>
      </c>
      <c r="H1941">
        <v>-9.1050186430567202</v>
      </c>
      <c r="I1941">
        <v>-17.0343981970885</v>
      </c>
      <c r="J1941">
        <v>-1.9506636405844699</v>
      </c>
      <c r="K1941">
        <v>850.19477483349897</v>
      </c>
      <c r="L1941">
        <v>858.74599986982696</v>
      </c>
      <c r="M1941">
        <v>42.938704397000599</v>
      </c>
      <c r="N1941">
        <v>0.62172310882571302</v>
      </c>
      <c r="O1941">
        <v>50.355122186107998</v>
      </c>
      <c r="P1941">
        <v>27.8</v>
      </c>
      <c r="Q1941">
        <v>5.7858486337445003E-2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619</v>
      </c>
      <c r="E1942">
        <v>391.35787338</v>
      </c>
      <c r="F1942">
        <v>385.8</v>
      </c>
      <c r="G1942">
        <v>151.56047362086801</v>
      </c>
      <c r="H1942">
        <v>-4.18404206809371</v>
      </c>
      <c r="I1942">
        <v>27.1737811829945</v>
      </c>
      <c r="J1942">
        <v>0.92588297279522602</v>
      </c>
      <c r="K1942">
        <v>359.125056591999</v>
      </c>
      <c r="L1942">
        <v>285.05396748639299</v>
      </c>
      <c r="M1942">
        <v>61.7218046337765</v>
      </c>
      <c r="N1942">
        <v>0.186617518031199</v>
      </c>
      <c r="O1942">
        <v>7.34836702954897</v>
      </c>
      <c r="P1942">
        <v>177.55395683453199</v>
      </c>
      <c r="Q1942">
        <v>0.116453317395302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133</v>
      </c>
      <c r="E1943">
        <v>391.10574450000001</v>
      </c>
      <c r="F1943">
        <v>205</v>
      </c>
      <c r="G1943">
        <v>38.172589353237001</v>
      </c>
      <c r="H1943">
        <v>-12.104856086034699</v>
      </c>
      <c r="I1943">
        <v>22.366300434919701</v>
      </c>
      <c r="J1943">
        <v>4.3104138700873298</v>
      </c>
      <c r="K1943">
        <v>212.576190317601</v>
      </c>
      <c r="L1943">
        <v>182.19252428392599</v>
      </c>
      <c r="M1943">
        <v>41.133222981389501</v>
      </c>
      <c r="N1943">
        <v>0.29542171466254302</v>
      </c>
      <c r="O1943">
        <v>26.780487804878</v>
      </c>
      <c r="P1943">
        <v>99.805068226120795</v>
      </c>
      <c r="Q1943">
        <v>5.6867389067832001E-2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388</v>
      </c>
      <c r="E1944">
        <v>390.677880057999</v>
      </c>
      <c r="F1944">
        <v>40.659999999999997</v>
      </c>
      <c r="G1944">
        <v>86.6626201789731</v>
      </c>
      <c r="H1944">
        <v>55.628259764293198</v>
      </c>
      <c r="I1944">
        <v>25.1850540083902</v>
      </c>
      <c r="J1944">
        <v>31.434939505530501</v>
      </c>
      <c r="K1944">
        <v>29.3282781918046</v>
      </c>
      <c r="L1944">
        <v>27.048352579096701</v>
      </c>
      <c r="M1944">
        <v>74.093742733774505</v>
      </c>
      <c r="N1944">
        <v>4.55788047185235</v>
      </c>
      <c r="O1944">
        <v>9.2966060009837594</v>
      </c>
      <c r="P1944">
        <v>125.263157894736</v>
      </c>
      <c r="Q1944">
        <v>7.0648044318813996E-2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1815</v>
      </c>
      <c r="E1945">
        <v>390.46401086999998</v>
      </c>
      <c r="F1945">
        <v>66.900000000000006</v>
      </c>
      <c r="G1945">
        <v>44.502898953721598</v>
      </c>
      <c r="H1945">
        <v>-2.0560877290095201</v>
      </c>
      <c r="I1945">
        <v>-7.2603662317469402</v>
      </c>
      <c r="J1945">
        <v>3.4567710177846802</v>
      </c>
      <c r="K1945">
        <v>65.575868933283203</v>
      </c>
      <c r="L1945">
        <v>61.124736096281097</v>
      </c>
      <c r="M1945">
        <v>58.352832387182197</v>
      </c>
      <c r="N1945">
        <v>0.67115164529682803</v>
      </c>
      <c r="O1945">
        <v>39.536621823617303</v>
      </c>
      <c r="P1945">
        <v>70.445859872611393</v>
      </c>
      <c r="Q1945">
        <v>3.2128774057930999E-2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271</v>
      </c>
      <c r="E1946">
        <v>389.94605840000003</v>
      </c>
      <c r="F1946">
        <v>712.85</v>
      </c>
      <c r="G1946">
        <v>113.24982055285101</v>
      </c>
      <c r="H1946">
        <v>-12.239326919725301</v>
      </c>
      <c r="I1946">
        <v>56.790477401998402</v>
      </c>
      <c r="J1946">
        <v>-9.7699579195631402E-3</v>
      </c>
      <c r="K1946">
        <v>630.32771593856603</v>
      </c>
      <c r="L1946">
        <v>494.28041363629399</v>
      </c>
      <c r="M1946">
        <v>69.5017551893052</v>
      </c>
      <c r="N1946">
        <v>0.30816257958807602</v>
      </c>
      <c r="O1946">
        <v>10.780669144981401</v>
      </c>
      <c r="P1946">
        <v>145.81034482758599</v>
      </c>
      <c r="Q1946">
        <v>9.0195502481904E-2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989</v>
      </c>
      <c r="E1947">
        <v>389.15068919999999</v>
      </c>
      <c r="F1947">
        <v>25.35</v>
      </c>
      <c r="G1947">
        <v>-16.595700713272301</v>
      </c>
      <c r="H1947">
        <v>-5.9066014429378697</v>
      </c>
      <c r="I1947">
        <v>-4.3220582057165799</v>
      </c>
      <c r="J1947">
        <v>-2.68803027369214</v>
      </c>
      <c r="K1947">
        <v>24.335767752386602</v>
      </c>
      <c r="L1947">
        <v>23.807165063292899</v>
      </c>
      <c r="M1947">
        <v>51.8178009117145</v>
      </c>
      <c r="N1947">
        <v>1.4737238109228099</v>
      </c>
      <c r="O1947">
        <v>19.9211045364891</v>
      </c>
      <c r="P1947">
        <v>39.285714285714299</v>
      </c>
      <c r="Q1947">
        <v>-3.5131391560221999E-2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402</v>
      </c>
      <c r="E1948">
        <v>388.128558</v>
      </c>
      <c r="F1948">
        <v>1130</v>
      </c>
      <c r="G1948">
        <v>-10.522956557470099</v>
      </c>
      <c r="H1948">
        <v>8.9474625668484506</v>
      </c>
      <c r="I1948">
        <v>-2.4191781129350698</v>
      </c>
      <c r="J1948">
        <v>9.5916793174427397</v>
      </c>
      <c r="K1948">
        <v>1017.66201716861</v>
      </c>
      <c r="L1948">
        <v>1025.2564405299499</v>
      </c>
      <c r="M1948">
        <v>81.160927883509899</v>
      </c>
      <c r="N1948">
        <v>1.5064615384615301</v>
      </c>
      <c r="O1948">
        <v>12.3893805309734</v>
      </c>
      <c r="P1948">
        <v>33.727810650887498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1655</v>
      </c>
      <c r="E1949">
        <v>387.19</v>
      </c>
      <c r="F1949">
        <v>155</v>
      </c>
      <c r="G1949">
        <v>220.433489493884</v>
      </c>
      <c r="H1949">
        <v>-0.62658298717601302</v>
      </c>
      <c r="I1949">
        <v>36.185070661456898</v>
      </c>
      <c r="J1949">
        <v>-2.76450261721451</v>
      </c>
      <c r="K1949">
        <v>145.38679252670499</v>
      </c>
      <c r="L1949">
        <v>109.57834033718299</v>
      </c>
      <c r="M1949">
        <v>54.141494664105203</v>
      </c>
      <c r="N1949">
        <v>0.215613382899628</v>
      </c>
      <c r="O1949">
        <v>3.2258064516128999</v>
      </c>
      <c r="P1949">
        <v>278.04878048780398</v>
      </c>
      <c r="Q1949">
        <v>0.17556358826187099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127</v>
      </c>
      <c r="E1950">
        <v>386.84258460000001</v>
      </c>
      <c r="F1950">
        <v>49.37</v>
      </c>
      <c r="G1950">
        <v>863.38904504943901</v>
      </c>
      <c r="H1950">
        <v>48.299901316298602</v>
      </c>
      <c r="I1950">
        <v>109.29564826100599</v>
      </c>
      <c r="J1950">
        <v>9.7946296974159104</v>
      </c>
      <c r="K1950">
        <v>37.042497095023201</v>
      </c>
      <c r="L1950">
        <v>25.851595729077701</v>
      </c>
      <c r="M1950">
        <v>98.153191267055604</v>
      </c>
      <c r="N1950">
        <v>1.5130744385563299</v>
      </c>
      <c r="O1950">
        <v>0</v>
      </c>
      <c r="P1950">
        <v>1195.8005249343801</v>
      </c>
      <c r="Q1950">
        <v>0.295536412168732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302</v>
      </c>
      <c r="E1951">
        <v>386.59409827500002</v>
      </c>
      <c r="F1951">
        <v>23.65</v>
      </c>
      <c r="G1951">
        <v>213.846187906582</v>
      </c>
      <c r="H1951">
        <v>15.5233994504776</v>
      </c>
      <c r="I1951">
        <v>22.4048360803917</v>
      </c>
      <c r="J1951">
        <v>-4.5465320646710703</v>
      </c>
      <c r="K1951">
        <v>20.480829822754</v>
      </c>
      <c r="L1951">
        <v>15.6152517047848</v>
      </c>
      <c r="M1951">
        <v>52.806144679635601</v>
      </c>
      <c r="N1951">
        <v>0.379204718520607</v>
      </c>
      <c r="O1951">
        <v>29.598308668076101</v>
      </c>
      <c r="P1951">
        <v>272.44094488188898</v>
      </c>
      <c r="Q1951">
        <v>8.2781457255624996E-2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60</v>
      </c>
      <c r="E1952">
        <v>385.96515149999999</v>
      </c>
      <c r="F1952">
        <v>874.55</v>
      </c>
      <c r="G1952">
        <v>-5.6645620837677004</v>
      </c>
      <c r="H1952">
        <v>-5.5431069597787497</v>
      </c>
      <c r="I1952">
        <v>-17.445612369406799</v>
      </c>
      <c r="J1952">
        <v>2.1740468432456699</v>
      </c>
      <c r="K1952">
        <v>848.83860696082195</v>
      </c>
      <c r="L1952">
        <v>778.99451974367003</v>
      </c>
      <c r="M1952">
        <v>50.470746991494003</v>
      </c>
      <c r="N1952">
        <v>0.66786288276095396</v>
      </c>
      <c r="O1952">
        <v>5.7686810359613503</v>
      </c>
      <c r="P1952">
        <v>49.011756687681</v>
      </c>
      <c r="Q1952">
        <v>3.7333022203728999E-2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E1953">
        <v>385</v>
      </c>
      <c r="F1953">
        <v>385</v>
      </c>
      <c r="G1953">
        <v>18.5288451234861</v>
      </c>
      <c r="H1953">
        <v>-4.9637800367018396</v>
      </c>
      <c r="I1953">
        <v>-11.620008850762799</v>
      </c>
      <c r="J1953">
        <v>-1.09656122275345</v>
      </c>
      <c r="K1953">
        <v>381.47125663928102</v>
      </c>
      <c r="L1953">
        <v>345.52290824506298</v>
      </c>
      <c r="M1953">
        <v>46.350846881832901</v>
      </c>
      <c r="N1953">
        <v>0.67992619448185798</v>
      </c>
      <c r="O1953">
        <v>14.012987012987001</v>
      </c>
      <c r="P1953">
        <v>53.325368379131802</v>
      </c>
      <c r="Q1953">
        <v>5.5683826290903002E-2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622</v>
      </c>
      <c r="E1954">
        <v>384.3845</v>
      </c>
      <c r="F1954">
        <v>310</v>
      </c>
      <c r="G1954">
        <v>251.29170848769601</v>
      </c>
      <c r="H1954">
        <v>19.3310266794246</v>
      </c>
      <c r="I1954">
        <v>118.170574900611</v>
      </c>
      <c r="J1954">
        <v>-0.59582068255725096</v>
      </c>
      <c r="K1954">
        <v>289.58073780217802</v>
      </c>
      <c r="M1954">
        <v>53.214024304489101</v>
      </c>
      <c r="N1954">
        <v>0.26687163720215201</v>
      </c>
      <c r="O1954">
        <v>9.6774193548386993</v>
      </c>
      <c r="P1954">
        <v>313.33333333333297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989</v>
      </c>
      <c r="E1955">
        <v>384.192709919999</v>
      </c>
      <c r="F1955">
        <v>41.76</v>
      </c>
      <c r="G1955">
        <v>31.8099405718275</v>
      </c>
      <c r="H1955">
        <v>-10.2424125153343</v>
      </c>
      <c r="I1955">
        <v>16.608724677343901</v>
      </c>
      <c r="J1955">
        <v>-1.9036910529276301</v>
      </c>
      <c r="K1955">
        <v>41.1929722154186</v>
      </c>
      <c r="L1955">
        <v>36.153195635165403</v>
      </c>
      <c r="M1955">
        <v>43.366452517222498</v>
      </c>
      <c r="N1955">
        <v>0.26215563774759298</v>
      </c>
      <c r="O1955">
        <v>20.689655172413701</v>
      </c>
      <c r="P1955">
        <v>61.860465116279002</v>
      </c>
      <c r="Q1955">
        <v>2.0267191868941999E-2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21</v>
      </c>
      <c r="E1956">
        <v>383.77800000000002</v>
      </c>
      <c r="F1956">
        <v>310.5</v>
      </c>
      <c r="G1956">
        <v>-11.3067807218853</v>
      </c>
      <c r="H1956">
        <v>24.0614613339045</v>
      </c>
      <c r="I1956">
        <v>-1.59619200307181</v>
      </c>
      <c r="J1956">
        <v>6.3294119739571304</v>
      </c>
      <c r="K1956">
        <v>266.61052127675401</v>
      </c>
      <c r="M1956">
        <v>49.143268397247603</v>
      </c>
      <c r="N1956">
        <v>0.45794482758620603</v>
      </c>
      <c r="O1956">
        <v>21.674718196457299</v>
      </c>
      <c r="P1956">
        <v>118.661971830985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46</v>
      </c>
      <c r="E1957">
        <v>383.77064000000001</v>
      </c>
      <c r="F1957">
        <v>155.65</v>
      </c>
      <c r="G1957">
        <v>56.035314569393201</v>
      </c>
      <c r="H1957">
        <v>-18.0350756162922</v>
      </c>
      <c r="I1957">
        <v>29.620114581937699</v>
      </c>
      <c r="J1957">
        <v>2.2368406077653198</v>
      </c>
      <c r="K1957">
        <v>151.37653310962</v>
      </c>
      <c r="L1957">
        <v>117.508716609731</v>
      </c>
      <c r="M1957">
        <v>45.693250346899603</v>
      </c>
      <c r="N1957">
        <v>0.57200647249190895</v>
      </c>
      <c r="O1957">
        <v>18.8564086090587</v>
      </c>
      <c r="P1957">
        <v>102.142857142857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677</v>
      </c>
      <c r="E1958">
        <v>383.49715950000001</v>
      </c>
      <c r="F1958">
        <v>245.7</v>
      </c>
      <c r="G1958">
        <v>18.341304609114999</v>
      </c>
      <c r="H1958">
        <v>-7.3199964946624796</v>
      </c>
      <c r="I1958">
        <v>-17.739155777826699</v>
      </c>
      <c r="J1958">
        <v>-2.3121668364033998</v>
      </c>
      <c r="K1958">
        <v>250.124537190675</v>
      </c>
      <c r="L1958">
        <v>234.16494783601999</v>
      </c>
      <c r="M1958">
        <v>25.404048898537201</v>
      </c>
      <c r="N1958">
        <v>0.60536330319250098</v>
      </c>
      <c r="O1958">
        <v>17.216117216117201</v>
      </c>
      <c r="P1958">
        <v>44.870283018867902</v>
      </c>
      <c r="Q1958">
        <v>2.0670352007416001E-2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290</v>
      </c>
      <c r="E1959">
        <v>383.46454</v>
      </c>
      <c r="F1959">
        <v>49.82</v>
      </c>
      <c r="G1959">
        <v>1218.8461879065801</v>
      </c>
      <c r="H1959">
        <v>39.532968113107501</v>
      </c>
      <c r="I1959">
        <v>950.22954829816695</v>
      </c>
      <c r="J1959">
        <v>9.7865851867672298</v>
      </c>
      <c r="K1959">
        <v>34.432475227290197</v>
      </c>
      <c r="L1959">
        <v>18.096831336342401</v>
      </c>
      <c r="M1959">
        <v>97.788861471231698</v>
      </c>
      <c r="N1959">
        <v>1.3283031732747801</v>
      </c>
      <c r="O1959">
        <v>0</v>
      </c>
      <c r="P1959">
        <v>1772.93233082706</v>
      </c>
      <c r="Q1959">
        <v>0.176611081310239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388</v>
      </c>
      <c r="E1960">
        <v>383.35885000000002</v>
      </c>
      <c r="F1960">
        <v>36.26</v>
      </c>
      <c r="G1960">
        <v>-28.927698099898301</v>
      </c>
      <c r="H1960">
        <v>-15.8843380680911</v>
      </c>
      <c r="I1960">
        <v>-71.361175042215294</v>
      </c>
      <c r="J1960">
        <v>-4.1911902952140903</v>
      </c>
      <c r="K1960">
        <v>40.355865363599499</v>
      </c>
      <c r="L1960">
        <v>48.867168388237999</v>
      </c>
      <c r="M1960">
        <v>49.633851730142602</v>
      </c>
      <c r="N1960">
        <v>1.9450377235821501</v>
      </c>
      <c r="O1960">
        <v>139.93381136238199</v>
      </c>
      <c r="P1960">
        <v>13.347921225382899</v>
      </c>
      <c r="Q1960">
        <v>0.14425926866333699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469</v>
      </c>
      <c r="E1961">
        <v>382.66967252699999</v>
      </c>
      <c r="F1961">
        <v>46.33</v>
      </c>
      <c r="G1961">
        <v>-19.038950471277101</v>
      </c>
      <c r="H1961">
        <v>10.189138215130701</v>
      </c>
      <c r="I1961">
        <v>-12.139396000214401</v>
      </c>
      <c r="J1961">
        <v>-6.3258059477831798</v>
      </c>
      <c r="K1961">
        <v>41.748042753744997</v>
      </c>
      <c r="L1961">
        <v>41.839382821274803</v>
      </c>
      <c r="M1961">
        <v>51.282004839174903</v>
      </c>
      <c r="N1961">
        <v>1.6502681191605899</v>
      </c>
      <c r="O1961">
        <v>28.8581912367796</v>
      </c>
      <c r="P1961">
        <v>61.993006993006901</v>
      </c>
      <c r="Q1961">
        <v>5.7042503087756997E-2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46</v>
      </c>
      <c r="E1962">
        <v>381.80589407999997</v>
      </c>
      <c r="F1962">
        <v>298.35000000000002</v>
      </c>
      <c r="G1962">
        <v>160.131902192296</v>
      </c>
      <c r="H1962">
        <v>23.219240332759199</v>
      </c>
      <c r="I1962">
        <v>169.84249091110999</v>
      </c>
      <c r="J1962">
        <v>16.863309096114701</v>
      </c>
      <c r="M1962">
        <v>71.394618899254695</v>
      </c>
      <c r="O1962">
        <v>2.0780961957432398</v>
      </c>
      <c r="P1962">
        <v>200.756048387096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21</v>
      </c>
      <c r="E1963">
        <v>381.06096000000002</v>
      </c>
      <c r="F1963">
        <v>30.48</v>
      </c>
      <c r="G1963">
        <v>21.8263656236022</v>
      </c>
      <c r="H1963">
        <v>-3.5120626195352602</v>
      </c>
      <c r="I1963">
        <v>-12.3605669006432</v>
      </c>
      <c r="J1963">
        <v>-2.07658224555566</v>
      </c>
      <c r="K1963">
        <v>29.064604797604002</v>
      </c>
      <c r="L1963">
        <v>26.325729360892801</v>
      </c>
      <c r="M1963">
        <v>52.290012545278401</v>
      </c>
      <c r="N1963">
        <v>1.2143670207102</v>
      </c>
      <c r="O1963">
        <v>21.3910761154855</v>
      </c>
      <c r="P1963">
        <v>57.113402061855602</v>
      </c>
      <c r="Q1963">
        <v>-9.9830448155299994E-4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290</v>
      </c>
      <c r="E1964">
        <v>380.03632278999999</v>
      </c>
      <c r="F1964">
        <v>485.95</v>
      </c>
      <c r="G1964">
        <v>-7.4482300764899296</v>
      </c>
      <c r="H1964">
        <v>-6.1861499684197696</v>
      </c>
      <c r="I1964">
        <v>-20.096624834053799</v>
      </c>
      <c r="J1964">
        <v>1.06642679219021</v>
      </c>
      <c r="K1964">
        <v>498.03311341579598</v>
      </c>
      <c r="L1964">
        <v>481.46880130008401</v>
      </c>
      <c r="M1964">
        <v>44.088837551759603</v>
      </c>
      <c r="N1964">
        <v>0.66214093665569795</v>
      </c>
      <c r="O1964">
        <v>20.7943204033336</v>
      </c>
      <c r="P1964">
        <v>25.568475452196299</v>
      </c>
      <c r="Q1964">
        <v>4.5242693212714E-2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E1965">
        <v>379.56381453</v>
      </c>
      <c r="F1965">
        <v>214.7</v>
      </c>
      <c r="G1965">
        <v>16.224185480530299</v>
      </c>
      <c r="H1965">
        <v>36.992902559259299</v>
      </c>
      <c r="I1965">
        <v>41.731610512438998</v>
      </c>
      <c r="J1965">
        <v>1.8790356392818199</v>
      </c>
      <c r="K1965">
        <v>170.63597667833699</v>
      </c>
      <c r="L1965">
        <v>147.387584148266</v>
      </c>
      <c r="M1965">
        <v>65.510864903453594</v>
      </c>
      <c r="N1965">
        <v>1.1187345640453901</v>
      </c>
      <c r="O1965">
        <v>10.8523521192361</v>
      </c>
      <c r="P1965">
        <v>83.425886373344696</v>
      </c>
      <c r="Q1965">
        <v>0.125229780331158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60</v>
      </c>
      <c r="E1966">
        <v>378.11977267499998</v>
      </c>
      <c r="F1966">
        <v>314.25</v>
      </c>
      <c r="G1966">
        <v>157.19709874071401</v>
      </c>
      <c r="H1966">
        <v>-2.27982820578515</v>
      </c>
      <c r="I1966">
        <v>-0.85271280214406697</v>
      </c>
      <c r="J1966">
        <v>4.1649692197228703</v>
      </c>
      <c r="K1966">
        <v>319.01714571184698</v>
      </c>
      <c r="L1966">
        <v>269.37194524213601</v>
      </c>
      <c r="M1966">
        <v>38.928227028879498</v>
      </c>
      <c r="N1966">
        <v>0.92295171662125297</v>
      </c>
      <c r="O1966">
        <v>32.696897374701599</v>
      </c>
      <c r="P1966">
        <v>188.30275229357699</v>
      </c>
      <c r="Q1966">
        <v>0.13767494305196401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158</v>
      </c>
      <c r="E1967">
        <v>377.39519999999999</v>
      </c>
      <c r="F1967">
        <v>13.65</v>
      </c>
      <c r="G1967">
        <v>28.5030115298864</v>
      </c>
      <c r="H1967">
        <v>26.1785636009689</v>
      </c>
      <c r="I1967">
        <v>-27.907961168455799</v>
      </c>
      <c r="J1967">
        <v>-4.3987903898411096</v>
      </c>
      <c r="K1967">
        <v>12.1207699632965</v>
      </c>
      <c r="L1967">
        <v>11.985922239150799</v>
      </c>
      <c r="M1967">
        <v>58.801245669236899</v>
      </c>
      <c r="N1967">
        <v>2.6408367889963298</v>
      </c>
      <c r="O1967">
        <v>56.410256410256402</v>
      </c>
      <c r="P1967">
        <v>60.588235294117602</v>
      </c>
      <c r="Q1967">
        <v>4.4537555509402998E-2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98</v>
      </c>
      <c r="E1968">
        <v>376.873879536</v>
      </c>
      <c r="F1968">
        <v>29.26</v>
      </c>
      <c r="G1968">
        <v>106.75094689556499</v>
      </c>
      <c r="H1968">
        <v>4.0466299828034602</v>
      </c>
      <c r="I1968">
        <v>-7.14657876580688</v>
      </c>
      <c r="J1968">
        <v>-7.41143594735476</v>
      </c>
      <c r="K1968">
        <v>25.936060429841898</v>
      </c>
      <c r="L1968">
        <v>21.627492147424299</v>
      </c>
      <c r="M1968">
        <v>52.943561584481699</v>
      </c>
      <c r="N1968">
        <v>0.88633768430522197</v>
      </c>
      <c r="O1968">
        <v>11.6315103116345</v>
      </c>
      <c r="P1968">
        <v>153.55320079389099</v>
      </c>
      <c r="Q1968">
        <v>0.12255263268265899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198</v>
      </c>
      <c r="E1969">
        <v>375.89409283499998</v>
      </c>
      <c r="F1969">
        <v>3176.05</v>
      </c>
      <c r="G1969">
        <v>53.739772607084497</v>
      </c>
      <c r="H1969">
        <v>-7.4293500278555298</v>
      </c>
      <c r="I1969">
        <v>70.4020268362069</v>
      </c>
      <c r="J1969">
        <v>5.89797070817123</v>
      </c>
      <c r="K1969">
        <v>2991.4197293104598</v>
      </c>
      <c r="L1969">
        <v>2492.1085479630401</v>
      </c>
      <c r="M1969">
        <v>66.728532462190699</v>
      </c>
      <c r="N1969">
        <v>0.59617860288637403</v>
      </c>
      <c r="O1969">
        <v>13.1909132412902</v>
      </c>
      <c r="P1969">
        <v>119.037931034482</v>
      </c>
      <c r="Q1969">
        <v>5.9125287354193E-2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153</v>
      </c>
      <c r="E1970">
        <v>375.298</v>
      </c>
      <c r="F1970">
        <v>268.07</v>
      </c>
      <c r="G1970">
        <v>230.11057741403599</v>
      </c>
      <c r="H1970">
        <v>13.1631430402212</v>
      </c>
      <c r="I1970">
        <v>100.241450494943</v>
      </c>
      <c r="J1970">
        <v>19.6541070631074</v>
      </c>
      <c r="K1970">
        <v>208.85498421333</v>
      </c>
      <c r="L1970">
        <v>156.42876709560599</v>
      </c>
      <c r="M1970">
        <v>90.455721994178006</v>
      </c>
      <c r="N1970">
        <v>1.1034645799418099</v>
      </c>
      <c r="O1970">
        <v>0</v>
      </c>
      <c r="P1970">
        <v>267.21917808219098</v>
      </c>
      <c r="Q1970">
        <v>0.11752803838539699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4101</v>
      </c>
      <c r="E1971">
        <v>375.0600235</v>
      </c>
      <c r="F1971">
        <v>729.5</v>
      </c>
      <c r="G1971">
        <v>28.317297294166998</v>
      </c>
      <c r="H1971">
        <v>-17.298964061059301</v>
      </c>
      <c r="I1971">
        <v>35.4328028979739</v>
      </c>
      <c r="J1971">
        <v>-2.92780120203776</v>
      </c>
      <c r="K1971">
        <v>756.32430988247495</v>
      </c>
      <c r="L1971">
        <v>618.87167769276903</v>
      </c>
      <c r="M1971">
        <v>21.524494721453099</v>
      </c>
      <c r="N1971">
        <v>0.41349906971220401</v>
      </c>
      <c r="O1971">
        <v>21.315969842357699</v>
      </c>
      <c r="P1971">
        <v>65.119963784517793</v>
      </c>
      <c r="Q1971">
        <v>0.170976337467628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1329</v>
      </c>
      <c r="E1972">
        <v>375.03201999999999</v>
      </c>
      <c r="F1972">
        <v>301.39999999999998</v>
      </c>
      <c r="G1972">
        <v>208.843821416087</v>
      </c>
      <c r="H1972">
        <v>-9.9531030165610801</v>
      </c>
      <c r="I1972">
        <v>-32.353656063176999</v>
      </c>
      <c r="J1972">
        <v>-0.69687789648759102</v>
      </c>
      <c r="K1972">
        <v>335.05111469689501</v>
      </c>
      <c r="L1972">
        <v>288.32050369740301</v>
      </c>
      <c r="M1972">
        <v>49.819733971012703</v>
      </c>
      <c r="N1972">
        <v>0.65062772925764101</v>
      </c>
      <c r="O1972">
        <v>50.928998009289899</v>
      </c>
      <c r="P1972">
        <v>262.695547533092</v>
      </c>
      <c r="Q1972">
        <v>0.15066423285392599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530</v>
      </c>
      <c r="E1973">
        <v>373.391436</v>
      </c>
      <c r="F1973">
        <v>1435.9</v>
      </c>
      <c r="G1973">
        <v>-14.4379075241038</v>
      </c>
      <c r="H1973">
        <v>-13.921011050326801</v>
      </c>
      <c r="I1973">
        <v>-47.032494030866197</v>
      </c>
      <c r="J1973">
        <v>-4.1254923997289703</v>
      </c>
      <c r="K1973">
        <v>1547.78201345364</v>
      </c>
      <c r="L1973">
        <v>1655.87793430698</v>
      </c>
      <c r="M1973">
        <v>45.0691576261164</v>
      </c>
      <c r="N1973">
        <v>0.84450582851473699</v>
      </c>
      <c r="O1973">
        <v>84.692527334772507</v>
      </c>
      <c r="P1973">
        <v>10.530367177276601</v>
      </c>
      <c r="Q1973">
        <v>5.2826805127150003E-2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715</v>
      </c>
      <c r="E1974">
        <v>373.16630627000001</v>
      </c>
      <c r="F1974">
        <v>216.73</v>
      </c>
      <c r="G1974">
        <v>29.339359915356098</v>
      </c>
      <c r="H1974">
        <v>-1.4990064924890401</v>
      </c>
      <c r="I1974">
        <v>7.1238031895091201</v>
      </c>
      <c r="J1974">
        <v>-1.3690053560829901E-2</v>
      </c>
      <c r="K1974">
        <v>209.68880163625599</v>
      </c>
      <c r="L1974">
        <v>185.68363137815999</v>
      </c>
      <c r="M1974">
        <v>43.478451693180702</v>
      </c>
      <c r="N1974">
        <v>0.89401898045422501</v>
      </c>
      <c r="O1974">
        <v>2.8883864716467502</v>
      </c>
      <c r="P1974">
        <v>56.937002172338801</v>
      </c>
      <c r="Q1974">
        <v>8.1463636799704003E-2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E1975">
        <v>372.66756479999998</v>
      </c>
      <c r="F1975">
        <v>182.96</v>
      </c>
      <c r="G1975">
        <v>-18.406337345942799</v>
      </c>
      <c r="H1975">
        <v>12.870718797796901</v>
      </c>
      <c r="I1975">
        <v>-8.6957486271293405</v>
      </c>
      <c r="J1975">
        <v>17.349255075018501</v>
      </c>
      <c r="M1975">
        <v>64.143329529221802</v>
      </c>
      <c r="O1975">
        <v>8.1930476606908407</v>
      </c>
      <c r="P1975">
        <v>16.720893141945702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198</v>
      </c>
      <c r="E1976">
        <v>371.917788059999</v>
      </c>
      <c r="F1976">
        <v>357.7</v>
      </c>
      <c r="G1976">
        <v>109.93279913707801</v>
      </c>
      <c r="H1976">
        <v>-7.1028431281522</v>
      </c>
      <c r="I1976">
        <v>16.7012818180607</v>
      </c>
      <c r="J1976">
        <v>1.32855786612022</v>
      </c>
      <c r="K1976">
        <v>350.39859439390199</v>
      </c>
      <c r="L1976">
        <v>297.167132545865</v>
      </c>
      <c r="M1976">
        <v>46.2173136119345</v>
      </c>
      <c r="N1976">
        <v>0.83653997603967301</v>
      </c>
      <c r="O1976">
        <v>17.151244059267501</v>
      </c>
      <c r="P1976">
        <v>140.06711409395899</v>
      </c>
      <c r="Q1976">
        <v>7.1251773167127996E-2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271</v>
      </c>
      <c r="E1977">
        <v>370.75510897199899</v>
      </c>
      <c r="F1977">
        <v>84.74</v>
      </c>
      <c r="G1977">
        <v>-18.350107070261199</v>
      </c>
      <c r="H1977">
        <v>-7.6396873599581001</v>
      </c>
      <c r="I1977">
        <v>-33.131783856268001</v>
      </c>
      <c r="J1977">
        <v>-2.8720040646125602</v>
      </c>
      <c r="K1977">
        <v>87.666069640087798</v>
      </c>
      <c r="M1977">
        <v>42.723394717755902</v>
      </c>
      <c r="N1977">
        <v>1.2065050783731901</v>
      </c>
      <c r="O1977">
        <v>104.743922586735</v>
      </c>
      <c r="P1977">
        <v>13.137516688918501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785</v>
      </c>
      <c r="E1978">
        <v>369.84487655999999</v>
      </c>
      <c r="F1978">
        <v>27.92</v>
      </c>
      <c r="G1978">
        <v>102.98091496813799</v>
      </c>
      <c r="H1978">
        <v>-4.6807366643162096</v>
      </c>
      <c r="I1978">
        <v>33.685499492634598</v>
      </c>
      <c r="J1978">
        <v>-8.0815655871188703</v>
      </c>
      <c r="K1978">
        <v>26.470925378211799</v>
      </c>
      <c r="L1978">
        <v>21.246754003356401</v>
      </c>
      <c r="M1978">
        <v>34.015611365996698</v>
      </c>
      <c r="N1978">
        <v>0.30653811165139</v>
      </c>
      <c r="O1978">
        <v>20.702005730659</v>
      </c>
      <c r="P1978">
        <v>138.972895863052</v>
      </c>
      <c r="Q1978">
        <v>8.8917280539472995E-2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21</v>
      </c>
      <c r="E1979">
        <v>369.14035200000001</v>
      </c>
      <c r="F1979">
        <v>251.65</v>
      </c>
      <c r="G1979">
        <v>-11.112794340421299</v>
      </c>
      <c r="H1979">
        <v>-0.66822041278400501</v>
      </c>
      <c r="I1979">
        <v>-33.759479689900203</v>
      </c>
      <c r="J1979">
        <v>-2.7856791731232802</v>
      </c>
      <c r="K1979">
        <v>259.24895236381298</v>
      </c>
      <c r="L1979">
        <v>264.78611231197198</v>
      </c>
      <c r="M1979">
        <v>41.245273371528597</v>
      </c>
      <c r="N1979">
        <v>0.77956682337139005</v>
      </c>
      <c r="O1979">
        <v>62.010729187363303</v>
      </c>
      <c r="P1979">
        <v>20.406698564593199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138</v>
      </c>
      <c r="E1980">
        <v>368.75085441599998</v>
      </c>
      <c r="F1980">
        <v>97.44</v>
      </c>
      <c r="G1980">
        <v>27.176011690246298</v>
      </c>
      <c r="H1980">
        <v>-12.424216974465701</v>
      </c>
      <c r="I1980">
        <v>-29.459269148594998</v>
      </c>
      <c r="J1980">
        <v>1.2781045652679499</v>
      </c>
      <c r="K1980">
        <v>101.898958290086</v>
      </c>
      <c r="L1980">
        <v>100.80133583840001</v>
      </c>
      <c r="M1980">
        <v>46.804081100158299</v>
      </c>
      <c r="N1980">
        <v>0.62155417955174297</v>
      </c>
      <c r="O1980">
        <v>56.147372742200297</v>
      </c>
      <c r="P1980">
        <v>52.25</v>
      </c>
      <c r="Q1980">
        <v>1.6120227528173998E-2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60</v>
      </c>
      <c r="E1981">
        <v>368.69448848000002</v>
      </c>
      <c r="F1981">
        <v>84.2</v>
      </c>
      <c r="G1981">
        <v>88.548211979070302</v>
      </c>
      <c r="H1981">
        <v>-33.106637179558902</v>
      </c>
      <c r="I1981">
        <v>153.00122106984</v>
      </c>
      <c r="J1981">
        <v>-2.3641089315392199</v>
      </c>
      <c r="K1981">
        <v>97.359612169552804</v>
      </c>
      <c r="L1981">
        <v>72.459774500833404</v>
      </c>
      <c r="M1981">
        <v>27.212266274327401</v>
      </c>
      <c r="N1981">
        <v>2.2266693856222401</v>
      </c>
      <c r="O1981">
        <v>54.275534441805199</v>
      </c>
      <c r="P1981">
        <v>312.239902080783</v>
      </c>
      <c r="Q1981">
        <v>0.20597387582034099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133</v>
      </c>
      <c r="E1982">
        <v>368.43242909999998</v>
      </c>
      <c r="F1982">
        <v>56.22</v>
      </c>
      <c r="G1982">
        <v>-0.72148126634993304</v>
      </c>
      <c r="H1982">
        <v>2.1830405239118198</v>
      </c>
      <c r="I1982">
        <v>-53.685810975682202</v>
      </c>
      <c r="J1982">
        <v>-4.0652244482476299</v>
      </c>
      <c r="K1982">
        <v>56.854588046192603</v>
      </c>
      <c r="L1982">
        <v>56.592656444830403</v>
      </c>
      <c r="M1982">
        <v>48.724206495206197</v>
      </c>
      <c r="N1982">
        <v>2.4020892119460902</v>
      </c>
      <c r="O1982">
        <v>90.323728210601203</v>
      </c>
      <c r="P1982">
        <v>42.149178255372902</v>
      </c>
      <c r="Q1982">
        <v>4.1824608464922003E-2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D1983" t="s">
        <v>21</v>
      </c>
      <c r="E1983">
        <v>368.13387246299999</v>
      </c>
      <c r="F1983">
        <v>156.87</v>
      </c>
      <c r="G1983">
        <v>61.305052137448897</v>
      </c>
      <c r="H1983">
        <v>3.8793749852499899</v>
      </c>
      <c r="I1983">
        <v>10.845226109697</v>
      </c>
      <c r="J1983">
        <v>-12.126589041578001</v>
      </c>
      <c r="K1983">
        <v>141.73290816978101</v>
      </c>
      <c r="L1983">
        <v>119.593346030875</v>
      </c>
      <c r="M1983">
        <v>52.764169256976999</v>
      </c>
      <c r="N1983">
        <v>1.6139445041323399</v>
      </c>
      <c r="O1983">
        <v>13.673742589405199</v>
      </c>
      <c r="P1983">
        <v>112.849389416553</v>
      </c>
      <c r="Q1983">
        <v>2.8886545629874999E-2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361</v>
      </c>
      <c r="E1984">
        <v>367.198125</v>
      </c>
      <c r="F1984">
        <v>175</v>
      </c>
      <c r="G1984">
        <v>-53.1607525214106</v>
      </c>
      <c r="H1984">
        <v>-6.1985235647661297E-3</v>
      </c>
      <c r="I1984">
        <v>-43.450163802597103</v>
      </c>
      <c r="J1984">
        <v>1.73474083389482</v>
      </c>
      <c r="K1984">
        <v>183.72034366168799</v>
      </c>
      <c r="M1984">
        <v>55.310186408573301</v>
      </c>
      <c r="N1984">
        <v>1.1405636208368899</v>
      </c>
      <c r="O1984">
        <v>56</v>
      </c>
      <c r="P1984">
        <v>16.6666666666666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290</v>
      </c>
      <c r="E1985">
        <v>367.15754279999999</v>
      </c>
      <c r="F1985">
        <v>428.7</v>
      </c>
      <c r="G1985">
        <v>-31.598797157932701</v>
      </c>
      <c r="H1985">
        <v>6.7775725704225804</v>
      </c>
      <c r="I1985">
        <v>-8.6962277910522801</v>
      </c>
      <c r="J1985">
        <v>-2.2227779465082702</v>
      </c>
      <c r="K1985">
        <v>383.62935923953501</v>
      </c>
      <c r="L1985">
        <v>380.737648054803</v>
      </c>
      <c r="M1985">
        <v>62.301007522614199</v>
      </c>
      <c r="N1985">
        <v>1.9997250486258999</v>
      </c>
      <c r="O1985">
        <v>11.733146722649799</v>
      </c>
      <c r="P1985">
        <v>58.7777777777777</v>
      </c>
      <c r="Q1985">
        <v>-9.2152368319519007E-2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271</v>
      </c>
      <c r="E1986">
        <v>366.77699999999999</v>
      </c>
      <c r="F1986">
        <v>220.95</v>
      </c>
      <c r="G1986">
        <v>-4.6752811725426398</v>
      </c>
      <c r="H1986">
        <v>-11.3974952576511</v>
      </c>
      <c r="I1986">
        <v>-30.511970327309999</v>
      </c>
      <c r="J1986">
        <v>-3.73637000003853</v>
      </c>
      <c r="K1986">
        <v>229.45724967163099</v>
      </c>
      <c r="L1986">
        <v>228.79339434325999</v>
      </c>
      <c r="M1986">
        <v>39.535255710201398</v>
      </c>
      <c r="N1986">
        <v>0.77416413373860105</v>
      </c>
      <c r="O1986">
        <v>56.121294410500099</v>
      </c>
      <c r="P1986">
        <v>22.75</v>
      </c>
      <c r="Q1986">
        <v>0.11975611909396899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E1987">
        <v>365.91183099899899</v>
      </c>
      <c r="F1987">
        <v>22.99</v>
      </c>
      <c r="G1987">
        <v>50.712428378674801</v>
      </c>
      <c r="H1987">
        <v>-1.3857532070193701</v>
      </c>
      <c r="I1987">
        <v>-10.244135451251999</v>
      </c>
      <c r="J1987">
        <v>-12.1742621679286</v>
      </c>
      <c r="K1987">
        <v>24.203628476948701</v>
      </c>
      <c r="L1987">
        <v>21.880961814419901</v>
      </c>
      <c r="M1987">
        <v>35.263870890936097</v>
      </c>
      <c r="N1987">
        <v>2.9924325421375402</v>
      </c>
      <c r="O1987">
        <v>43.540669856459303</v>
      </c>
      <c r="P1987">
        <v>96.027586206896501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219</v>
      </c>
      <c r="E1988">
        <v>365.646753055999</v>
      </c>
      <c r="F1988">
        <v>126.62</v>
      </c>
      <c r="G1988">
        <v>18.8204043274993</v>
      </c>
      <c r="H1988">
        <v>5.2301958184828701</v>
      </c>
      <c r="I1988">
        <v>-2.4946267173981602</v>
      </c>
      <c r="J1988">
        <v>4.1867206397567998</v>
      </c>
      <c r="K1988">
        <v>113.107012977709</v>
      </c>
      <c r="L1988">
        <v>106.61650736283799</v>
      </c>
      <c r="M1988">
        <v>63.924266775182303</v>
      </c>
      <c r="N1988">
        <v>1.9536243148642201</v>
      </c>
      <c r="O1988">
        <v>5.8284631179908297</v>
      </c>
      <c r="P1988">
        <v>47.232558139534802</v>
      </c>
      <c r="Q1988">
        <v>-4.5681066568448003E-2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124</v>
      </c>
      <c r="E1989">
        <v>365.57679999999999</v>
      </c>
      <c r="F1989">
        <v>147.41</v>
      </c>
      <c r="G1989">
        <v>-21.250411207095802</v>
      </c>
      <c r="H1989">
        <v>8.5797700213954506</v>
      </c>
      <c r="I1989">
        <v>-10.782107804780599</v>
      </c>
      <c r="J1989">
        <v>0.83641232393540399</v>
      </c>
      <c r="K1989">
        <v>140.02623051004301</v>
      </c>
      <c r="L1989">
        <v>139.478092320765</v>
      </c>
      <c r="M1989">
        <v>53.121479495662598</v>
      </c>
      <c r="N1989">
        <v>1.7732116858706899</v>
      </c>
      <c r="O1989">
        <v>14.5444678108676</v>
      </c>
      <c r="P1989">
        <v>18.879032258064498</v>
      </c>
      <c r="Q1989">
        <v>4.1477469741694001E-2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361</v>
      </c>
      <c r="E1990">
        <v>364.76805766500001</v>
      </c>
      <c r="F1990">
        <v>27.33</v>
      </c>
      <c r="G1990">
        <v>19.453611978573299</v>
      </c>
      <c r="H1990">
        <v>-4.0921162731461704</v>
      </c>
      <c r="I1990">
        <v>-22.895683957499401</v>
      </c>
      <c r="J1990">
        <v>-2.0420933936366898</v>
      </c>
      <c r="K1990">
        <v>27.0657978312437</v>
      </c>
      <c r="L1990">
        <v>25.470710474530399</v>
      </c>
      <c r="M1990">
        <v>41.967427156513203</v>
      </c>
      <c r="N1990">
        <v>0.89709557823849195</v>
      </c>
      <c r="O1990">
        <v>29.710940358580299</v>
      </c>
      <c r="P1990">
        <v>59.358600583090301</v>
      </c>
      <c r="Q1990">
        <v>5.9077033003396E-2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585</v>
      </c>
      <c r="E1991">
        <v>364.53550156799997</v>
      </c>
      <c r="F1991">
        <v>70.22</v>
      </c>
      <c r="G1991">
        <v>32.555377267945602</v>
      </c>
      <c r="H1991">
        <v>-30.6191916399798</v>
      </c>
      <c r="I1991">
        <v>-15.8841083480749</v>
      </c>
      <c r="J1991">
        <v>-4.4557261918461597</v>
      </c>
      <c r="K1991">
        <v>97.166872050535403</v>
      </c>
      <c r="L1991">
        <v>80.059688056639601</v>
      </c>
      <c r="M1991">
        <v>17.0136081060542</v>
      </c>
      <c r="N1991">
        <v>1.6017508276163599</v>
      </c>
      <c r="O1991">
        <v>99.800626602107599</v>
      </c>
      <c r="P1991">
        <v>64.642438452520494</v>
      </c>
      <c r="Q1991">
        <v>4.3356363194311E-2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302</v>
      </c>
      <c r="E1992">
        <v>363.73769833</v>
      </c>
      <c r="F1992">
        <v>51.58</v>
      </c>
      <c r="G1992">
        <v>36.8247170170104</v>
      </c>
      <c r="H1992">
        <v>28.1590614075681</v>
      </c>
      <c r="I1992">
        <v>9.2445439478937494</v>
      </c>
      <c r="J1992">
        <v>4.2700722816642003</v>
      </c>
      <c r="K1992">
        <v>45.084819693579497</v>
      </c>
      <c r="L1992">
        <v>44.984364828810399</v>
      </c>
      <c r="M1992">
        <v>60.666947173025697</v>
      </c>
      <c r="N1992">
        <v>4.7662399981364798</v>
      </c>
      <c r="O1992">
        <v>28.518805738658401</v>
      </c>
      <c r="P1992">
        <v>117.453625632377</v>
      </c>
      <c r="Q1992">
        <v>8.3033974888411993E-2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46</v>
      </c>
      <c r="E1993">
        <v>362.94314390400001</v>
      </c>
      <c r="F1993">
        <v>27.68</v>
      </c>
      <c r="G1993">
        <v>62.386351446745898</v>
      </c>
      <c r="H1993">
        <v>34.936471493125097</v>
      </c>
      <c r="I1993">
        <v>-41.934353159851497</v>
      </c>
      <c r="J1993">
        <v>7.4784434719234198</v>
      </c>
      <c r="K1993">
        <v>25.270476022898901</v>
      </c>
      <c r="L1993">
        <v>27.228197889796899</v>
      </c>
      <c r="M1993">
        <v>76.036741577600395</v>
      </c>
      <c r="N1993">
        <v>0.87432348384302205</v>
      </c>
      <c r="O1993">
        <v>86.596820809248499</v>
      </c>
      <c r="Q1993">
        <v>0.12219739320057101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915</v>
      </c>
      <c r="E1994">
        <v>362.76683244600002</v>
      </c>
      <c r="F1994">
        <v>16.13</v>
      </c>
      <c r="G1994">
        <v>72.696362122610196</v>
      </c>
      <c r="H1994">
        <v>25.500239814414702</v>
      </c>
      <c r="I1994">
        <v>7.8966034652227401</v>
      </c>
      <c r="J1994">
        <v>6.7435947731891099</v>
      </c>
      <c r="K1994">
        <v>13.6329764442256</v>
      </c>
      <c r="L1994">
        <v>12.6694206703391</v>
      </c>
      <c r="M1994">
        <v>68.927817345260493</v>
      </c>
      <c r="N1994">
        <v>2.1448893148483301</v>
      </c>
      <c r="O1994">
        <v>15.933044017358901</v>
      </c>
      <c r="P1994">
        <v>99.135802469135797</v>
      </c>
      <c r="Q1994">
        <v>5.8983799949940997E-2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198</v>
      </c>
      <c r="E1995">
        <v>361.46931425000002</v>
      </c>
      <c r="F1995">
        <v>163.46</v>
      </c>
      <c r="G1995">
        <v>-20.325575946437301</v>
      </c>
      <c r="H1995">
        <v>-10.327934400856099</v>
      </c>
      <c r="I1995">
        <v>-12.4878467674056</v>
      </c>
      <c r="J1995">
        <v>-2.06486273863201</v>
      </c>
      <c r="K1995">
        <v>168.45658672133899</v>
      </c>
      <c r="L1995">
        <v>157.184139392872</v>
      </c>
      <c r="M1995">
        <v>41.538598277037899</v>
      </c>
      <c r="N1995">
        <v>0.74871333509792404</v>
      </c>
      <c r="O1995">
        <v>19.601125657653199</v>
      </c>
      <c r="P1995">
        <v>27.454191033138301</v>
      </c>
      <c r="Q1995">
        <v>-3.1653466149421002E-2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118</v>
      </c>
      <c r="E1996">
        <v>360.36012599999998</v>
      </c>
      <c r="F1996">
        <v>14.42</v>
      </c>
      <c r="G1996">
        <v>-43.136025057122403</v>
      </c>
      <c r="H1996">
        <v>1.9776322688522201</v>
      </c>
      <c r="I1996">
        <v>-21.328090280747599</v>
      </c>
      <c r="J1996">
        <v>5.5172991521534902</v>
      </c>
      <c r="K1996">
        <v>13.987864037350599</v>
      </c>
      <c r="L1996">
        <v>14.489385245939999</v>
      </c>
      <c r="M1996">
        <v>53.523020625930997</v>
      </c>
      <c r="N1996">
        <v>1.40909503842281</v>
      </c>
      <c r="O1996">
        <v>30.374479889042998</v>
      </c>
      <c r="P1996">
        <v>28.177777777777699</v>
      </c>
      <c r="Q1996">
        <v>-5.2808715639849997E-3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373</v>
      </c>
      <c r="E1997">
        <v>359.17984317999998</v>
      </c>
      <c r="F1997">
        <v>276.2</v>
      </c>
      <c r="G1997">
        <v>44.763869369635003</v>
      </c>
      <c r="H1997">
        <v>3.4451453220238699</v>
      </c>
      <c r="I1997">
        <v>6.0744430949037298</v>
      </c>
      <c r="J1997">
        <v>3.2828959022763602</v>
      </c>
      <c r="K1997">
        <v>264.65410357644998</v>
      </c>
      <c r="L1997">
        <v>239.581542242974</v>
      </c>
      <c r="M1997">
        <v>50.553793306057301</v>
      </c>
      <c r="N1997">
        <v>1.0825346473043</v>
      </c>
      <c r="O1997">
        <v>24.076755973931899</v>
      </c>
      <c r="P1997">
        <v>74.754824422650998</v>
      </c>
      <c r="Q1997">
        <v>3.7105139477471002E-2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D1998" t="s">
        <v>906</v>
      </c>
      <c r="E1998">
        <v>358.55423999999999</v>
      </c>
      <c r="F1998">
        <v>633.6</v>
      </c>
      <c r="G1998">
        <v>77.131902192296707</v>
      </c>
      <c r="H1998">
        <v>3.4108686334554701</v>
      </c>
      <c r="I1998">
        <v>9.8254051464487606</v>
      </c>
      <c r="J1998">
        <v>3.0493595682264401</v>
      </c>
      <c r="K1998">
        <v>580.63604055636199</v>
      </c>
      <c r="M1998">
        <v>55.110206659031299</v>
      </c>
      <c r="N1998">
        <v>1.00605337078651</v>
      </c>
      <c r="O1998">
        <v>6.5340909090908896</v>
      </c>
      <c r="P1998">
        <v>147.5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E1999">
        <v>358.01599679999998</v>
      </c>
      <c r="F1999">
        <v>144</v>
      </c>
      <c r="G1999">
        <v>97.527506587901001</v>
      </c>
      <c r="H1999">
        <v>-4.2567199734773897</v>
      </c>
      <c r="I1999">
        <v>-14.7978786695579</v>
      </c>
      <c r="J1999">
        <v>3.7193388919108301</v>
      </c>
      <c r="K1999">
        <v>142.455528470578</v>
      </c>
      <c r="L1999">
        <v>123.520812057245</v>
      </c>
      <c r="M1999">
        <v>49.486853131253397</v>
      </c>
      <c r="N1999">
        <v>1.0765273311897099</v>
      </c>
      <c r="O1999">
        <v>37.5</v>
      </c>
      <c r="P1999">
        <v>160.633484162895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527</v>
      </c>
      <c r="E2000">
        <v>356.64142280099998</v>
      </c>
      <c r="F2000">
        <v>26.27</v>
      </c>
      <c r="G2000">
        <v>144.05026953923499</v>
      </c>
      <c r="H2000">
        <v>9.12142461372021</v>
      </c>
      <c r="I2000">
        <v>40.684884505716099</v>
      </c>
      <c r="J2000">
        <v>-0.93084320507977003</v>
      </c>
      <c r="K2000">
        <v>22.9552708959386</v>
      </c>
      <c r="L2000">
        <v>17.5754208833769</v>
      </c>
      <c r="M2000">
        <v>48.989024183073802</v>
      </c>
      <c r="N2000">
        <v>0.96236374294776905</v>
      </c>
      <c r="O2000">
        <v>12.676056338028101</v>
      </c>
      <c r="P2000">
        <v>180.962566844919</v>
      </c>
      <c r="Q2000">
        <v>0.116344087076465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D2001" t="s">
        <v>718</v>
      </c>
      <c r="E2001">
        <v>356.55103614000001</v>
      </c>
      <c r="F2001">
        <v>58.89</v>
      </c>
      <c r="G2001">
        <v>14.0664190236482</v>
      </c>
      <c r="H2001">
        <v>8.3493054018448394</v>
      </c>
      <c r="I2001">
        <v>0.38317807205051002</v>
      </c>
      <c r="J2001">
        <v>7.4378871826112798</v>
      </c>
      <c r="K2001">
        <v>51.220061341299797</v>
      </c>
      <c r="L2001">
        <v>50.0370405260743</v>
      </c>
      <c r="M2001">
        <v>65.731142007047197</v>
      </c>
      <c r="N2001">
        <v>2.7070781068465002</v>
      </c>
      <c r="O2001">
        <v>22.0920359993207</v>
      </c>
      <c r="P2001">
        <v>51</v>
      </c>
      <c r="Q2001">
        <v>5.6763368306012002E-2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271</v>
      </c>
      <c r="E2002">
        <v>356.29260014599998</v>
      </c>
      <c r="F2002">
        <v>129.43</v>
      </c>
      <c r="G2002">
        <v>-27.2770237099027</v>
      </c>
      <c r="H2002">
        <v>-8.5291226591998708</v>
      </c>
      <c r="I2002">
        <v>-9.7104672418479492</v>
      </c>
      <c r="J2002">
        <v>-4.0090830900053698</v>
      </c>
      <c r="K2002">
        <v>133.58711297329901</v>
      </c>
      <c r="L2002">
        <v>128.86102161040401</v>
      </c>
      <c r="M2002">
        <v>25.770248018300201</v>
      </c>
      <c r="N2002">
        <v>1.13297985309576</v>
      </c>
      <c r="O2002">
        <v>10.708491076257401</v>
      </c>
      <c r="P2002">
        <v>7.3217247097844202</v>
      </c>
      <c r="Q2002">
        <v>-1.345028143577E-2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677</v>
      </c>
      <c r="E2003">
        <v>355.63260253499999</v>
      </c>
      <c r="F2003">
        <v>53.55</v>
      </c>
      <c r="G2003">
        <v>26.749068329564299</v>
      </c>
      <c r="H2003">
        <v>-8.0855201606699492</v>
      </c>
      <c r="I2003">
        <v>-37.909496046297598</v>
      </c>
      <c r="J2003">
        <v>1.47430842542397</v>
      </c>
      <c r="K2003">
        <v>52.417230084006299</v>
      </c>
      <c r="L2003">
        <v>50.753332796445903</v>
      </c>
      <c r="M2003">
        <v>67.038183785247199</v>
      </c>
      <c r="N2003">
        <v>0.62193220788915904</v>
      </c>
      <c r="O2003">
        <v>45.304038775273398</v>
      </c>
      <c r="P2003">
        <v>73.060427340050694</v>
      </c>
      <c r="Q2003">
        <v>0.130042335023276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46</v>
      </c>
      <c r="E2004">
        <v>354.82953600000002</v>
      </c>
      <c r="F2004">
        <v>142.05000000000001</v>
      </c>
      <c r="G2004">
        <v>65.262862504469496</v>
      </c>
      <c r="H2004">
        <v>-8.1500148545156001</v>
      </c>
      <c r="I2004">
        <v>74.973451223283007</v>
      </c>
      <c r="J2004">
        <v>-0.70993524799869501</v>
      </c>
      <c r="K2004">
        <v>127.27594217108999</v>
      </c>
      <c r="M2004">
        <v>48.889960004701102</v>
      </c>
      <c r="N2004">
        <v>0.63349318147759603</v>
      </c>
      <c r="O2004">
        <v>14.713129179866201</v>
      </c>
      <c r="P2004">
        <v>125.47619047619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133</v>
      </c>
      <c r="E2005">
        <v>353.48020134000001</v>
      </c>
      <c r="F2005">
        <v>16.66</v>
      </c>
      <c r="G2005">
        <v>-43.9148011044066</v>
      </c>
      <c r="H2005">
        <v>-7.9430367350596702</v>
      </c>
      <c r="I2005">
        <v>-49.726722820894203</v>
      </c>
      <c r="J2005">
        <v>-0.15250672906888299</v>
      </c>
      <c r="K2005">
        <v>17.627960219423102</v>
      </c>
      <c r="L2005">
        <v>19.364331634602099</v>
      </c>
      <c r="M2005">
        <v>37.255921609073901</v>
      </c>
      <c r="N2005">
        <v>1.3434332536511899</v>
      </c>
      <c r="O2005">
        <v>94.477791116446497</v>
      </c>
      <c r="P2005">
        <v>4.125</v>
      </c>
      <c r="Q2005">
        <v>6.2740623357299997E-4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1642</v>
      </c>
      <c r="E2006">
        <v>353.22745599999899</v>
      </c>
      <c r="F2006">
        <v>62.24</v>
      </c>
      <c r="G2006">
        <v>-7.5874607492884696</v>
      </c>
      <c r="H2006">
        <v>-4.7928091547482996</v>
      </c>
      <c r="I2006">
        <v>-2.2571619113149</v>
      </c>
      <c r="J2006">
        <v>-3.2719570461936098</v>
      </c>
      <c r="K2006">
        <v>64.291969728007302</v>
      </c>
      <c r="L2006">
        <v>60.188820393325102</v>
      </c>
      <c r="M2006">
        <v>59.429581906584403</v>
      </c>
      <c r="N2006">
        <v>0.53993454374273797</v>
      </c>
      <c r="O2006">
        <v>25.321336760925401</v>
      </c>
      <c r="P2006">
        <v>45.3526389537599</v>
      </c>
      <c r="Q2006">
        <v>-2.7277470216565999E-2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E2007">
        <v>352.72069387499999</v>
      </c>
      <c r="F2007">
        <v>1157.75</v>
      </c>
      <c r="G2007">
        <v>1141.98139059345</v>
      </c>
      <c r="H2007">
        <v>-12.6079724976273</v>
      </c>
      <c r="I2007">
        <v>785.62190349231003</v>
      </c>
      <c r="J2007">
        <v>-16.774197186628101</v>
      </c>
      <c r="K2007">
        <v>1082.9032245650301</v>
      </c>
      <c r="M2007">
        <v>39.070231108172699</v>
      </c>
      <c r="N2007">
        <v>1.0287957420759</v>
      </c>
      <c r="O2007">
        <v>19.8790757935651</v>
      </c>
      <c r="P2007">
        <v>1229.21928817451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290</v>
      </c>
      <c r="E2008">
        <v>351.89499999999998</v>
      </c>
      <c r="F2008">
        <v>3518.95</v>
      </c>
      <c r="G2008">
        <v>104.79687365245</v>
      </c>
      <c r="H2008">
        <v>-17.845744906388401</v>
      </c>
      <c r="I2008">
        <v>9.2149022835215497</v>
      </c>
      <c r="J2008">
        <v>-0.40265496017765001</v>
      </c>
      <c r="K2008">
        <v>3709.00252398874</v>
      </c>
      <c r="L2008">
        <v>3088.16651227989</v>
      </c>
      <c r="M2008">
        <v>41.656873140283103</v>
      </c>
      <c r="N2008">
        <v>0.39919485006088101</v>
      </c>
      <c r="O2008">
        <v>44.787507637221303</v>
      </c>
      <c r="P2008">
        <v>136.806864064602</v>
      </c>
      <c r="Q2008">
        <v>0.112176275204731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388</v>
      </c>
      <c r="E2009">
        <v>351.63410399999998</v>
      </c>
      <c r="F2009">
        <v>324.75</v>
      </c>
      <c r="G2009">
        <v>87.828575382120505</v>
      </c>
      <c r="H2009">
        <v>-11.7061410244438</v>
      </c>
      <c r="I2009">
        <v>98.930099953413901</v>
      </c>
      <c r="J2009">
        <v>-5.20973702956225</v>
      </c>
      <c r="K2009">
        <v>321.84531152946602</v>
      </c>
      <c r="L2009">
        <v>239.25983338547499</v>
      </c>
      <c r="M2009">
        <v>40.004517196879497</v>
      </c>
      <c r="N2009">
        <v>0.49135800773146998</v>
      </c>
      <c r="O2009">
        <v>13.3179368745188</v>
      </c>
      <c r="P2009">
        <v>153.7109375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915</v>
      </c>
      <c r="E2010">
        <v>351.42194476999998</v>
      </c>
      <c r="F2010">
        <v>264.10000000000002</v>
      </c>
      <c r="G2010">
        <v>-8.6834440335298702</v>
      </c>
      <c r="H2010">
        <v>2.80651432936315</v>
      </c>
      <c r="I2010">
        <v>-17.701975595316799</v>
      </c>
      <c r="J2010">
        <v>-9.0956059059249501</v>
      </c>
      <c r="K2010">
        <v>244.041517025411</v>
      </c>
      <c r="L2010">
        <v>239.92151756957799</v>
      </c>
      <c r="M2010">
        <v>54.412832026921699</v>
      </c>
      <c r="N2010">
        <v>0.83828997004650296</v>
      </c>
      <c r="O2010">
        <v>29.117758424839</v>
      </c>
      <c r="P2010">
        <v>40.478723404255298</v>
      </c>
      <c r="Q2010">
        <v>4.6186667640998998E-2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622</v>
      </c>
      <c r="E2011">
        <v>350.114899288</v>
      </c>
      <c r="F2011">
        <v>39.28</v>
      </c>
      <c r="G2011">
        <v>3.3148149035724401</v>
      </c>
      <c r="H2011">
        <v>1.86373686444926</v>
      </c>
      <c r="I2011">
        <v>-20.216533896417602</v>
      </c>
      <c r="J2011">
        <v>-1.8389776168638201</v>
      </c>
      <c r="K2011">
        <v>38.823914860552499</v>
      </c>
      <c r="L2011">
        <v>38.2415754900981</v>
      </c>
      <c r="M2011">
        <v>47.125535022300603</v>
      </c>
      <c r="N2011">
        <v>1.21292976060695</v>
      </c>
      <c r="O2011">
        <v>30.600814663951098</v>
      </c>
      <c r="P2011">
        <v>41.294964028776903</v>
      </c>
      <c r="Q2011">
        <v>1.3741174960069999E-2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E2012">
        <v>350.051219</v>
      </c>
      <c r="F2012">
        <v>17.989999999999998</v>
      </c>
      <c r="G2012">
        <v>24.789706753327</v>
      </c>
      <c r="H2012">
        <v>-6.2690441074675798</v>
      </c>
      <c r="I2012">
        <v>-18.710568144605599</v>
      </c>
      <c r="J2012">
        <v>0.49531463192631597</v>
      </c>
      <c r="K2012">
        <v>19.770544381861701</v>
      </c>
      <c r="L2012">
        <v>21.536279061856298</v>
      </c>
      <c r="M2012">
        <v>59.514864139107203</v>
      </c>
      <c r="N2012">
        <v>0.55891379094036497</v>
      </c>
      <c r="O2012">
        <v>88.993885491939906</v>
      </c>
      <c r="P2012">
        <v>63.396911898274197</v>
      </c>
      <c r="Q2012">
        <v>0.114000721604146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228</v>
      </c>
      <c r="E2013">
        <v>349.19342999999998</v>
      </c>
      <c r="F2013">
        <v>109.14</v>
      </c>
      <c r="G2013">
        <v>75.149628991045404</v>
      </c>
      <c r="H2013">
        <v>-0.134986981018035</v>
      </c>
      <c r="I2013">
        <v>-5.4325358078067998</v>
      </c>
      <c r="J2013">
        <v>-3.95161440072363</v>
      </c>
      <c r="K2013">
        <v>111.035711203521</v>
      </c>
      <c r="L2013">
        <v>96.775996548916197</v>
      </c>
      <c r="M2013">
        <v>36.407318071338103</v>
      </c>
      <c r="N2013">
        <v>0.91316740596183399</v>
      </c>
      <c r="O2013">
        <v>18.0960234561114</v>
      </c>
      <c r="P2013">
        <v>105.536723163841</v>
      </c>
      <c r="Q2013">
        <v>6.6278672300156993E-2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E2014">
        <v>349.06464</v>
      </c>
      <c r="F2014">
        <v>6.48</v>
      </c>
      <c r="G2014">
        <v>46.067785206919801</v>
      </c>
      <c r="H2014">
        <v>18.527681350633799</v>
      </c>
      <c r="I2014">
        <v>1.0021248714558899</v>
      </c>
      <c r="J2014">
        <v>13.345748033536699</v>
      </c>
      <c r="K2014">
        <v>4.8219260093536098</v>
      </c>
      <c r="L2014">
        <v>4.2672454422425599</v>
      </c>
      <c r="M2014">
        <v>92.599364181043995</v>
      </c>
      <c r="N2014">
        <v>1.77878395408908</v>
      </c>
      <c r="O2014">
        <v>2.6234567901234498</v>
      </c>
      <c r="P2014">
        <v>168.879668049792</v>
      </c>
      <c r="Q2014">
        <v>-3.3664662292016E-2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D2015" t="s">
        <v>469</v>
      </c>
      <c r="E2015">
        <v>348.96565072499999</v>
      </c>
      <c r="F2015">
        <v>134.25</v>
      </c>
      <c r="G2015">
        <v>7.2973157261312602</v>
      </c>
      <c r="H2015">
        <v>-23.744863002074801</v>
      </c>
      <c r="I2015">
        <v>-11.1105122732534</v>
      </c>
      <c r="J2015">
        <v>-6.7498182332920402</v>
      </c>
      <c r="K2015">
        <v>131.84373919429899</v>
      </c>
      <c r="L2015">
        <v>123.661479654017</v>
      </c>
      <c r="M2015">
        <v>43.490521116087102</v>
      </c>
      <c r="N2015">
        <v>0.21937259993830399</v>
      </c>
      <c r="O2015">
        <v>32.111731843575399</v>
      </c>
      <c r="P2015">
        <v>36.919938806731203</v>
      </c>
      <c r="Q2015">
        <v>-3.4350506444982998E-2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133</v>
      </c>
      <c r="E2016">
        <v>348.14902486</v>
      </c>
      <c r="F2016">
        <v>133.9</v>
      </c>
      <c r="G2016">
        <v>-14.2568565899047</v>
      </c>
      <c r="H2016">
        <v>-5.33211243423131</v>
      </c>
      <c r="I2016">
        <v>-8.0305249619056802</v>
      </c>
      <c r="J2016">
        <v>-0.85357615700980105</v>
      </c>
      <c r="K2016">
        <v>140.04900344652401</v>
      </c>
      <c r="L2016">
        <v>133.18783086406901</v>
      </c>
      <c r="M2016">
        <v>33.953339664561902</v>
      </c>
      <c r="N2016">
        <v>0.34827716773949202</v>
      </c>
      <c r="O2016">
        <v>37.415982076176199</v>
      </c>
      <c r="P2016">
        <v>26.320754716981099</v>
      </c>
      <c r="Q2016">
        <v>1.3158311952236001E-2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54</v>
      </c>
      <c r="E2017">
        <v>347.99839656</v>
      </c>
      <c r="F2017">
        <v>52.32</v>
      </c>
      <c r="G2017">
        <v>96.8417255053281</v>
      </c>
      <c r="H2017">
        <v>17.4498433769215</v>
      </c>
      <c r="I2017">
        <v>29.002838369732</v>
      </c>
      <c r="J2017">
        <v>-11.828863318216101</v>
      </c>
      <c r="K2017">
        <v>50.814959489841101</v>
      </c>
      <c r="L2017">
        <v>41.991875256178702</v>
      </c>
      <c r="M2017">
        <v>32.912756137354002</v>
      </c>
      <c r="N2017">
        <v>1.24955994862102</v>
      </c>
      <c r="O2017">
        <v>25.458715596330201</v>
      </c>
      <c r="P2017">
        <v>136.20767494356599</v>
      </c>
      <c r="Q2017">
        <v>0.14387974628671599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290</v>
      </c>
      <c r="E2018">
        <v>347.35435124999998</v>
      </c>
      <c r="F2018">
        <v>194.05</v>
      </c>
      <c r="G2018">
        <v>18.5680310891162</v>
      </c>
      <c r="H2018">
        <v>6.3288293147310304</v>
      </c>
      <c r="I2018">
        <v>-19.595632215153401</v>
      </c>
      <c r="J2018">
        <v>10.5022938425824</v>
      </c>
      <c r="K2018">
        <v>186.160347530542</v>
      </c>
      <c r="M2018">
        <v>64.217673052076805</v>
      </c>
      <c r="N2018">
        <v>1.0644345898004399</v>
      </c>
      <c r="O2018">
        <v>28.3174439577428</v>
      </c>
      <c r="P2018">
        <v>57.125506072874501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46</v>
      </c>
      <c r="E2019">
        <v>346.61950000000002</v>
      </c>
      <c r="F2019">
        <v>42.53</v>
      </c>
      <c r="G2019">
        <v>163.35390991430401</v>
      </c>
      <c r="H2019">
        <v>-10.8191795262476</v>
      </c>
      <c r="I2019">
        <v>70.612677246513897</v>
      </c>
      <c r="J2019">
        <v>3.0444638210747099</v>
      </c>
      <c r="K2019">
        <v>38.957299384782097</v>
      </c>
      <c r="L2019">
        <v>29.183383591135001</v>
      </c>
      <c r="M2019">
        <v>57.208211930395102</v>
      </c>
      <c r="N2019">
        <v>0.98866312204807005</v>
      </c>
      <c r="O2019">
        <v>11.3096637667528</v>
      </c>
      <c r="P2019">
        <v>224.65648854961799</v>
      </c>
      <c r="Q2019">
        <v>9.0335003019040003E-2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290</v>
      </c>
      <c r="E2020">
        <v>346.35648964000001</v>
      </c>
      <c r="F2020">
        <v>346.7</v>
      </c>
      <c r="G2020">
        <v>54.667174806634797</v>
      </c>
      <c r="H2020">
        <v>70.643565854931694</v>
      </c>
      <c r="I2020">
        <v>46.745522994075003</v>
      </c>
      <c r="J2020">
        <v>-13.8861643891599</v>
      </c>
      <c r="K2020">
        <v>238.850733374143</v>
      </c>
      <c r="L2020">
        <v>202.58196176276601</v>
      </c>
      <c r="M2020">
        <v>65.012060937236797</v>
      </c>
      <c r="N2020">
        <v>1.38643493150639</v>
      </c>
      <c r="O2020">
        <v>15.373521776752201</v>
      </c>
      <c r="P2020">
        <v>138.72123732027299</v>
      </c>
      <c r="Q2020">
        <v>2.6705397530749999E-3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1506</v>
      </c>
      <c r="E2021">
        <v>344.23666420000001</v>
      </c>
      <c r="F2021">
        <v>169.07</v>
      </c>
      <c r="G2021">
        <v>-21.482149613992799</v>
      </c>
      <c r="H2021">
        <v>-6.2443988592200901</v>
      </c>
      <c r="I2021">
        <v>-60.473559482304097</v>
      </c>
      <c r="J2021">
        <v>-4.3817960603156898</v>
      </c>
      <c r="K2021">
        <v>192.45970767602901</v>
      </c>
      <c r="L2021">
        <v>222.22787971390699</v>
      </c>
      <c r="M2021">
        <v>32.658720074466302</v>
      </c>
      <c r="N2021">
        <v>0.80083585941690005</v>
      </c>
      <c r="O2021">
        <v>126.355947240787</v>
      </c>
      <c r="P2021">
        <v>4.3319962974390496</v>
      </c>
      <c r="Q2021">
        <v>0.145022675853793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60</v>
      </c>
      <c r="E2022">
        <v>343.05822875000001</v>
      </c>
      <c r="F2022">
        <v>260.45</v>
      </c>
      <c r="G2022">
        <v>35.431959037807999</v>
      </c>
      <c r="H2022">
        <v>31.960055339131401</v>
      </c>
      <c r="I2022">
        <v>20.5779351664922</v>
      </c>
      <c r="J2022">
        <v>0.77106863041985696</v>
      </c>
      <c r="K2022">
        <v>215.347341640081</v>
      </c>
      <c r="L2022">
        <v>202.916159492421</v>
      </c>
      <c r="M2022">
        <v>70.905681033491803</v>
      </c>
      <c r="N2022">
        <v>2.6009589408820601</v>
      </c>
      <c r="O2022">
        <v>4.8185832213476703</v>
      </c>
      <c r="P2022">
        <v>62.781249999999901</v>
      </c>
      <c r="Q2022">
        <v>0.136197681224698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915</v>
      </c>
      <c r="E2023">
        <v>341.31866106000001</v>
      </c>
      <c r="F2023">
        <v>1066.2</v>
      </c>
      <c r="G2023">
        <v>5.7681211860106698</v>
      </c>
      <c r="H2023">
        <v>8.0396937799045993</v>
      </c>
      <c r="I2023">
        <v>6.7761724918505903</v>
      </c>
      <c r="J2023">
        <v>0.43077094132693899</v>
      </c>
      <c r="K2023">
        <v>1008.2481870471</v>
      </c>
      <c r="L2023">
        <v>918.90898451789803</v>
      </c>
      <c r="M2023">
        <v>43.964715507097097</v>
      </c>
      <c r="N2023">
        <v>0.74544420376805698</v>
      </c>
      <c r="O2023">
        <v>30.0881635715625</v>
      </c>
      <c r="P2023">
        <v>42.16</v>
      </c>
      <c r="Q2023">
        <v>-9.6183124238404999E-2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E2024">
        <v>338.96937500000001</v>
      </c>
      <c r="F2024">
        <v>261.5</v>
      </c>
      <c r="G2024">
        <v>-26.7577997909464</v>
      </c>
      <c r="H2024">
        <v>-5.7016717745935797</v>
      </c>
      <c r="I2024">
        <v>-51.912199704250803</v>
      </c>
      <c r="J2024">
        <v>-4.0198314739241603</v>
      </c>
      <c r="K2024">
        <v>283.89814393988303</v>
      </c>
      <c r="L2024">
        <v>295.147965208139</v>
      </c>
      <c r="M2024">
        <v>36.187563523465499</v>
      </c>
      <c r="N2024">
        <v>0.28883125575169399</v>
      </c>
      <c r="O2024">
        <v>68.642447418738001</v>
      </c>
      <c r="P2024">
        <v>16.741071428571399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418</v>
      </c>
      <c r="E2025">
        <v>338.58378112499997</v>
      </c>
      <c r="F2025">
        <v>135.75</v>
      </c>
      <c r="G2025">
        <v>344.09249332530101</v>
      </c>
      <c r="H2025">
        <v>-1.6000922538964</v>
      </c>
      <c r="I2025">
        <v>67.183590987504303</v>
      </c>
      <c r="J2025">
        <v>8.1268687992679496</v>
      </c>
      <c r="K2025">
        <v>123.484416616402</v>
      </c>
      <c r="L2025">
        <v>90.053369821186493</v>
      </c>
      <c r="M2025">
        <v>63.884674130534897</v>
      </c>
      <c r="N2025">
        <v>0.80581110981716497</v>
      </c>
      <c r="O2025">
        <v>10.239410681399599</v>
      </c>
      <c r="P2025">
        <v>419.51779563719799</v>
      </c>
      <c r="Q2025">
        <v>0.17214399959336199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290</v>
      </c>
      <c r="E2026">
        <v>337.27133099999998</v>
      </c>
      <c r="F2026">
        <v>227.75</v>
      </c>
      <c r="G2026">
        <v>-52.751603329612799</v>
      </c>
      <c r="H2026">
        <v>-8.0985833441435702</v>
      </c>
      <c r="I2026">
        <v>-33.837550474813497</v>
      </c>
      <c r="J2026">
        <v>-0.38726805097829797</v>
      </c>
      <c r="K2026">
        <v>240.24435250348401</v>
      </c>
      <c r="L2026">
        <v>269.09643827780701</v>
      </c>
      <c r="M2026">
        <v>31.4554949353235</v>
      </c>
      <c r="N2026">
        <v>0.77816831356614202</v>
      </c>
      <c r="O2026">
        <v>57.628979143797999</v>
      </c>
      <c r="P2026">
        <v>18.3116883116883</v>
      </c>
      <c r="Q2026">
        <v>3.2514189891537003E-2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46</v>
      </c>
      <c r="E2027">
        <v>337.10039570999999</v>
      </c>
      <c r="F2027">
        <v>267.14999999999998</v>
      </c>
      <c r="G2027">
        <v>30.1881792485737</v>
      </c>
      <c r="H2027">
        <v>-12.192461471587</v>
      </c>
      <c r="I2027">
        <v>39.898767967387201</v>
      </c>
      <c r="J2027">
        <v>-6.5154635397001002</v>
      </c>
      <c r="K2027">
        <v>237.43908199723799</v>
      </c>
      <c r="M2027">
        <v>38.788820215360097</v>
      </c>
      <c r="N2027">
        <v>0.54340909090909095</v>
      </c>
      <c r="O2027">
        <v>23.151787385363999</v>
      </c>
      <c r="P2027">
        <v>98.256029684601103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373</v>
      </c>
      <c r="E2028">
        <v>336.34797913</v>
      </c>
      <c r="F2028">
        <v>190.1</v>
      </c>
      <c r="G2028">
        <v>-46.164927104532602</v>
      </c>
      <c r="H2028">
        <v>-4.1447850781719904</v>
      </c>
      <c r="I2028">
        <v>-31.269136705649501</v>
      </c>
      <c r="J2028">
        <v>1.25027315079385</v>
      </c>
      <c r="K2028">
        <v>185.31667950207</v>
      </c>
      <c r="L2028">
        <v>197.836359694652</v>
      </c>
      <c r="M2028">
        <v>51.238582175173697</v>
      </c>
      <c r="N2028">
        <v>0.63771653047265897</v>
      </c>
      <c r="O2028">
        <v>42.030510257758998</v>
      </c>
      <c r="P2028">
        <v>31.5115876859218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77</v>
      </c>
      <c r="E2029">
        <v>336.20158650000002</v>
      </c>
      <c r="F2029">
        <v>25.35</v>
      </c>
      <c r="G2029">
        <v>-53.983330641168102</v>
      </c>
      <c r="H2029">
        <v>1.1328313092942499</v>
      </c>
      <c r="I2029">
        <v>-76.605198945501598</v>
      </c>
      <c r="J2029">
        <v>-10.9298798408877</v>
      </c>
      <c r="K2029">
        <v>26.231427275339499</v>
      </c>
      <c r="L2029">
        <v>35.207318605050503</v>
      </c>
      <c r="M2029">
        <v>45.699283855091899</v>
      </c>
      <c r="N2029">
        <v>0.57299895943719004</v>
      </c>
      <c r="O2029">
        <v>208.28402366863901</v>
      </c>
      <c r="P2029">
        <v>20.313241575700001</v>
      </c>
      <c r="Q2029">
        <v>7.1812879412364E-2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2991</v>
      </c>
      <c r="E2030">
        <v>335.26949999999999</v>
      </c>
      <c r="F2030">
        <v>331.95</v>
      </c>
      <c r="G2030">
        <v>20.692619591723702</v>
      </c>
      <c r="H2030">
        <v>1.7381430402212401</v>
      </c>
      <c r="I2030">
        <v>-3.428622744773</v>
      </c>
      <c r="J2030">
        <v>3.9770004183601801</v>
      </c>
      <c r="K2030">
        <v>334.29608168943201</v>
      </c>
      <c r="L2030">
        <v>307.00418241228698</v>
      </c>
      <c r="M2030">
        <v>45.014759348488298</v>
      </c>
      <c r="N2030">
        <v>0.83065391587630999</v>
      </c>
      <c r="O2030">
        <v>21.9912637445398</v>
      </c>
      <c r="P2030">
        <v>57.996192289385903</v>
      </c>
      <c r="Q2030">
        <v>0.24605946604211701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402</v>
      </c>
      <c r="E2031">
        <v>334.80356699999999</v>
      </c>
      <c r="F2031">
        <v>299.10000000000002</v>
      </c>
      <c r="G2031">
        <v>-29.5980761626816</v>
      </c>
      <c r="H2031">
        <v>20.0298097068879</v>
      </c>
      <c r="I2031">
        <v>-31.880966948197699</v>
      </c>
      <c r="J2031">
        <v>-0.82562348153942799</v>
      </c>
      <c r="K2031">
        <v>277.42691704651202</v>
      </c>
      <c r="L2031">
        <v>291.06189529795699</v>
      </c>
      <c r="M2031">
        <v>54.097332628058602</v>
      </c>
      <c r="N2031">
        <v>3.6588595859947701</v>
      </c>
      <c r="O2031">
        <v>35.389501838849803</v>
      </c>
      <c r="P2031">
        <v>39.116279069767401</v>
      </c>
      <c r="Q2031">
        <v>8.8754503073050994E-2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46</v>
      </c>
      <c r="E2032">
        <v>334.099370626</v>
      </c>
      <c r="F2032">
        <v>18.97</v>
      </c>
      <c r="G2032">
        <v>146.989045049439</v>
      </c>
      <c r="H2032">
        <v>-25.6788797518015</v>
      </c>
      <c r="I2032">
        <v>29.9581889013328</v>
      </c>
      <c r="J2032">
        <v>0.39376265077608003</v>
      </c>
      <c r="K2032">
        <v>19.147787782008098</v>
      </c>
      <c r="L2032">
        <v>15.065831319260001</v>
      </c>
      <c r="M2032">
        <v>37.639211822781199</v>
      </c>
      <c r="N2032">
        <v>0.37345127206016199</v>
      </c>
      <c r="O2032">
        <v>29.520295202951999</v>
      </c>
      <c r="Q2032">
        <v>0.10263499827370801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138</v>
      </c>
      <c r="E2033">
        <v>333.62415240000001</v>
      </c>
      <c r="F2033">
        <v>8.4700000000000006</v>
      </c>
      <c r="G2033">
        <v>121.49629142625101</v>
      </c>
      <c r="H2033">
        <v>-17.577839735867901</v>
      </c>
      <c r="I2033">
        <v>64.015423241937199</v>
      </c>
      <c r="J2033">
        <v>0.53409999899386695</v>
      </c>
      <c r="K2033">
        <v>8.5263289401063496</v>
      </c>
      <c r="L2033">
        <v>6.6429908805184201</v>
      </c>
      <c r="M2033">
        <v>48.722259966286998</v>
      </c>
      <c r="N2033">
        <v>0.631454954544727</v>
      </c>
      <c r="O2033">
        <v>31.050767414403701</v>
      </c>
      <c r="P2033">
        <v>202.5</v>
      </c>
      <c r="Q2033">
        <v>0.10045747043907501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290</v>
      </c>
      <c r="E2034">
        <v>333.41644164000002</v>
      </c>
      <c r="F2034">
        <v>597.95000000000005</v>
      </c>
      <c r="G2034">
        <v>214.866914134166</v>
      </c>
      <c r="H2034">
        <v>30.366731556967601</v>
      </c>
      <c r="I2034">
        <v>98.834547330897806</v>
      </c>
      <c r="J2034">
        <v>7.9280429538063899</v>
      </c>
      <c r="K2034">
        <v>456.355895610034</v>
      </c>
      <c r="L2034">
        <v>328.86215249577998</v>
      </c>
      <c r="M2034">
        <v>67.794672191500098</v>
      </c>
      <c r="N2034">
        <v>0.94155941090957096</v>
      </c>
      <c r="O2034">
        <v>4.0220754243665597</v>
      </c>
      <c r="P2034">
        <v>251.73529411764699</v>
      </c>
      <c r="Q2034">
        <v>0.19394758488602801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622</v>
      </c>
      <c r="E2035">
        <v>333.10169999999999</v>
      </c>
      <c r="F2035">
        <v>80.25</v>
      </c>
      <c r="G2035">
        <v>26.410788254687901</v>
      </c>
      <c r="H2035">
        <v>-3.4609557581766301</v>
      </c>
      <c r="I2035">
        <v>-10.7519791349727</v>
      </c>
      <c r="J2035">
        <v>1.88797561373904</v>
      </c>
      <c r="K2035">
        <v>72.939555813503006</v>
      </c>
      <c r="L2035">
        <v>71.597299537615399</v>
      </c>
      <c r="M2035">
        <v>71.386122634185099</v>
      </c>
      <c r="N2035">
        <v>2.00786292944926</v>
      </c>
      <c r="O2035">
        <v>27.1028037383177</v>
      </c>
      <c r="P2035">
        <v>59.542743538767397</v>
      </c>
      <c r="Q2035">
        <v>4.0896653032650001E-3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785</v>
      </c>
      <c r="E2036">
        <v>332.98090000000002</v>
      </c>
      <c r="F2036">
        <v>136.30000000000001</v>
      </c>
      <c r="G2036">
        <v>-33.174567079850597</v>
      </c>
      <c r="H2036">
        <v>-10.331301404223201</v>
      </c>
      <c r="I2036">
        <v>-56.801948176484302</v>
      </c>
      <c r="J2036">
        <v>-4.35487694902318</v>
      </c>
      <c r="K2036">
        <v>134.28104222549601</v>
      </c>
      <c r="L2036">
        <v>150.041328331156</v>
      </c>
      <c r="M2036">
        <v>65.313356445513094</v>
      </c>
      <c r="N2036">
        <v>0.72491361437456803</v>
      </c>
      <c r="O2036">
        <v>90.022010271459905</v>
      </c>
      <c r="P2036">
        <v>27.8012189404594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E2037">
        <v>332.96176800000001</v>
      </c>
      <c r="F2037">
        <v>138.80000000000001</v>
      </c>
      <c r="G2037">
        <v>-28.121490356432599</v>
      </c>
      <c r="H2037">
        <v>-11.072261299029201</v>
      </c>
      <c r="I2037">
        <v>-42.513451310619402</v>
      </c>
      <c r="J2037">
        <v>-1.1590170613873201</v>
      </c>
      <c r="K2037">
        <v>145.68502906067101</v>
      </c>
      <c r="L2037">
        <v>157.34245790883</v>
      </c>
      <c r="M2037">
        <v>34.9221973376373</v>
      </c>
      <c r="N2037">
        <v>0.64080280592361605</v>
      </c>
      <c r="O2037">
        <v>59.221902017291001</v>
      </c>
      <c r="P2037">
        <v>10.8183632734531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138</v>
      </c>
      <c r="E2038">
        <v>332.85975359999998</v>
      </c>
      <c r="F2038">
        <v>43.97</v>
      </c>
      <c r="G2038">
        <v>3.4559437252223497E-2</v>
      </c>
      <c r="H2038">
        <v>-5.2515681921571096</v>
      </c>
      <c r="I2038">
        <v>-9.2095440520146497</v>
      </c>
      <c r="J2038">
        <v>-5.0604945956007299</v>
      </c>
      <c r="K2038">
        <v>44.959000103033901</v>
      </c>
      <c r="L2038">
        <v>42.755056913848797</v>
      </c>
      <c r="M2038">
        <v>50.740939620989899</v>
      </c>
      <c r="N2038">
        <v>0.89611552318177201</v>
      </c>
      <c r="O2038">
        <v>43.2795087559699</v>
      </c>
      <c r="P2038">
        <v>41.019884541372598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21</v>
      </c>
      <c r="E2039">
        <v>332.67360908000001</v>
      </c>
      <c r="F2039">
        <v>32.68</v>
      </c>
      <c r="G2039">
        <v>-33.609848449868799</v>
      </c>
      <c r="H2039">
        <v>-13.942412515334301</v>
      </c>
      <c r="I2039">
        <v>-28.638505157041799</v>
      </c>
      <c r="J2039">
        <v>-5.1914356752792203</v>
      </c>
      <c r="K2039">
        <v>34.949819589967703</v>
      </c>
      <c r="L2039">
        <v>35.680476254508498</v>
      </c>
      <c r="M2039">
        <v>38.623245521468597</v>
      </c>
      <c r="N2039">
        <v>0.56454479707731697</v>
      </c>
      <c r="O2039">
        <v>34.638922888616897</v>
      </c>
      <c r="P2039">
        <v>15.681415929203499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989</v>
      </c>
      <c r="E2040">
        <v>332.24285135999997</v>
      </c>
      <c r="F2040">
        <v>69.72</v>
      </c>
      <c r="G2040">
        <v>73.664123019385599</v>
      </c>
      <c r="H2040">
        <v>19.8054507325289</v>
      </c>
      <c r="I2040">
        <v>75.827803934601505</v>
      </c>
      <c r="J2040">
        <v>-4.6373240420197401</v>
      </c>
      <c r="K2040">
        <v>59.5843924184325</v>
      </c>
      <c r="L2040">
        <v>47.352666194251199</v>
      </c>
      <c r="M2040">
        <v>53.342995483087797</v>
      </c>
      <c r="N2040">
        <v>1.0202990045426099</v>
      </c>
      <c r="O2040">
        <v>23.235800344234001</v>
      </c>
      <c r="P2040">
        <v>115.517774343122</v>
      </c>
      <c r="Q2040">
        <v>6.0871835055679002E-2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1538</v>
      </c>
      <c r="E2041">
        <v>331.36158999999998</v>
      </c>
      <c r="F2041">
        <v>539.15</v>
      </c>
      <c r="G2041">
        <v>50.876068935817798</v>
      </c>
      <c r="H2041">
        <v>-8.8036651091845304</v>
      </c>
      <c r="I2041">
        <v>8.7089880917757299</v>
      </c>
      <c r="J2041">
        <v>-1.52895005318662</v>
      </c>
      <c r="K2041">
        <v>557.77713547200199</v>
      </c>
      <c r="L2041">
        <v>478.859687051751</v>
      </c>
      <c r="M2041">
        <v>24.3770109580861</v>
      </c>
      <c r="N2041">
        <v>0.70000186782222595</v>
      </c>
      <c r="O2041">
        <v>16.479643883891299</v>
      </c>
      <c r="P2041">
        <v>79.119601328903599</v>
      </c>
      <c r="Q2041">
        <v>7.4011476216729002E-2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80</v>
      </c>
      <c r="E2042">
        <v>331.34126784</v>
      </c>
      <c r="F2042">
        <v>189.2</v>
      </c>
      <c r="G2042">
        <v>14.734432503314</v>
      </c>
      <c r="H2042">
        <v>-7.8618569597787502</v>
      </c>
      <c r="I2042">
        <v>-38.377412780703601</v>
      </c>
      <c r="J2042">
        <v>-2.7134566342188702</v>
      </c>
      <c r="K2042">
        <v>199.10855605392101</v>
      </c>
      <c r="L2042">
        <v>198.29489250612301</v>
      </c>
      <c r="M2042">
        <v>33.733872622897003</v>
      </c>
      <c r="N2042">
        <v>0.79484791322801196</v>
      </c>
      <c r="O2042">
        <v>68.736786469344594</v>
      </c>
      <c r="P2042">
        <v>57.273482959268399</v>
      </c>
      <c r="Q2042">
        <v>0.118200313761727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271</v>
      </c>
      <c r="E2043">
        <v>331.34075000000001</v>
      </c>
      <c r="F2043">
        <v>672.5</v>
      </c>
      <c r="G2043">
        <v>103.223375172771</v>
      </c>
      <c r="H2043">
        <v>6.1694777205160003</v>
      </c>
      <c r="I2043">
        <v>-14.8033992247932</v>
      </c>
      <c r="J2043">
        <v>4.77009011204545</v>
      </c>
      <c r="K2043">
        <v>640.16043013227397</v>
      </c>
      <c r="L2043">
        <v>554.80163439043099</v>
      </c>
      <c r="M2043">
        <v>54.9162036294207</v>
      </c>
      <c r="N2043">
        <v>0.590058332541465</v>
      </c>
      <c r="O2043">
        <v>9.8587360594795506</v>
      </c>
      <c r="P2043">
        <v>128.741496598639</v>
      </c>
      <c r="Q2043">
        <v>0.139464276710731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E2044">
        <v>330.83198399999998</v>
      </c>
      <c r="F2044">
        <v>287.7</v>
      </c>
      <c r="G2044">
        <v>77.742200729663907</v>
      </c>
      <c r="H2044">
        <v>49.803972254938401</v>
      </c>
      <c r="I2044">
        <v>30.272498089860999</v>
      </c>
      <c r="J2044">
        <v>-12.854474528711</v>
      </c>
      <c r="K2044">
        <v>229.88178307684899</v>
      </c>
      <c r="L2044">
        <v>190.91759069421599</v>
      </c>
      <c r="M2044">
        <v>56.653529579827399</v>
      </c>
      <c r="N2044">
        <v>1.2592368261659601</v>
      </c>
      <c r="O2044">
        <v>12.964893986791701</v>
      </c>
      <c r="P2044">
        <v>111.544117647058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198</v>
      </c>
      <c r="E2045">
        <v>330.78500064000002</v>
      </c>
      <c r="F2045">
        <v>651.6</v>
      </c>
      <c r="G2045">
        <v>-27.212321659317698</v>
      </c>
      <c r="H2045">
        <v>9.3419565995432698</v>
      </c>
      <c r="I2045">
        <v>-22.525718344423002</v>
      </c>
      <c r="J2045">
        <v>2.5291793174427402</v>
      </c>
      <c r="K2045">
        <v>637.10706639851003</v>
      </c>
      <c r="L2045">
        <v>639.77692947611104</v>
      </c>
      <c r="M2045">
        <v>44.330282391671901</v>
      </c>
      <c r="N2045">
        <v>1.0092851547099</v>
      </c>
      <c r="O2045">
        <v>49.631675874769797</v>
      </c>
      <c r="P2045">
        <v>30.32</v>
      </c>
      <c r="Q2045">
        <v>7.1728373036631002E-2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622</v>
      </c>
      <c r="E2046">
        <v>330.563858358</v>
      </c>
      <c r="F2046">
        <v>50.98</v>
      </c>
      <c r="G2046">
        <v>-11.596401477572501</v>
      </c>
      <c r="H2046">
        <v>-6.5124202535108404</v>
      </c>
      <c r="I2046">
        <v>-17.287997059529999</v>
      </c>
      <c r="J2046">
        <v>-4.1763959879848498</v>
      </c>
      <c r="K2046">
        <v>47.679109047077702</v>
      </c>
      <c r="L2046">
        <v>47.530628736294503</v>
      </c>
      <c r="M2046">
        <v>62.827507648139601</v>
      </c>
      <c r="N2046">
        <v>1.3612885799166099</v>
      </c>
      <c r="O2046">
        <v>16.712436249509601</v>
      </c>
      <c r="P2046">
        <v>35.946666666666601</v>
      </c>
      <c r="Q2046">
        <v>-4.2066570854049003E-2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271</v>
      </c>
      <c r="E2047">
        <v>329.79363353999997</v>
      </c>
      <c r="F2047">
        <v>126.9</v>
      </c>
      <c r="G2047">
        <v>52.902470394483402</v>
      </c>
      <c r="H2047">
        <v>4.9081473468534602</v>
      </c>
      <c r="I2047">
        <v>-36.351963283343999</v>
      </c>
      <c r="J2047">
        <v>-1.9955902683034901E-2</v>
      </c>
      <c r="K2047">
        <v>127.077917167359</v>
      </c>
      <c r="L2047">
        <v>117.216193985263</v>
      </c>
      <c r="M2047">
        <v>46.8203893136914</v>
      </c>
      <c r="N2047">
        <v>0.36363131154648598</v>
      </c>
      <c r="O2047">
        <v>36.249014972419197</v>
      </c>
      <c r="P2047">
        <v>96.439628482972097</v>
      </c>
      <c r="Q2047">
        <v>3.0484896240385001E-2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555</v>
      </c>
      <c r="E2048">
        <v>328.75099999999998</v>
      </c>
      <c r="F2048">
        <v>260.5</v>
      </c>
      <c r="G2048">
        <v>-21.391297672640398</v>
      </c>
      <c r="H2048">
        <v>-7.4905324749077797</v>
      </c>
      <c r="I2048">
        <v>-0.61937125029375995</v>
      </c>
      <c r="J2048">
        <v>0.41860239436582097</v>
      </c>
      <c r="K2048">
        <v>263.01977364029398</v>
      </c>
      <c r="L2048">
        <v>252.57523424329199</v>
      </c>
      <c r="M2048">
        <v>55.621880629673598</v>
      </c>
      <c r="N2048">
        <v>1.0732545105731699</v>
      </c>
      <c r="O2048">
        <v>29.539347408829101</v>
      </c>
      <c r="P2048">
        <v>23.459715639810401</v>
      </c>
      <c r="Q2048">
        <v>-2.3225655975066001E-2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E2049">
        <v>328.50608999999997</v>
      </c>
      <c r="F2049">
        <v>160.25</v>
      </c>
      <c r="G2049">
        <v>-42.045838076743202</v>
      </c>
      <c r="H2049">
        <v>-20.700927311537502</v>
      </c>
      <c r="I2049">
        <v>-32.335249357929698</v>
      </c>
      <c r="J2049">
        <v>-4.4140678089940204</v>
      </c>
      <c r="K2049">
        <v>184.647125842176</v>
      </c>
      <c r="M2049">
        <v>28.348769623517398</v>
      </c>
      <c r="O2049">
        <v>64.742589703588095</v>
      </c>
      <c r="P2049">
        <v>21.263715474839099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361</v>
      </c>
      <c r="E2050">
        <v>328.392808</v>
      </c>
      <c r="F2050">
        <v>158.65</v>
      </c>
      <c r="G2050">
        <v>-9.4622184884665792</v>
      </c>
      <c r="H2050">
        <v>3.8461446985960301</v>
      </c>
      <c r="I2050">
        <v>-41.591841942104402</v>
      </c>
      <c r="J2050">
        <v>0.91266697176374001</v>
      </c>
      <c r="K2050">
        <v>162.63689651042901</v>
      </c>
      <c r="L2050">
        <v>168.529726495837</v>
      </c>
      <c r="M2050">
        <v>38.722214705704197</v>
      </c>
      <c r="N2050">
        <v>0.57830915684496798</v>
      </c>
      <c r="O2050">
        <v>56.2243933186259</v>
      </c>
      <c r="P2050">
        <v>27.891979040709298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271</v>
      </c>
      <c r="E2051">
        <v>327.69779999999997</v>
      </c>
      <c r="F2051">
        <v>277.70999999999998</v>
      </c>
      <c r="G2051">
        <v>-14.912545993577501</v>
      </c>
      <c r="H2051">
        <v>7.5912629753914196</v>
      </c>
      <c r="I2051">
        <v>-22.389063898468699</v>
      </c>
      <c r="J2051">
        <v>-0.68072211624899803</v>
      </c>
      <c r="K2051">
        <v>257.845394849446</v>
      </c>
      <c r="L2051">
        <v>250.42901046328899</v>
      </c>
      <c r="M2051">
        <v>61.496231091705297</v>
      </c>
      <c r="N2051">
        <v>1.64215127610208</v>
      </c>
      <c r="O2051">
        <v>19.441143639047901</v>
      </c>
      <c r="P2051">
        <v>34.8106796116504</v>
      </c>
      <c r="Q2051">
        <v>-1.6221857942549999E-2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541</v>
      </c>
      <c r="E2052">
        <v>326.47801559999999</v>
      </c>
      <c r="F2052">
        <v>13.98</v>
      </c>
      <c r="G2052">
        <v>43.614944330015</v>
      </c>
      <c r="H2052">
        <v>-2.2702447000761898</v>
      </c>
      <c r="I2052">
        <v>-1.7852756884873999</v>
      </c>
      <c r="J2052">
        <v>-3.3432075913989201</v>
      </c>
      <c r="K2052">
        <v>12.952975655386901</v>
      </c>
      <c r="L2052">
        <v>10.791178394970199</v>
      </c>
      <c r="M2052">
        <v>56.596788665304302</v>
      </c>
      <c r="N2052">
        <v>0.36408444027248099</v>
      </c>
      <c r="O2052">
        <v>6.7954220314735103</v>
      </c>
      <c r="P2052">
        <v>116.744186046511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1595</v>
      </c>
      <c r="E2053">
        <v>326.44009734000002</v>
      </c>
      <c r="F2053">
        <v>297.3</v>
      </c>
      <c r="G2053">
        <v>16.622914491256001</v>
      </c>
      <c r="H2053">
        <v>26.117208080871599</v>
      </c>
      <c r="I2053">
        <v>7.1953427997201498</v>
      </c>
      <c r="J2053">
        <v>24.6432496935575</v>
      </c>
      <c r="K2053">
        <v>266.37203983866902</v>
      </c>
      <c r="L2053">
        <v>258.127906009485</v>
      </c>
      <c r="M2053">
        <v>67.703111659340706</v>
      </c>
      <c r="N2053">
        <v>2.19764901605439</v>
      </c>
      <c r="O2053">
        <v>23.477968382105601</v>
      </c>
      <c r="P2053">
        <v>47.178217821782098</v>
      </c>
      <c r="Q2053">
        <v>9.3005803060556003E-2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60</v>
      </c>
      <c r="E2054">
        <v>325.29728</v>
      </c>
      <c r="F2054">
        <v>39.200000000000003</v>
      </c>
      <c r="G2054">
        <v>-75.285038232101698</v>
      </c>
      <c r="H2054">
        <v>-8.5773331502549492</v>
      </c>
      <c r="I2054">
        <v>-69.577034799915793</v>
      </c>
      <c r="J2054">
        <v>3.1557818815453098</v>
      </c>
      <c r="K2054">
        <v>41.340825038820299</v>
      </c>
      <c r="L2054">
        <v>57.193701204487397</v>
      </c>
      <c r="M2054">
        <v>52.665892154285103</v>
      </c>
      <c r="N2054">
        <v>0.76218543050855003</v>
      </c>
      <c r="O2054">
        <v>137.117346938775</v>
      </c>
      <c r="P2054">
        <v>12.643678160919499</v>
      </c>
      <c r="Q2054">
        <v>4.3795908181002E-2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418</v>
      </c>
      <c r="E2055">
        <v>324.67573499999997</v>
      </c>
      <c r="F2055">
        <v>870</v>
      </c>
      <c r="G2055">
        <v>59.533348846907899</v>
      </c>
      <c r="H2055">
        <v>-7.0153736902598496</v>
      </c>
      <c r="I2055">
        <v>-33.033727588059101</v>
      </c>
      <c r="J2055">
        <v>2.8043330960016202</v>
      </c>
      <c r="K2055">
        <v>893.11019516618103</v>
      </c>
      <c r="L2055">
        <v>845.53076867156005</v>
      </c>
      <c r="M2055">
        <v>49.671444323027799</v>
      </c>
      <c r="N2055">
        <v>1.0207098781171899</v>
      </c>
      <c r="O2055">
        <v>56.310344827586199</v>
      </c>
      <c r="P2055">
        <v>89.130434782608603</v>
      </c>
      <c r="Q2055">
        <v>5.7188158841386998E-2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60</v>
      </c>
      <c r="E2056">
        <v>324.340383123999</v>
      </c>
      <c r="F2056">
        <v>14.26</v>
      </c>
      <c r="G2056">
        <v>95.036664097058605</v>
      </c>
      <c r="H2056">
        <v>-11.0580631854596</v>
      </c>
      <c r="I2056">
        <v>-37.177597167387802</v>
      </c>
      <c r="J2056">
        <v>6.1776674883634801E-2</v>
      </c>
      <c r="K2056">
        <v>15.425450811135899</v>
      </c>
      <c r="L2056">
        <v>15.0897459101857</v>
      </c>
      <c r="M2056">
        <v>45.437108688480798</v>
      </c>
      <c r="N2056">
        <v>0.98425924739963599</v>
      </c>
      <c r="O2056">
        <v>53.506311360448798</v>
      </c>
      <c r="P2056">
        <v>131.869918699186</v>
      </c>
      <c r="Q2056">
        <v>3.1576096735864E-2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138</v>
      </c>
      <c r="E2057">
        <v>324.12813338400002</v>
      </c>
      <c r="F2057">
        <v>79.86</v>
      </c>
      <c r="G2057">
        <v>149.482195734371</v>
      </c>
      <c r="H2057">
        <v>1.226253580067</v>
      </c>
      <c r="I2057">
        <v>36.949633768253001</v>
      </c>
      <c r="J2057">
        <v>2.4634103261600599</v>
      </c>
      <c r="K2057">
        <v>77.455973650767305</v>
      </c>
      <c r="L2057">
        <v>61.968583779100904</v>
      </c>
      <c r="M2057">
        <v>41.530768936603799</v>
      </c>
      <c r="N2057">
        <v>0.42192301989752301</v>
      </c>
      <c r="O2057">
        <v>14.1497620836463</v>
      </c>
      <c r="P2057">
        <v>195.777777777777</v>
      </c>
      <c r="Q2057">
        <v>0.117992765916096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541</v>
      </c>
      <c r="E2058">
        <v>322.35000000000002</v>
      </c>
      <c r="F2058">
        <v>3.07</v>
      </c>
      <c r="G2058">
        <v>43.886068564055201</v>
      </c>
      <c r="H2058">
        <v>11.671395753086101</v>
      </c>
      <c r="I2058">
        <v>-2.3690172220031802</v>
      </c>
      <c r="J2058">
        <v>5.9395054043992603</v>
      </c>
      <c r="K2058">
        <v>2.6792428131220598</v>
      </c>
      <c r="L2058">
        <v>2.4837768886518301</v>
      </c>
      <c r="M2058">
        <v>62.326353120438</v>
      </c>
      <c r="N2058">
        <v>2.30049671461712</v>
      </c>
      <c r="O2058">
        <v>22.255388212327901</v>
      </c>
      <c r="P2058">
        <v>77.224635932094301</v>
      </c>
      <c r="Q2058">
        <v>2.8990957223539999E-3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E2059">
        <v>321.74934000000002</v>
      </c>
      <c r="F2059">
        <v>709.95</v>
      </c>
      <c r="G2059">
        <v>44.071351545431803</v>
      </c>
      <c r="H2059">
        <v>-2.9895966858061498</v>
      </c>
      <c r="I2059">
        <v>55.564450133846996</v>
      </c>
      <c r="J2059">
        <v>-9.58912574924015</v>
      </c>
      <c r="K2059">
        <v>726.24603355961801</v>
      </c>
      <c r="M2059">
        <v>35.029503154925997</v>
      </c>
      <c r="N2059">
        <v>1.39625844913115</v>
      </c>
      <c r="O2059">
        <v>28.107613212198</v>
      </c>
      <c r="P2059">
        <v>78.356990327848195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219</v>
      </c>
      <c r="E2060">
        <v>321.7236638</v>
      </c>
      <c r="F2060">
        <v>30.8</v>
      </c>
      <c r="G2060">
        <v>43.380349397265597</v>
      </c>
      <c r="H2060">
        <v>-0.29944437236617899</v>
      </c>
      <c r="I2060">
        <v>10.3959900435566</v>
      </c>
      <c r="J2060">
        <v>-0.2484009769701</v>
      </c>
      <c r="K2060">
        <v>27.742249126257601</v>
      </c>
      <c r="L2060">
        <v>26.135667918459902</v>
      </c>
      <c r="M2060">
        <v>62.1288484182055</v>
      </c>
      <c r="N2060">
        <v>1.16115549943999</v>
      </c>
      <c r="O2060">
        <v>22.889610389610301</v>
      </c>
      <c r="P2060">
        <v>77.521613832853006</v>
      </c>
      <c r="Q2060">
        <v>-7.8131387768800003E-4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21</v>
      </c>
      <c r="E2061">
        <v>321.71078713200001</v>
      </c>
      <c r="F2061">
        <v>143.08000000000001</v>
      </c>
      <c r="G2061">
        <v>-12.0109549505604</v>
      </c>
      <c r="H2061">
        <v>15.194166494378999</v>
      </c>
      <c r="I2061">
        <v>-15.624504162781401</v>
      </c>
      <c r="J2061">
        <v>-1.5901388643754399</v>
      </c>
      <c r="K2061">
        <v>124.593230392527</v>
      </c>
      <c r="L2061">
        <v>125.479906617259</v>
      </c>
      <c r="M2061">
        <v>66.327860044936102</v>
      </c>
      <c r="N2061">
        <v>4.1514248278049202</v>
      </c>
      <c r="O2061">
        <v>22.134470226446702</v>
      </c>
      <c r="P2061">
        <v>52.212765957446798</v>
      </c>
      <c r="Q2061">
        <v>0.13219220538061599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290</v>
      </c>
      <c r="E2062">
        <v>321.70249999999999</v>
      </c>
      <c r="F2062">
        <v>296.5</v>
      </c>
      <c r="G2062">
        <v>-9.7003767258456897</v>
      </c>
      <c r="H2062">
        <v>-7.4527733584925802</v>
      </c>
      <c r="I2062">
        <v>-20.113580971264099</v>
      </c>
      <c r="J2062">
        <v>0.475570705082273</v>
      </c>
      <c r="K2062">
        <v>294.72774586570199</v>
      </c>
      <c r="L2062">
        <v>291.21925622432099</v>
      </c>
      <c r="M2062">
        <v>46.002190370039301</v>
      </c>
      <c r="N2062">
        <v>0.73247845368588405</v>
      </c>
      <c r="O2062">
        <v>40.961214165261303</v>
      </c>
      <c r="P2062">
        <v>17.9864703541583</v>
      </c>
      <c r="Q2062">
        <v>3.9130355665518E-2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198</v>
      </c>
      <c r="E2063">
        <v>320.823195</v>
      </c>
      <c r="F2063">
        <v>150</v>
      </c>
      <c r="G2063">
        <v>144.32535989738199</v>
      </c>
      <c r="H2063">
        <v>-9.2594059793866101</v>
      </c>
      <c r="I2063">
        <v>63.319527196316898</v>
      </c>
      <c r="J2063">
        <v>5.6537482829599801</v>
      </c>
      <c r="K2063">
        <v>144.127347986795</v>
      </c>
      <c r="L2063">
        <v>111.326111508949</v>
      </c>
      <c r="M2063">
        <v>52.628150445364398</v>
      </c>
      <c r="N2063">
        <v>0.38929982907791799</v>
      </c>
      <c r="O2063">
        <v>12</v>
      </c>
      <c r="P2063">
        <v>206.12244897959101</v>
      </c>
      <c r="Q2063">
        <v>7.6042805340532996E-2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E2064">
        <v>320.80549453999998</v>
      </c>
      <c r="F2064">
        <v>142.6</v>
      </c>
      <c r="G2064">
        <v>62.029488624129598</v>
      </c>
      <c r="H2064">
        <v>41.114807799351397</v>
      </c>
      <c r="I2064">
        <v>71.740077342943096</v>
      </c>
      <c r="J2064">
        <v>12.935203050347001</v>
      </c>
      <c r="K2064">
        <v>111.849126882129</v>
      </c>
      <c r="M2064">
        <v>76.802954405129796</v>
      </c>
      <c r="N2064">
        <v>1.1031566408576501</v>
      </c>
      <c r="O2064">
        <v>3.0855539971949399</v>
      </c>
      <c r="P2064">
        <v>116.948121101475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677</v>
      </c>
      <c r="E2065">
        <v>320.71289756799899</v>
      </c>
      <c r="F2065">
        <v>21.74</v>
      </c>
      <c r="G2065">
        <v>50.607518945021802</v>
      </c>
      <c r="H2065">
        <v>9.0882596809677505</v>
      </c>
      <c r="I2065">
        <v>2.8963992669053198</v>
      </c>
      <c r="J2065">
        <v>7.5779403576782798</v>
      </c>
      <c r="K2065">
        <v>20.295938391922999</v>
      </c>
      <c r="L2065">
        <v>18.701295334894201</v>
      </c>
      <c r="M2065">
        <v>68.251455281703997</v>
      </c>
      <c r="N2065">
        <v>1.5024236143265499</v>
      </c>
      <c r="O2065">
        <v>12.0055197792088</v>
      </c>
      <c r="P2065">
        <v>79.669421487603302</v>
      </c>
      <c r="Q2065">
        <v>-2.3297530568237999E-2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271</v>
      </c>
      <c r="E2066">
        <v>320.25314850000001</v>
      </c>
      <c r="F2066">
        <v>1464.55</v>
      </c>
      <c r="G2066">
        <v>88.037854051339295</v>
      </c>
      <c r="H2066">
        <v>-6.3454776494339402</v>
      </c>
      <c r="I2066">
        <v>29.713597089950198</v>
      </c>
      <c r="J2066">
        <v>8.8598785511592109</v>
      </c>
      <c r="K2066">
        <v>1309.66500809124</v>
      </c>
      <c r="L2066">
        <v>1075.27988482056</v>
      </c>
      <c r="M2066">
        <v>74.170214225002596</v>
      </c>
      <c r="N2066">
        <v>1.40035754735836</v>
      </c>
      <c r="O2066">
        <v>3.7861459151275101</v>
      </c>
      <c r="P2066">
        <v>136.12253123740399</v>
      </c>
      <c r="Q2066">
        <v>0.11943179962037501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E2067">
        <v>320.25029999999998</v>
      </c>
      <c r="F2067">
        <v>446</v>
      </c>
      <c r="G2067">
        <v>36.825684068552398</v>
      </c>
      <c r="H2067">
        <v>-16.150685514658502</v>
      </c>
      <c r="I2067">
        <v>-39.152935734695497</v>
      </c>
      <c r="J2067">
        <v>-6.7246472131694901</v>
      </c>
      <c r="K2067">
        <v>460.99843292028697</v>
      </c>
      <c r="M2067">
        <v>34.444621630778002</v>
      </c>
      <c r="N2067">
        <v>0.61016170212765897</v>
      </c>
      <c r="O2067">
        <v>45.739910313901298</v>
      </c>
      <c r="P2067">
        <v>68.875425975009406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541</v>
      </c>
      <c r="E2068">
        <v>319.31523576000001</v>
      </c>
      <c r="F2068">
        <v>355.35</v>
      </c>
      <c r="G2068">
        <v>260.109680656401</v>
      </c>
      <c r="H2068">
        <v>4.0132460268329702</v>
      </c>
      <c r="I2068">
        <v>-24.2699633941487</v>
      </c>
      <c r="J2068">
        <v>0.31450540439927299</v>
      </c>
      <c r="K2068">
        <v>363.753602494944</v>
      </c>
      <c r="L2068">
        <v>327.46121814867797</v>
      </c>
      <c r="M2068">
        <v>45.017941671494299</v>
      </c>
      <c r="N2068">
        <v>0.93284320150192102</v>
      </c>
      <c r="O2068">
        <v>48.388912339946501</v>
      </c>
      <c r="P2068">
        <v>291.742916988204</v>
      </c>
      <c r="Q2068">
        <v>0.26684115510952799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1642</v>
      </c>
      <c r="E2069">
        <v>319.171027199999</v>
      </c>
      <c r="F2069">
        <v>62.19</v>
      </c>
      <c r="G2069">
        <v>-1.4449320889128401</v>
      </c>
      <c r="H2069">
        <v>-4.3461125754534597</v>
      </c>
      <c r="I2069">
        <v>3.3277782736436201</v>
      </c>
      <c r="J2069">
        <v>-3.2380910705224002</v>
      </c>
      <c r="K2069">
        <v>61.337543987742897</v>
      </c>
      <c r="L2069">
        <v>57.267300182187199</v>
      </c>
      <c r="M2069">
        <v>55.8285238094657</v>
      </c>
      <c r="N2069">
        <v>1.5157324306795199</v>
      </c>
      <c r="O2069">
        <v>4.3576137642707904</v>
      </c>
      <c r="P2069">
        <v>30.8987581561776</v>
      </c>
      <c r="Q2069">
        <v>-2.0749357399728999E-2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285</v>
      </c>
      <c r="E2070">
        <v>316.93485900000002</v>
      </c>
      <c r="F2070">
        <v>158.44999999999999</v>
      </c>
      <c r="G2070">
        <v>30.393644542715599</v>
      </c>
      <c r="H2070">
        <v>-3.0744155718450199</v>
      </c>
      <c r="I2070">
        <v>3.9900406364874601</v>
      </c>
      <c r="J2070">
        <v>5.4966581654739803</v>
      </c>
      <c r="K2070">
        <v>140.02331158603999</v>
      </c>
      <c r="L2070">
        <v>120.995776207368</v>
      </c>
      <c r="M2070">
        <v>63.376024133150899</v>
      </c>
      <c r="N2070">
        <v>1.01291531869686</v>
      </c>
      <c r="O2070">
        <v>5.2066898075102399</v>
      </c>
      <c r="P2070">
        <v>86.961651917404097</v>
      </c>
      <c r="Q2070">
        <v>2.3246244275339999E-3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46</v>
      </c>
      <c r="E2071">
        <v>316.48399519999998</v>
      </c>
      <c r="F2071">
        <v>131.91999999999999</v>
      </c>
      <c r="G2071">
        <v>100.342786546038</v>
      </c>
      <c r="H2071">
        <v>18.979193848535299</v>
      </c>
      <c r="I2071">
        <v>39.811783300963299</v>
      </c>
      <c r="J2071">
        <v>-1.6644075115393699</v>
      </c>
      <c r="K2071">
        <v>114.081354935758</v>
      </c>
      <c r="L2071">
        <v>92.917775543222902</v>
      </c>
      <c r="M2071">
        <v>51.700989468063803</v>
      </c>
      <c r="N2071">
        <v>0.57191191478806103</v>
      </c>
      <c r="O2071">
        <v>12.5682231655548</v>
      </c>
      <c r="P2071">
        <v>127.841105354058</v>
      </c>
      <c r="Q2071">
        <v>3.2063185750240003E-2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21</v>
      </c>
      <c r="E2072">
        <v>316.03455000000002</v>
      </c>
      <c r="F2072">
        <v>56.25</v>
      </c>
      <c r="G2072">
        <v>12.187592264935899</v>
      </c>
      <c r="H2072">
        <v>-1.89497237907543</v>
      </c>
      <c r="I2072">
        <v>19.1515910636267</v>
      </c>
      <c r="J2072">
        <v>6.8548372121795804</v>
      </c>
      <c r="K2072">
        <v>52.7124506954938</v>
      </c>
      <c r="M2072">
        <v>54.668195012984498</v>
      </c>
      <c r="N2072">
        <v>0.46342460155292098</v>
      </c>
      <c r="O2072">
        <v>22.133333333333301</v>
      </c>
      <c r="P2072">
        <v>108.333333333333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271</v>
      </c>
      <c r="E2073">
        <v>315.83911926000002</v>
      </c>
      <c r="F2073">
        <v>1321.35</v>
      </c>
      <c r="G2073">
        <v>39.461765573997198</v>
      </c>
      <c r="H2073">
        <v>-20.279606204491699</v>
      </c>
      <c r="I2073">
        <v>-36.211009810731603</v>
      </c>
      <c r="J2073">
        <v>-13.386554513403</v>
      </c>
      <c r="K2073">
        <v>1633.5592444152201</v>
      </c>
      <c r="L2073">
        <v>1527.9481415786399</v>
      </c>
      <c r="M2073">
        <v>29.010651379849101</v>
      </c>
      <c r="N2073">
        <v>3.0334507361735401</v>
      </c>
      <c r="O2073">
        <v>74.064403829416904</v>
      </c>
      <c r="P2073">
        <v>67.897077509529794</v>
      </c>
      <c r="Q2073">
        <v>0.15501525469567201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60</v>
      </c>
      <c r="E2074">
        <v>315.06298500000003</v>
      </c>
      <c r="F2074">
        <v>337</v>
      </c>
      <c r="G2074">
        <v>-34.093423692247001</v>
      </c>
      <c r="H2074">
        <v>-2.4099338828556802</v>
      </c>
      <c r="I2074">
        <v>-21.462900667008601</v>
      </c>
      <c r="J2074">
        <v>4.40968939300949</v>
      </c>
      <c r="K2074">
        <v>315.246002858</v>
      </c>
      <c r="L2074">
        <v>338.14581690115801</v>
      </c>
      <c r="M2074">
        <v>71.509829594179294</v>
      </c>
      <c r="N2074">
        <v>0.88430867741395203</v>
      </c>
      <c r="O2074">
        <v>24.9258160237388</v>
      </c>
      <c r="P2074">
        <v>32.156862745098003</v>
      </c>
      <c r="Q2074">
        <v>7.4642461345763994E-2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138</v>
      </c>
      <c r="E2075">
        <v>314.86332797099999</v>
      </c>
      <c r="F2075">
        <v>93.51</v>
      </c>
      <c r="G2075">
        <v>-49.262753511711502</v>
      </c>
      <c r="H2075">
        <v>-7.9108536921386099</v>
      </c>
      <c r="I2075">
        <v>-24.9880453148415</v>
      </c>
      <c r="J2075">
        <v>-1.0462354737223201</v>
      </c>
      <c r="K2075">
        <v>96.3946376965513</v>
      </c>
      <c r="L2075">
        <v>113.770065579648</v>
      </c>
      <c r="M2075">
        <v>40.442587325056699</v>
      </c>
      <c r="N2075">
        <v>0.98949620095971902</v>
      </c>
      <c r="O2075">
        <v>75.382312052186904</v>
      </c>
      <c r="P2075">
        <v>14.9477566072526</v>
      </c>
      <c r="Q2075">
        <v>7.5061237910510004E-2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469</v>
      </c>
      <c r="E2076">
        <v>314.73671360999998</v>
      </c>
      <c r="F2076">
        <v>71.06</v>
      </c>
      <c r="G2076">
        <v>7.2171152248781496</v>
      </c>
      <c r="H2076">
        <v>5.2315041934837403</v>
      </c>
      <c r="I2076">
        <v>-16.8911818588888</v>
      </c>
      <c r="J2076">
        <v>-2.98847335431297</v>
      </c>
      <c r="K2076">
        <v>70.575674422003004</v>
      </c>
      <c r="L2076">
        <v>68.606934565828894</v>
      </c>
      <c r="M2076">
        <v>49.149853518007298</v>
      </c>
      <c r="N2076">
        <v>1.40034034288233</v>
      </c>
      <c r="O2076">
        <v>21.024486349563698</v>
      </c>
      <c r="P2076">
        <v>40.157790927021601</v>
      </c>
      <c r="Q2076">
        <v>4.2864729962996E-2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138</v>
      </c>
      <c r="E2077">
        <v>312.44186400000001</v>
      </c>
      <c r="F2077">
        <v>199.6</v>
      </c>
      <c r="G2077">
        <v>17.750408685803102</v>
      </c>
      <c r="H2077">
        <v>-7.7240217107366202</v>
      </c>
      <c r="I2077">
        <v>-15.464020601640399</v>
      </c>
      <c r="J2077">
        <v>2.4546234798792899</v>
      </c>
      <c r="K2077">
        <v>203.23510176943199</v>
      </c>
      <c r="L2077">
        <v>190.16578667347301</v>
      </c>
      <c r="M2077">
        <v>60.708879943835498</v>
      </c>
      <c r="N2077">
        <v>0.45135269075298001</v>
      </c>
      <c r="O2077">
        <v>41.758517034068099</v>
      </c>
      <c r="P2077">
        <v>59.170653907496003</v>
      </c>
      <c r="Q2077">
        <v>0.224701560402323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1100</v>
      </c>
      <c r="E2078">
        <v>312.315</v>
      </c>
      <c r="F2078">
        <v>13.29</v>
      </c>
      <c r="G2078">
        <v>23.6557117161062</v>
      </c>
      <c r="H2078">
        <v>8.6131430402212406</v>
      </c>
      <c r="I2078">
        <v>-21.363303294683998</v>
      </c>
      <c r="J2078">
        <v>0.92352786978127999</v>
      </c>
      <c r="K2078">
        <v>12.422758896062801</v>
      </c>
      <c r="L2078">
        <v>11.983602757549701</v>
      </c>
      <c r="M2078">
        <v>61.118433174726597</v>
      </c>
      <c r="N2078">
        <v>4.4260540481370398</v>
      </c>
      <c r="O2078">
        <v>32.806621519939803</v>
      </c>
      <c r="P2078">
        <v>57.278106508875702</v>
      </c>
      <c r="Q2078">
        <v>4.5856800183778003E-2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133</v>
      </c>
      <c r="E2079">
        <v>312.281439675</v>
      </c>
      <c r="F2079">
        <v>59.65</v>
      </c>
      <c r="G2079">
        <v>29.2915379818476</v>
      </c>
      <c r="H2079">
        <v>-16.727436669923598</v>
      </c>
      <c r="I2079">
        <v>-29.244042261976499</v>
      </c>
      <c r="J2079">
        <v>-6.7917387747131999</v>
      </c>
      <c r="K2079">
        <v>66.192437500285294</v>
      </c>
      <c r="L2079">
        <v>64.107831707746996</v>
      </c>
      <c r="M2079">
        <v>24.649776924156502</v>
      </c>
      <c r="N2079">
        <v>1.0398507761218101</v>
      </c>
      <c r="O2079">
        <v>59.094719195305899</v>
      </c>
      <c r="P2079">
        <v>76.740740740740705</v>
      </c>
      <c r="Q2079">
        <v>-7.603699770844E-3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60</v>
      </c>
      <c r="E2080">
        <v>311.47955570400001</v>
      </c>
      <c r="F2080">
        <v>253.14</v>
      </c>
      <c r="G2080">
        <v>2.8126923440287199</v>
      </c>
      <c r="H2080">
        <v>5.4354154054986399</v>
      </c>
      <c r="I2080">
        <v>8.4044326048986893</v>
      </c>
      <c r="J2080">
        <v>2.2619095806006499</v>
      </c>
      <c r="K2080">
        <v>237.90355068829601</v>
      </c>
      <c r="L2080">
        <v>224.54000540739199</v>
      </c>
      <c r="M2080">
        <v>74.954975695043501</v>
      </c>
      <c r="N2080">
        <v>1.1099487055263</v>
      </c>
      <c r="O2080">
        <v>28.387453582997502</v>
      </c>
      <c r="P2080">
        <v>42.213483146067396</v>
      </c>
      <c r="Q2080">
        <v>6.2426937728906E-2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1758</v>
      </c>
      <c r="E2081">
        <v>311.41543999999999</v>
      </c>
      <c r="F2081">
        <v>491.75</v>
      </c>
      <c r="G2081">
        <v>49.445835172896302</v>
      </c>
      <c r="H2081">
        <v>12.550931058654401</v>
      </c>
      <c r="I2081">
        <v>-15.257063109893901</v>
      </c>
      <c r="J2081">
        <v>-2.0621668364033998</v>
      </c>
      <c r="K2081">
        <v>474.763575734082</v>
      </c>
      <c r="M2081">
        <v>45.327553365643901</v>
      </c>
      <c r="N2081">
        <v>0.64068965517241305</v>
      </c>
      <c r="O2081">
        <v>35.434672089476301</v>
      </c>
      <c r="P2081">
        <v>92.164908167252804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198</v>
      </c>
      <c r="E2082">
        <v>310.26091162500001</v>
      </c>
      <c r="F2082">
        <v>788.55</v>
      </c>
      <c r="G2082">
        <v>76.027096799820001</v>
      </c>
      <c r="H2082">
        <v>2.2834317200785201</v>
      </c>
      <c r="I2082">
        <v>8.1928376517481798</v>
      </c>
      <c r="J2082">
        <v>10.925372330660901</v>
      </c>
      <c r="K2082">
        <v>757.18354651899699</v>
      </c>
      <c r="L2082">
        <v>675.39639201082298</v>
      </c>
      <c r="M2082">
        <v>60.8650825282743</v>
      </c>
      <c r="N2082">
        <v>1.1001099894155899</v>
      </c>
      <c r="O2082">
        <v>19.111026567750901</v>
      </c>
      <c r="P2082">
        <v>100.648854961832</v>
      </c>
      <c r="Q2082">
        <v>3.7660543486699997E-2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527</v>
      </c>
      <c r="E2083">
        <v>309.28420871999998</v>
      </c>
      <c r="F2083">
        <v>239.24</v>
      </c>
      <c r="G2083">
        <v>132.96004397532499</v>
      </c>
      <c r="H2083">
        <v>-15.7771253548855</v>
      </c>
      <c r="I2083">
        <v>81.797994423990701</v>
      </c>
      <c r="J2083">
        <v>-1.5116148862210801</v>
      </c>
      <c r="K2083">
        <v>226.22622422237799</v>
      </c>
      <c r="L2083">
        <v>175.48428491953001</v>
      </c>
      <c r="M2083">
        <v>53.390105571058598</v>
      </c>
      <c r="N2083">
        <v>0.38520039319333699</v>
      </c>
      <c r="O2083">
        <v>16.201304129744099</v>
      </c>
      <c r="P2083">
        <v>173.10502283105001</v>
      </c>
      <c r="Q2083">
        <v>0.11508953715554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619</v>
      </c>
      <c r="E2084">
        <v>309.22715481</v>
      </c>
      <c r="F2084">
        <v>215.45</v>
      </c>
      <c r="G2084">
        <v>27.981990375718102</v>
      </c>
      <c r="H2084">
        <v>-18.700810448150801</v>
      </c>
      <c r="I2084">
        <v>37.692579094531602</v>
      </c>
      <c r="J2084">
        <v>-3.9940629125072702</v>
      </c>
      <c r="K2084">
        <v>218.851809922104</v>
      </c>
      <c r="M2084">
        <v>36.657217905454601</v>
      </c>
      <c r="N2084">
        <v>0.69205175600739299</v>
      </c>
      <c r="O2084">
        <v>27.175678811789201</v>
      </c>
      <c r="P2084">
        <v>59.592592592592503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622</v>
      </c>
      <c r="E2085">
        <v>308.93700000000001</v>
      </c>
      <c r="F2085">
        <v>922.2</v>
      </c>
      <c r="G2085">
        <v>8087.9213691812201</v>
      </c>
      <c r="H2085">
        <v>15.379235219356801</v>
      </c>
      <c r="I2085">
        <v>462.79600423133098</v>
      </c>
      <c r="J2085">
        <v>1.53099635832098</v>
      </c>
      <c r="K2085">
        <v>758.52263270616197</v>
      </c>
      <c r="L2085">
        <v>441.83917014123102</v>
      </c>
      <c r="M2085">
        <v>72.769354293467501</v>
      </c>
      <c r="N2085">
        <v>0.53945635611667297</v>
      </c>
      <c r="O2085">
        <v>2.2554760355671202</v>
      </c>
      <c r="P2085">
        <v>9348.7704918032796</v>
      </c>
      <c r="Q2085">
        <v>0.43509493710304498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402</v>
      </c>
      <c r="E2086">
        <v>308.69280378000002</v>
      </c>
      <c r="F2086">
        <v>3578.35</v>
      </c>
      <c r="G2086">
        <v>-31.3075870749127</v>
      </c>
      <c r="H2086">
        <v>-8.4712896774568591</v>
      </c>
      <c r="I2086">
        <v>-7.4839483212991897</v>
      </c>
      <c r="J2086">
        <v>0.72455923654847398</v>
      </c>
      <c r="K2086">
        <v>3690.5165459546902</v>
      </c>
      <c r="L2086">
        <v>3635.28812772836</v>
      </c>
      <c r="M2086">
        <v>41.066010808771097</v>
      </c>
      <c r="N2086">
        <v>0.82350527549824104</v>
      </c>
      <c r="O2086">
        <v>17.8196654882837</v>
      </c>
      <c r="P2086">
        <v>14.488881778915299</v>
      </c>
      <c r="Q2086">
        <v>5.8270754943175997E-2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541</v>
      </c>
      <c r="E2087">
        <v>308.23</v>
      </c>
      <c r="F2087">
        <v>3082.3</v>
      </c>
      <c r="G2087">
        <v>65.261381555426595</v>
      </c>
      <c r="H2087">
        <v>-8.9093586143121808</v>
      </c>
      <c r="I2087">
        <v>8.2100175199174394</v>
      </c>
      <c r="J2087">
        <v>6.0034440233251001</v>
      </c>
      <c r="K2087">
        <v>2874.3095819733699</v>
      </c>
      <c r="L2087">
        <v>2437.9265156194401</v>
      </c>
      <c r="M2087">
        <v>48.985336295557602</v>
      </c>
      <c r="N2087">
        <v>0.374072744890452</v>
      </c>
      <c r="O2087">
        <v>21.986828018038398</v>
      </c>
      <c r="P2087">
        <v>105.349766822118</v>
      </c>
      <c r="Q2087">
        <v>6.2297337589358001E-2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184</v>
      </c>
      <c r="E2088">
        <v>307.94534099999998</v>
      </c>
      <c r="F2088">
        <v>297</v>
      </c>
      <c r="G2088">
        <v>141.28605264211399</v>
      </c>
      <c r="H2088">
        <v>-1.2895757363293101</v>
      </c>
      <c r="I2088">
        <v>36.461055088049903</v>
      </c>
      <c r="J2088">
        <v>8.3214186962360195</v>
      </c>
      <c r="K2088">
        <v>271.95900565342902</v>
      </c>
      <c r="L2088">
        <v>217.72443043387</v>
      </c>
      <c r="M2088">
        <v>66.252065341442105</v>
      </c>
      <c r="N2088">
        <v>0.41272189349112398</v>
      </c>
      <c r="O2088">
        <v>10.4377104377104</v>
      </c>
      <c r="P2088">
        <v>180.188679245283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174</v>
      </c>
      <c r="E2089">
        <v>307.38986399999999</v>
      </c>
      <c r="F2089">
        <v>4</v>
      </c>
      <c r="G2089">
        <v>-93.3361083247935</v>
      </c>
      <c r="H2089">
        <v>-35.239798136249298</v>
      </c>
      <c r="I2089">
        <v>-74.657155131647798</v>
      </c>
      <c r="J2089">
        <v>-5.99760639684298</v>
      </c>
      <c r="K2089">
        <v>5.5521397660398604</v>
      </c>
      <c r="L2089">
        <v>8.3197605881827705</v>
      </c>
      <c r="M2089">
        <v>18.8012253802384</v>
      </c>
      <c r="N2089">
        <v>1.7012490468386501</v>
      </c>
      <c r="O2089">
        <v>282.5</v>
      </c>
      <c r="P2089">
        <v>1.5228426395939001</v>
      </c>
      <c r="Q2089">
        <v>0.18870005188615999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290</v>
      </c>
      <c r="E2090">
        <v>307.19834900000001</v>
      </c>
      <c r="F2090">
        <v>220.75</v>
      </c>
      <c r="G2090">
        <v>19.987740417997902</v>
      </c>
      <c r="H2090">
        <v>-5.9436255187307196</v>
      </c>
      <c r="I2090">
        <v>-21.703889721679801</v>
      </c>
      <c r="J2090">
        <v>-1.6762945387664001</v>
      </c>
      <c r="K2090">
        <v>225.45577330140699</v>
      </c>
      <c r="L2090">
        <v>218.56284894664199</v>
      </c>
      <c r="M2090">
        <v>29.853209535886201</v>
      </c>
      <c r="N2090">
        <v>0.82407582938388602</v>
      </c>
      <c r="O2090">
        <v>43.012457531143802</v>
      </c>
      <c r="P2090">
        <v>49.661016949152497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989</v>
      </c>
      <c r="E2091">
        <v>306.64474000000001</v>
      </c>
      <c r="F2091">
        <v>16.329999999999998</v>
      </c>
      <c r="G2091">
        <v>-25.041257980863399</v>
      </c>
      <c r="H2091">
        <v>-8.3392931546743405</v>
      </c>
      <c r="I2091">
        <v>-15.9268722558433</v>
      </c>
      <c r="J2091">
        <v>-2.46953316048543</v>
      </c>
      <c r="K2091">
        <v>16.527675930194999</v>
      </c>
      <c r="L2091">
        <v>16.734310755081601</v>
      </c>
      <c r="M2091">
        <v>43.262637319972796</v>
      </c>
      <c r="N2091">
        <v>1.1635765450658</v>
      </c>
      <c r="O2091">
        <v>22.780159216166499</v>
      </c>
      <c r="P2091">
        <v>15.8156028368794</v>
      </c>
      <c r="Q2091">
        <v>-8.3677694591264007E-2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E2092">
        <v>306.22098112199899</v>
      </c>
      <c r="F2092">
        <v>2.94</v>
      </c>
      <c r="G2092">
        <v>27.009453212704798</v>
      </c>
      <c r="H2092">
        <v>22.330534344568999</v>
      </c>
      <c r="I2092">
        <v>19.946209110718701</v>
      </c>
      <c r="J2092">
        <v>5.5627984510167501</v>
      </c>
      <c r="K2092">
        <v>2.5406676921699201</v>
      </c>
      <c r="L2092">
        <v>2.3521422234141198</v>
      </c>
      <c r="M2092">
        <v>84.070680384765197</v>
      </c>
      <c r="N2092">
        <v>1.8438811689267101</v>
      </c>
      <c r="O2092">
        <v>16.326530612244799</v>
      </c>
      <c r="P2092">
        <v>89.677419354838705</v>
      </c>
      <c r="Q2092">
        <v>-5.5391989415657997E-2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1450</v>
      </c>
      <c r="E2093">
        <v>306.00958500000002</v>
      </c>
      <c r="F2093">
        <v>416.85</v>
      </c>
      <c r="G2093">
        <v>-56.433748174196602</v>
      </c>
      <c r="H2093">
        <v>-18.7959478688696</v>
      </c>
      <c r="I2093">
        <v>-40.022034086344199</v>
      </c>
      <c r="J2093">
        <v>-1.6059951011619</v>
      </c>
      <c r="K2093">
        <v>449.93484961323003</v>
      </c>
      <c r="L2093">
        <v>499.62985236414403</v>
      </c>
      <c r="M2093">
        <v>35.010224638940301</v>
      </c>
      <c r="N2093">
        <v>1.2890432586043501</v>
      </c>
      <c r="O2093">
        <v>75.122945903802304</v>
      </c>
      <c r="P2093">
        <v>20.4768786127167</v>
      </c>
      <c r="Q2093">
        <v>4.1436513374767003E-2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198</v>
      </c>
      <c r="E2094">
        <v>305.79788500000001</v>
      </c>
      <c r="F2094">
        <v>791.3</v>
      </c>
      <c r="G2094">
        <v>-15.6136946765878</v>
      </c>
      <c r="H2094">
        <v>7.3375469672899598</v>
      </c>
      <c r="I2094">
        <v>-8.4620729126805401</v>
      </c>
      <c r="J2094">
        <v>-1.26369769120991</v>
      </c>
      <c r="K2094">
        <v>744.68080133231297</v>
      </c>
      <c r="L2094">
        <v>732.94687791014303</v>
      </c>
      <c r="M2094">
        <v>70.519461639652803</v>
      </c>
      <c r="N2094">
        <v>2.3232303575772302</v>
      </c>
      <c r="O2094">
        <v>13.6105143434854</v>
      </c>
      <c r="P2094">
        <v>21.7384615384615</v>
      </c>
      <c r="Q2094">
        <v>2.3399063529124998E-2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271</v>
      </c>
      <c r="E2095">
        <v>305.46940563999999</v>
      </c>
      <c r="F2095">
        <v>55.16</v>
      </c>
      <c r="G2095">
        <v>149.43817656308701</v>
      </c>
      <c r="H2095">
        <v>2.4913593296389198</v>
      </c>
      <c r="I2095">
        <v>-5.029367816533</v>
      </c>
      <c r="J2095">
        <v>3.21481364580095</v>
      </c>
      <c r="K2095">
        <v>54.019723792029097</v>
      </c>
      <c r="L2095">
        <v>46.888662222639198</v>
      </c>
      <c r="M2095">
        <v>57.755099604633401</v>
      </c>
      <c r="N2095">
        <v>1.1029720100092999</v>
      </c>
      <c r="O2095">
        <v>26.450326323422701</v>
      </c>
      <c r="P2095">
        <v>178.02419354838699</v>
      </c>
      <c r="Q2095">
        <v>3.5847252069986998E-2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46</v>
      </c>
      <c r="E2096">
        <v>305.24339880000002</v>
      </c>
      <c r="F2096">
        <v>42.3</v>
      </c>
      <c r="G2096">
        <v>-51.703262642868097</v>
      </c>
      <c r="H2096">
        <v>9.7666401037556803</v>
      </c>
      <c r="I2096">
        <v>-69.7036345501444</v>
      </c>
      <c r="J2096">
        <v>-7.7531112303552998</v>
      </c>
      <c r="K2096">
        <v>43.5206103537394</v>
      </c>
      <c r="L2096">
        <v>55.913175194105598</v>
      </c>
      <c r="M2096">
        <v>29.7201529794519</v>
      </c>
      <c r="N2096">
        <v>0.60845490694426396</v>
      </c>
      <c r="O2096">
        <v>182.50591016548401</v>
      </c>
      <c r="P2096">
        <v>27.794561933534698</v>
      </c>
      <c r="Q2096">
        <v>-1.9304704208267999E-2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46</v>
      </c>
      <c r="E2097">
        <v>304</v>
      </c>
      <c r="F2097">
        <v>243.2</v>
      </c>
      <c r="G2097">
        <v>89.864431704322399</v>
      </c>
      <c r="H2097">
        <v>2.46869859577679</v>
      </c>
      <c r="I2097">
        <v>26.481109889815901</v>
      </c>
      <c r="J2097">
        <v>10.8564868767882</v>
      </c>
      <c r="K2097">
        <v>205.72688945159399</v>
      </c>
      <c r="L2097">
        <v>171.21197507862601</v>
      </c>
      <c r="M2097">
        <v>86.562955770977297</v>
      </c>
      <c r="N2097">
        <v>1.03423477210285</v>
      </c>
      <c r="O2097">
        <v>4.7286184210526301</v>
      </c>
      <c r="P2097">
        <v>143.07846076961499</v>
      </c>
      <c r="Q2097">
        <v>0.154575708079535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108</v>
      </c>
      <c r="E2098">
        <v>303.87943460000002</v>
      </c>
      <c r="F2098">
        <v>54.95</v>
      </c>
      <c r="G2098">
        <v>-28.945165476876198</v>
      </c>
      <c r="H2098">
        <v>-12.574356959778701</v>
      </c>
      <c r="I2098">
        <v>-23.922076758062701</v>
      </c>
      <c r="J2098">
        <v>-8.0958206825572496</v>
      </c>
      <c r="O2098">
        <v>16.469517743402999</v>
      </c>
      <c r="P2098">
        <v>0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198</v>
      </c>
      <c r="E2099">
        <v>303.66296074100001</v>
      </c>
      <c r="F2099">
        <v>215.57</v>
      </c>
      <c r="G2099">
        <v>-20.6200676603925</v>
      </c>
      <c r="H2099">
        <v>-4.0383141981925297</v>
      </c>
      <c r="I2099">
        <v>-22.372860901256502</v>
      </c>
      <c r="J2099">
        <v>-2.0190176635486701</v>
      </c>
      <c r="K2099">
        <v>208.60159224183499</v>
      </c>
      <c r="L2099">
        <v>212.232460058192</v>
      </c>
      <c r="M2099">
        <v>57.3688405184202</v>
      </c>
      <c r="N2099">
        <v>0.90134425481421898</v>
      </c>
      <c r="O2099">
        <v>36.3826135362063</v>
      </c>
      <c r="P2099">
        <v>25.331395348837201</v>
      </c>
      <c r="Q2099">
        <v>-6.3958672647535006E-2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138</v>
      </c>
      <c r="E2100">
        <v>302.45949999999999</v>
      </c>
      <c r="F2100">
        <v>175</v>
      </c>
      <c r="G2100">
        <v>188.489045049439</v>
      </c>
      <c r="H2100">
        <v>-2.12688229226768</v>
      </c>
      <c r="I2100">
        <v>60.7696617794575</v>
      </c>
      <c r="J2100">
        <v>-1.3961255606060301</v>
      </c>
      <c r="K2100">
        <v>151.57613242341299</v>
      </c>
      <c r="L2100">
        <v>123.555191504322</v>
      </c>
      <c r="M2100">
        <v>83.435414946742696</v>
      </c>
      <c r="N2100">
        <v>4.6907794483122203</v>
      </c>
      <c r="O2100">
        <v>8.5142857142857196</v>
      </c>
      <c r="P2100">
        <v>271.47102526002902</v>
      </c>
      <c r="Q2100">
        <v>0.13970540383344299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622</v>
      </c>
      <c r="E2101">
        <v>302.37542217999999</v>
      </c>
      <c r="F2101">
        <v>539.9</v>
      </c>
      <c r="G2101">
        <v>-15.0740979806189</v>
      </c>
      <c r="H2101">
        <v>0.56767114404792196</v>
      </c>
      <c r="I2101">
        <v>-6.3095671518389604</v>
      </c>
      <c r="J2101">
        <v>0.146224771988195</v>
      </c>
      <c r="K2101">
        <v>524.76818323652799</v>
      </c>
      <c r="L2101">
        <v>514.00879802104498</v>
      </c>
      <c r="M2101">
        <v>53.666907561704797</v>
      </c>
      <c r="N2101">
        <v>2.1398750388947598</v>
      </c>
      <c r="O2101">
        <v>5.0101870716799501</v>
      </c>
      <c r="P2101">
        <v>17.114967462039001</v>
      </c>
      <c r="Q2101">
        <v>-7.5438994163206999E-2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138</v>
      </c>
      <c r="E2102">
        <v>302.05432250000001</v>
      </c>
      <c r="F2102">
        <v>174.17</v>
      </c>
      <c r="G2102">
        <v>-32.342533897928803</v>
      </c>
      <c r="H2102">
        <v>-8.0901536630754602</v>
      </c>
      <c r="I2102">
        <v>-25.188061294422798</v>
      </c>
      <c r="J2102">
        <v>-2.3769280520329201</v>
      </c>
      <c r="K2102">
        <v>182.17935292048699</v>
      </c>
      <c r="L2102">
        <v>188.44494309076299</v>
      </c>
      <c r="M2102">
        <v>40.769561491455804</v>
      </c>
      <c r="N2102">
        <v>0.65066189005762298</v>
      </c>
      <c r="O2102">
        <v>37.193546534994503</v>
      </c>
      <c r="P2102">
        <v>7.47917309472383</v>
      </c>
      <c r="Q2102">
        <v>-7.6952901467339005E-2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418</v>
      </c>
      <c r="E2103">
        <v>301.22018430000003</v>
      </c>
      <c r="F2103">
        <v>824.25</v>
      </c>
      <c r="G2103">
        <v>93.415211025652297</v>
      </c>
      <c r="H2103">
        <v>1.3120310059654701</v>
      </c>
      <c r="I2103">
        <v>3.5338010305832799</v>
      </c>
      <c r="J2103">
        <v>3.7406674760794298</v>
      </c>
      <c r="K2103">
        <v>779.22702089080599</v>
      </c>
      <c r="L2103">
        <v>690.43099303007</v>
      </c>
      <c r="M2103">
        <v>63.753657402424402</v>
      </c>
      <c r="N2103">
        <v>0.73816545517480003</v>
      </c>
      <c r="O2103">
        <v>12.8480436760691</v>
      </c>
      <c r="P2103">
        <v>131.530898876404</v>
      </c>
      <c r="Q2103">
        <v>6.2465200542811003E-2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21</v>
      </c>
      <c r="E2104">
        <v>300.7547295</v>
      </c>
      <c r="F2104">
        <v>131.69999999999999</v>
      </c>
      <c r="G2104">
        <v>-31.100902040507499</v>
      </c>
      <c r="H2104">
        <v>-9.3822698038154506</v>
      </c>
      <c r="I2104">
        <v>-27.7979031775597</v>
      </c>
      <c r="J2104">
        <v>-4.4555183226752302</v>
      </c>
      <c r="K2104">
        <v>131.65714898336401</v>
      </c>
      <c r="M2104">
        <v>48.557920898409499</v>
      </c>
      <c r="N2104">
        <v>0.54117298578199002</v>
      </c>
      <c r="O2104">
        <v>57.934700075930103</v>
      </c>
      <c r="P2104">
        <v>31.5027458811782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228</v>
      </c>
      <c r="E2105">
        <v>300.69735710499998</v>
      </c>
      <c r="F2105">
        <v>157.31</v>
      </c>
      <c r="G2105">
        <v>22.870464283799901</v>
      </c>
      <c r="H2105">
        <v>2.47791827972013</v>
      </c>
      <c r="I2105">
        <v>13.854419918965799</v>
      </c>
      <c r="J2105">
        <v>-1.07680264307462</v>
      </c>
      <c r="K2105">
        <v>134.42246067257801</v>
      </c>
      <c r="L2105">
        <v>126.90120096259</v>
      </c>
      <c r="M2105">
        <v>75.310881771309099</v>
      </c>
      <c r="N2105">
        <v>1.96717808088343</v>
      </c>
      <c r="O2105">
        <v>1.0743118682855399</v>
      </c>
      <c r="P2105">
        <v>49.819047619047602</v>
      </c>
      <c r="Q2105">
        <v>-5.6820561986230004E-3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E2106">
        <v>300.10734000000002</v>
      </c>
      <c r="F2106">
        <v>831</v>
      </c>
      <c r="G2106">
        <v>-8.6103161503938104</v>
      </c>
      <c r="H2106">
        <v>1.1471566456634099</v>
      </c>
      <c r="I2106">
        <v>-24.945527522069501</v>
      </c>
      <c r="J2106">
        <v>7.20632020142064</v>
      </c>
      <c r="K2106">
        <v>727.90354479283405</v>
      </c>
      <c r="L2106">
        <v>822.08926722894898</v>
      </c>
      <c r="M2106">
        <v>80.030359297994593</v>
      </c>
      <c r="N2106">
        <v>1.5688235294117601</v>
      </c>
      <c r="O2106">
        <v>31.7448856799037</v>
      </c>
      <c r="P2106">
        <v>56.203007518796902</v>
      </c>
      <c r="Q2106">
        <v>0.13032805408318501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95</v>
      </c>
      <c r="E2107">
        <v>300.04838749999999</v>
      </c>
      <c r="F2107">
        <v>136.25</v>
      </c>
      <c r="G2107">
        <v>4.5267808984961402</v>
      </c>
      <c r="H2107">
        <v>-7.8281147344850304</v>
      </c>
      <c r="I2107">
        <v>-42.9279199247799</v>
      </c>
      <c r="J2107">
        <v>-0.263475873424175</v>
      </c>
      <c r="K2107">
        <v>146.21707215328999</v>
      </c>
      <c r="L2107">
        <v>154.666329762278</v>
      </c>
      <c r="M2107">
        <v>34.256375936426302</v>
      </c>
      <c r="N2107">
        <v>1.47089005600644</v>
      </c>
      <c r="O2107">
        <v>86.201834862385297</v>
      </c>
      <c r="P2107">
        <v>33.578431372548998</v>
      </c>
      <c r="Q2107">
        <v>-3.840768877905E-3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E2108">
        <v>298.87892799999997</v>
      </c>
      <c r="F2108">
        <v>184</v>
      </c>
      <c r="G2108">
        <v>89.942533421532502</v>
      </c>
      <c r="H2108">
        <v>8.1560878254973108</v>
      </c>
      <c r="I2108">
        <v>9.1895666541590799</v>
      </c>
      <c r="J2108">
        <v>4.4325884083518403</v>
      </c>
      <c r="K2108">
        <v>165.980458663538</v>
      </c>
      <c r="L2108">
        <v>145.43221954262401</v>
      </c>
      <c r="M2108">
        <v>89.604993058863002</v>
      </c>
      <c r="N2108">
        <v>1.2804347826086899</v>
      </c>
      <c r="O2108">
        <v>0</v>
      </c>
      <c r="P2108">
        <v>129.99999999999901</v>
      </c>
      <c r="Q2108">
        <v>0.14538620366893301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715</v>
      </c>
      <c r="E2109">
        <v>298.53358683599998</v>
      </c>
      <c r="F2109">
        <v>11.91</v>
      </c>
      <c r="G2109">
        <v>-16.519980221318502</v>
      </c>
      <c r="H2109">
        <v>-2.4634869343765602</v>
      </c>
      <c r="I2109">
        <v>-10.282898982838599</v>
      </c>
      <c r="J2109">
        <v>1.08832361274475</v>
      </c>
      <c r="K2109">
        <v>11.795733995120001</v>
      </c>
      <c r="L2109">
        <v>11.5464527576938</v>
      </c>
      <c r="M2109">
        <v>70.589314799391403</v>
      </c>
      <c r="N2109">
        <v>0.90381040208393904</v>
      </c>
      <c r="O2109">
        <v>11.6708648194794</v>
      </c>
      <c r="P2109">
        <v>25.368421052631501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138</v>
      </c>
      <c r="E2110">
        <v>298.53032192000001</v>
      </c>
      <c r="F2110">
        <v>284.8</v>
      </c>
      <c r="G2110">
        <v>67.194147432789606</v>
      </c>
      <c r="H2110">
        <v>-8.8868569597787594</v>
      </c>
      <c r="I2110">
        <v>-2.61409172194303</v>
      </c>
      <c r="J2110">
        <v>0.55640997194354203</v>
      </c>
      <c r="K2110">
        <v>287.43683672298801</v>
      </c>
      <c r="L2110">
        <v>263.12945359248698</v>
      </c>
      <c r="M2110">
        <v>48.511404891519199</v>
      </c>
      <c r="N2110">
        <v>1.90603636363636</v>
      </c>
      <c r="O2110">
        <v>13.764044943820201</v>
      </c>
      <c r="P2110">
        <v>96.413793103448199</v>
      </c>
      <c r="Q2110">
        <v>5.9492965058920003E-2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290</v>
      </c>
      <c r="E2111">
        <v>298.19902215500002</v>
      </c>
      <c r="F2111">
        <v>134.38</v>
      </c>
      <c r="G2111">
        <v>-33.427874397813497</v>
      </c>
      <c r="H2111">
        <v>-6.6537742530118402</v>
      </c>
      <c r="I2111">
        <v>-17.484804272092699</v>
      </c>
      <c r="J2111">
        <v>3.9836793174427401</v>
      </c>
      <c r="K2111">
        <v>126.86869339195199</v>
      </c>
      <c r="L2111">
        <v>138.02009231067399</v>
      </c>
      <c r="M2111">
        <v>42.541483263054602</v>
      </c>
      <c r="N2111">
        <v>1.28791244612394</v>
      </c>
      <c r="O2111">
        <v>45.110879595177799</v>
      </c>
      <c r="P2111">
        <v>47.6703296703296</v>
      </c>
      <c r="Q2111">
        <v>9.9416413082425006E-2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388</v>
      </c>
      <c r="E2112">
        <v>298.01330014499899</v>
      </c>
      <c r="F2112">
        <v>130.35</v>
      </c>
      <c r="G2112">
        <v>18.6819842941029</v>
      </c>
      <c r="H2112">
        <v>-8.87936632307464</v>
      </c>
      <c r="I2112">
        <v>28.392573012916401</v>
      </c>
      <c r="J2112">
        <v>-4.7166446840503298</v>
      </c>
      <c r="M2112">
        <v>41.843532497729498</v>
      </c>
      <c r="O2112">
        <v>34.177215189873401</v>
      </c>
      <c r="P2112">
        <v>89.876183539693997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1815</v>
      </c>
      <c r="E2113">
        <v>297.04367588999997</v>
      </c>
      <c r="F2113">
        <v>466.7</v>
      </c>
      <c r="G2113">
        <v>40.320030964932499</v>
      </c>
      <c r="H2113">
        <v>13.6811173802163</v>
      </c>
      <c r="I2113">
        <v>53.215785957771999</v>
      </c>
      <c r="J2113">
        <v>6.0005190964482704</v>
      </c>
      <c r="K2113">
        <v>414.81695339966001</v>
      </c>
      <c r="L2113">
        <v>356.25150373172102</v>
      </c>
      <c r="M2113">
        <v>53.923933557261002</v>
      </c>
      <c r="N2113">
        <v>1.51842486337803</v>
      </c>
      <c r="O2113">
        <v>11.806299550032101</v>
      </c>
      <c r="P2113">
        <v>74.336944340679807</v>
      </c>
      <c r="Q2113">
        <v>3.0020827513760999E-2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899</v>
      </c>
      <c r="E2114">
        <v>296.12793144</v>
      </c>
      <c r="F2114">
        <v>263.85000000000002</v>
      </c>
      <c r="G2114">
        <v>361.90064725938402</v>
      </c>
      <c r="H2114">
        <v>-9.4025901591616208</v>
      </c>
      <c r="I2114">
        <v>103.128558366522</v>
      </c>
      <c r="J2114">
        <v>-4.6852990998234301</v>
      </c>
      <c r="K2114">
        <v>259.76149314117299</v>
      </c>
      <c r="L2114">
        <v>184.94639050072001</v>
      </c>
      <c r="M2114">
        <v>41.829040634867901</v>
      </c>
      <c r="N2114">
        <v>1.0061120152341101</v>
      </c>
      <c r="O2114">
        <v>23.1949971574758</v>
      </c>
      <c r="P2114">
        <v>492.92134831460601</v>
      </c>
      <c r="Q2114">
        <v>0.25598376939546702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D2115" t="s">
        <v>472</v>
      </c>
      <c r="E2115">
        <v>296.06715000000003</v>
      </c>
      <c r="F2115">
        <v>12.3</v>
      </c>
      <c r="G2115">
        <v>146.31871537910899</v>
      </c>
      <c r="H2115">
        <v>-17.0737081708514</v>
      </c>
      <c r="I2115">
        <v>-37.664852213055298</v>
      </c>
      <c r="J2115">
        <v>4.3777301411673797E-3</v>
      </c>
      <c r="K2115">
        <v>13.808116207375701</v>
      </c>
      <c r="L2115">
        <v>13.2959461126141</v>
      </c>
      <c r="M2115">
        <v>30.2703366303375</v>
      </c>
      <c r="N2115">
        <v>0.82367149758454095</v>
      </c>
      <c r="O2115">
        <v>89.837398373983703</v>
      </c>
      <c r="P2115">
        <v>173.333333333333</v>
      </c>
      <c r="Q2115">
        <v>0.228985602201734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E2116">
        <v>295.4658</v>
      </c>
      <c r="F2116">
        <v>216.3</v>
      </c>
      <c r="G2116">
        <v>29.8078474957487</v>
      </c>
      <c r="H2116">
        <v>8.9424736482948202</v>
      </c>
      <c r="I2116">
        <v>-21.7061881495551</v>
      </c>
      <c r="J2116">
        <v>3.3823769918613502</v>
      </c>
      <c r="K2116">
        <v>202.20158928690401</v>
      </c>
      <c r="L2116">
        <v>187.92233278285201</v>
      </c>
      <c r="M2116">
        <v>55.834195148994297</v>
      </c>
      <c r="N2116">
        <v>0.62135294117647</v>
      </c>
      <c r="O2116">
        <v>16.412390198797901</v>
      </c>
      <c r="P2116">
        <v>60.340993328391399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D2117" t="s">
        <v>111</v>
      </c>
      <c r="E2117">
        <v>295.01207520000003</v>
      </c>
      <c r="F2117">
        <v>105.73</v>
      </c>
      <c r="G2117">
        <v>-44.003387792028398</v>
      </c>
      <c r="H2117">
        <v>-9.6387300316165696</v>
      </c>
      <c r="I2117">
        <v>-49.315731935496103</v>
      </c>
      <c r="J2117">
        <v>-3.9529635397001002</v>
      </c>
      <c r="K2117">
        <v>115.050302666536</v>
      </c>
      <c r="L2117">
        <v>128.979294509173</v>
      </c>
      <c r="M2117">
        <v>33.310789282696902</v>
      </c>
      <c r="N2117">
        <v>1.52759729326959</v>
      </c>
      <c r="O2117">
        <v>78.000567483211896</v>
      </c>
      <c r="P2117">
        <v>7.7777777777777901</v>
      </c>
      <c r="Q2117">
        <v>3.9300035784609999E-2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D2118" t="s">
        <v>271</v>
      </c>
      <c r="E2118">
        <v>294.50799999999998</v>
      </c>
      <c r="F2118">
        <v>866.2</v>
      </c>
      <c r="G2118">
        <v>136.15650916427199</v>
      </c>
      <c r="H2118">
        <v>7.3810001830783802</v>
      </c>
      <c r="I2118">
        <v>30.367692223367801</v>
      </c>
      <c r="J2118">
        <v>3.0588154676774901</v>
      </c>
      <c r="K2118">
        <v>813.81359218755597</v>
      </c>
      <c r="L2118">
        <v>656.61586691742798</v>
      </c>
      <c r="M2118">
        <v>54.2618657682102</v>
      </c>
      <c r="N2118">
        <v>0.47213825350994598</v>
      </c>
      <c r="O2118">
        <v>7.01916416531978</v>
      </c>
      <c r="P2118">
        <v>166.52307692307599</v>
      </c>
      <c r="Q2118">
        <v>0.16184591063109699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D2119" t="s">
        <v>932</v>
      </c>
      <c r="E2119">
        <v>294.26249999999999</v>
      </c>
      <c r="F2119">
        <v>295</v>
      </c>
      <c r="G2119">
        <v>49.569509892040301</v>
      </c>
      <c r="H2119">
        <v>-4.2093391571337797</v>
      </c>
      <c r="I2119">
        <v>50.688448085926403</v>
      </c>
      <c r="J2119">
        <v>-5.7479162883525099</v>
      </c>
      <c r="K2119">
        <v>284.740722432013</v>
      </c>
      <c r="L2119">
        <v>224.142360720705</v>
      </c>
      <c r="M2119">
        <v>38.548379511003702</v>
      </c>
      <c r="N2119">
        <v>3.5217645739210102E-2</v>
      </c>
      <c r="O2119">
        <v>17.3898305084745</v>
      </c>
      <c r="P2119">
        <v>86.708860759493604</v>
      </c>
      <c r="Q2119">
        <v>6.9663745195002E-2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D2120" t="s">
        <v>21</v>
      </c>
      <c r="E2120">
        <v>293.79692399999999</v>
      </c>
      <c r="F2120">
        <v>19.86</v>
      </c>
      <c r="G2120">
        <v>-12.4379212426952</v>
      </c>
      <c r="H2120">
        <v>-12.0315339388506</v>
      </c>
      <c r="I2120">
        <v>-43.244910060011698</v>
      </c>
      <c r="J2120">
        <v>-0.42009693378394403</v>
      </c>
      <c r="K2120">
        <v>21.1994824201619</v>
      </c>
      <c r="L2120">
        <v>22.420864319602</v>
      </c>
      <c r="M2120">
        <v>27.265601954788501</v>
      </c>
      <c r="N2120">
        <v>0.70875839377987404</v>
      </c>
      <c r="O2120">
        <v>80.261832829808597</v>
      </c>
      <c r="P2120">
        <v>16.480938416422202</v>
      </c>
      <c r="Q2120">
        <v>-0.108295162100179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E2121">
        <v>293.657916</v>
      </c>
      <c r="F2121">
        <v>38.200000000000003</v>
      </c>
      <c r="G2121">
        <v>339.01934807974197</v>
      </c>
      <c r="H2121">
        <v>100.921630526619</v>
      </c>
      <c r="I2121">
        <v>138.01139070352301</v>
      </c>
      <c r="J2121">
        <v>9.7950299817986206</v>
      </c>
      <c r="K2121">
        <v>23.162152636193898</v>
      </c>
      <c r="L2121">
        <v>13.631727900088499</v>
      </c>
      <c r="M2121">
        <v>99.999999961501103</v>
      </c>
      <c r="N2121">
        <v>1.34979160573267</v>
      </c>
      <c r="O2121">
        <v>0</v>
      </c>
      <c r="P2121">
        <v>445.71428571428498</v>
      </c>
      <c r="Q2121">
        <v>0.132119721044479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E2122">
        <v>293.48770739999998</v>
      </c>
      <c r="F2122">
        <v>34.409999999999997</v>
      </c>
      <c r="G2122">
        <v>48.506597707413398</v>
      </c>
      <c r="H2122">
        <v>1.2993563390144101E-2</v>
      </c>
      <c r="I2122">
        <v>-1.4436919122979499</v>
      </c>
      <c r="J2122">
        <v>0.92789865366209401</v>
      </c>
      <c r="K2122">
        <v>32.070152965574501</v>
      </c>
      <c r="L2122">
        <v>29.679843825627401</v>
      </c>
      <c r="M2122">
        <v>52.708079589531003</v>
      </c>
      <c r="N2122">
        <v>1.8435604601192901</v>
      </c>
      <c r="O2122">
        <v>20.895088637024099</v>
      </c>
      <c r="P2122">
        <v>78.290155440414495</v>
      </c>
      <c r="Q2122">
        <v>6.6126164817938995E-2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E2123">
        <v>292.88537167499999</v>
      </c>
      <c r="F2123">
        <v>961.35</v>
      </c>
      <c r="G2123">
        <v>927.21922547590202</v>
      </c>
      <c r="H2123">
        <v>-7.7524205585377999</v>
      </c>
      <c r="I2123">
        <v>936.92981419471505</v>
      </c>
      <c r="J2123">
        <v>7.8767004023020899</v>
      </c>
      <c r="K2123">
        <v>795.21208956481496</v>
      </c>
      <c r="M2123">
        <v>71.8191380076304</v>
      </c>
      <c r="N2123">
        <v>0.74889127994011895</v>
      </c>
      <c r="O2123">
        <v>1.8359598481302299</v>
      </c>
      <c r="P2123">
        <v>1003.73134328358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1428</v>
      </c>
      <c r="E2124">
        <v>292.68981719999999</v>
      </c>
      <c r="F2124">
        <v>73.260000000000005</v>
      </c>
      <c r="G2124">
        <v>-0.88490453039237904</v>
      </c>
      <c r="H2124">
        <v>0.56238588935192801</v>
      </c>
      <c r="I2124">
        <v>-30.670229245445501</v>
      </c>
      <c r="J2124">
        <v>-3.1960352263693399</v>
      </c>
      <c r="K2124">
        <v>73.634305361520703</v>
      </c>
      <c r="L2124">
        <v>73.551421975709005</v>
      </c>
      <c r="M2124">
        <v>36.799878687278799</v>
      </c>
      <c r="N2124">
        <v>1.2829094543781401</v>
      </c>
      <c r="O2124">
        <v>52.6071526071525</v>
      </c>
      <c r="P2124">
        <v>44.925816023738797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198</v>
      </c>
      <c r="E2125">
        <v>292.57499999999999</v>
      </c>
      <c r="F2125">
        <v>585.15</v>
      </c>
      <c r="G2125">
        <v>10.1823715028279</v>
      </c>
      <c r="H2125">
        <v>-2.9213397183994498</v>
      </c>
      <c r="I2125">
        <v>-16.367311838441498</v>
      </c>
      <c r="J2125">
        <v>-8.5168478143402009</v>
      </c>
      <c r="K2125">
        <v>591.28368737106598</v>
      </c>
      <c r="L2125">
        <v>573.16911913705599</v>
      </c>
      <c r="M2125">
        <v>47.872995534971501</v>
      </c>
      <c r="N2125">
        <v>1.6760264114059</v>
      </c>
      <c r="O2125">
        <v>30.735708792617199</v>
      </c>
      <c r="P2125">
        <v>44.910846953937501</v>
      </c>
      <c r="Q2125">
        <v>5.0818477267492002E-2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E2126">
        <v>292.29123750000002</v>
      </c>
      <c r="F2126">
        <v>12.99</v>
      </c>
      <c r="G2126">
        <v>420.323607570391</v>
      </c>
      <c r="H2126">
        <v>9.5806755077536998</v>
      </c>
      <c r="I2126">
        <v>-14.1307178665403</v>
      </c>
      <c r="J2126">
        <v>1.5916793174427399</v>
      </c>
      <c r="K2126">
        <v>12.653660034192701</v>
      </c>
      <c r="L2126">
        <v>10.981650674302401</v>
      </c>
      <c r="M2126">
        <v>63.662296922794098</v>
      </c>
      <c r="N2126">
        <v>0</v>
      </c>
      <c r="O2126">
        <v>47.036181678214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228</v>
      </c>
      <c r="E2127">
        <v>291.63415680000003</v>
      </c>
      <c r="F2127">
        <v>230.35</v>
      </c>
      <c r="G2127">
        <v>164.68437027816401</v>
      </c>
      <c r="H2127">
        <v>-8.8045241982007099</v>
      </c>
      <c r="I2127">
        <v>36.2060042354206</v>
      </c>
      <c r="J2127">
        <v>-2.1591432313618002</v>
      </c>
      <c r="K2127">
        <v>206.87768117121101</v>
      </c>
      <c r="L2127">
        <v>154.08572270865901</v>
      </c>
      <c r="M2127">
        <v>61.09279939188</v>
      </c>
      <c r="N2127">
        <v>0.43068159892749203</v>
      </c>
      <c r="O2127">
        <v>14.825265899717801</v>
      </c>
      <c r="P2127">
        <v>196.46074646074601</v>
      </c>
      <c r="Q2127">
        <v>0.16628469309271601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138</v>
      </c>
      <c r="E2128">
        <v>290.427716025</v>
      </c>
      <c r="F2128">
        <v>25.95</v>
      </c>
      <c r="G2128">
        <v>12.4961465749524</v>
      </c>
      <c r="H2128">
        <v>-11.5526066158998</v>
      </c>
      <c r="I2128">
        <v>-23.247734652799501</v>
      </c>
      <c r="J2128">
        <v>-0.76126185902784105</v>
      </c>
      <c r="K2128">
        <v>25.1394391612871</v>
      </c>
      <c r="L2128">
        <v>23.438319863192401</v>
      </c>
      <c r="M2128">
        <v>41.842130837593501</v>
      </c>
      <c r="N2128">
        <v>0.33412955707720499</v>
      </c>
      <c r="O2128">
        <v>43.121387283236999</v>
      </c>
      <c r="P2128">
        <v>51.577102803738299</v>
      </c>
      <c r="Q2128">
        <v>3.3579618646125999E-2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1538</v>
      </c>
      <c r="E2129">
        <v>290.22748799999999</v>
      </c>
      <c r="F2129">
        <v>23.19</v>
      </c>
      <c r="G2129">
        <v>42.106523559468101</v>
      </c>
      <c r="H2129">
        <v>12.8099645561136</v>
      </c>
      <c r="I2129">
        <v>-7.0881609612892396</v>
      </c>
      <c r="J2129">
        <v>0.42208867416788998</v>
      </c>
      <c r="K2129">
        <v>21.8417999821561</v>
      </c>
      <c r="L2129">
        <v>22.0675612108876</v>
      </c>
      <c r="M2129">
        <v>56.7838875328341</v>
      </c>
      <c r="N2129">
        <v>2.65633845765438</v>
      </c>
      <c r="O2129">
        <v>67.744717550668298</v>
      </c>
      <c r="P2129">
        <v>71.270310192023601</v>
      </c>
      <c r="Q2129">
        <v>8.7509626213979994E-2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124</v>
      </c>
      <c r="E2130">
        <v>289.84815359999999</v>
      </c>
      <c r="F2130">
        <v>131.72999999999999</v>
      </c>
      <c r="G2130">
        <v>70.424469403683005</v>
      </c>
      <c r="H2130">
        <v>39.420835347913503</v>
      </c>
      <c r="I2130">
        <v>42.801601567895197</v>
      </c>
      <c r="J2130">
        <v>-7.3883206825572501</v>
      </c>
      <c r="K2130">
        <v>110.02294276178399</v>
      </c>
      <c r="L2130">
        <v>89.431111419359596</v>
      </c>
      <c r="M2130">
        <v>53.564271567394897</v>
      </c>
      <c r="N2130">
        <v>2.8277813549708899</v>
      </c>
      <c r="O2130">
        <v>25.559857283838099</v>
      </c>
      <c r="P2130">
        <v>111.444622792937</v>
      </c>
      <c r="Q2130">
        <v>2.5336872018891E-2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1428</v>
      </c>
      <c r="E2131">
        <v>289.63697999999999</v>
      </c>
      <c r="F2131">
        <v>163.5</v>
      </c>
      <c r="G2131">
        <v>19.410097681018399</v>
      </c>
      <c r="H2131">
        <v>8.7426695026167902</v>
      </c>
      <c r="I2131">
        <v>-11.210832814344601</v>
      </c>
      <c r="J2131">
        <v>17.7510996072978</v>
      </c>
      <c r="K2131">
        <v>142.22911162712299</v>
      </c>
      <c r="L2131">
        <v>135.03555093839299</v>
      </c>
      <c r="M2131">
        <v>86.867252550379803</v>
      </c>
      <c r="N2131">
        <v>2.3974899357087001</v>
      </c>
      <c r="O2131">
        <v>13.149847094801199</v>
      </c>
      <c r="P2131">
        <v>68.469860896445098</v>
      </c>
      <c r="Q2131">
        <v>4.732978272005E-2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65</v>
      </c>
      <c r="E2132">
        <v>287.74217984000001</v>
      </c>
      <c r="F2132">
        <v>29.08</v>
      </c>
      <c r="G2132">
        <v>110.694452636203</v>
      </c>
      <c r="H2132">
        <v>27.358972715374801</v>
      </c>
      <c r="I2132">
        <v>69.633852617082894</v>
      </c>
      <c r="J2132">
        <v>-6.1221620511420003</v>
      </c>
      <c r="K2132">
        <v>26.639620380170001</v>
      </c>
      <c r="L2132">
        <v>20.584127883559798</v>
      </c>
      <c r="M2132">
        <v>27.472795480087001</v>
      </c>
      <c r="N2132">
        <v>6.8487286236793801E-2</v>
      </c>
      <c r="O2132">
        <v>47.902338376891301</v>
      </c>
      <c r="P2132">
        <v>173.308270676691</v>
      </c>
      <c r="Q2132">
        <v>6.5438121838109001E-2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E2133">
        <v>287.551264</v>
      </c>
      <c r="F2133">
        <v>130</v>
      </c>
      <c r="G2133">
        <v>61.703330763725198</v>
      </c>
      <c r="H2133">
        <v>-9.3953071575493503</v>
      </c>
      <c r="I2133">
        <v>20.9753881907296</v>
      </c>
      <c r="J2133">
        <v>7.6527802291233904E-2</v>
      </c>
      <c r="K2133">
        <v>124.45974609482801</v>
      </c>
      <c r="L2133">
        <v>105.358475167996</v>
      </c>
      <c r="M2133">
        <v>40.293239498325498</v>
      </c>
      <c r="N2133">
        <v>0.50225303292894197</v>
      </c>
      <c r="O2133">
        <v>13.846153846153801</v>
      </c>
      <c r="P2133">
        <v>116.666666666666</v>
      </c>
      <c r="Q2133">
        <v>0.143920729329306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D2134" t="s">
        <v>715</v>
      </c>
      <c r="E2134">
        <v>286.83496256799998</v>
      </c>
      <c r="F2134">
        <v>259.52</v>
      </c>
      <c r="G2134">
        <v>1.4155589926998899</v>
      </c>
      <c r="H2134">
        <v>5.0563219020733401E-2</v>
      </c>
      <c r="I2134">
        <v>0.69431650487125296</v>
      </c>
      <c r="J2134">
        <v>0.32459666996734299</v>
      </c>
      <c r="K2134">
        <v>251.77668200784399</v>
      </c>
      <c r="L2134">
        <v>233.41942620357199</v>
      </c>
      <c r="M2134">
        <v>58.2466499100683</v>
      </c>
      <c r="N2134">
        <v>1.0028941460971901</v>
      </c>
      <c r="O2134">
        <v>3.05949445129469</v>
      </c>
      <c r="P2134">
        <v>30.451392379611899</v>
      </c>
      <c r="Q2134">
        <v>4.1697795445031001E-2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D2135" t="s">
        <v>146</v>
      </c>
      <c r="E2135">
        <v>286.67265821999899</v>
      </c>
      <c r="F2135">
        <v>253.8</v>
      </c>
      <c r="G2135">
        <v>220.358108821488</v>
      </c>
      <c r="H2135">
        <v>-14.2540649220626</v>
      </c>
      <c r="I2135">
        <v>-24.316320849722398</v>
      </c>
      <c r="J2135">
        <v>1.31663020152919</v>
      </c>
      <c r="K2135">
        <v>262.60839326125898</v>
      </c>
      <c r="L2135">
        <v>230.856224926122</v>
      </c>
      <c r="M2135">
        <v>41.742741663949801</v>
      </c>
      <c r="N2135">
        <v>0.97788595366803299</v>
      </c>
      <c r="O2135">
        <v>41.9227738376674</v>
      </c>
      <c r="P2135">
        <v>293.48837209302297</v>
      </c>
      <c r="Q2135">
        <v>0.20768847037980601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46</v>
      </c>
      <c r="E2136">
        <v>286.52249999999998</v>
      </c>
      <c r="F2136">
        <v>189.75</v>
      </c>
      <c r="G2136">
        <v>-37.956533181852897</v>
      </c>
      <c r="H2136">
        <v>-8.6114572692166096</v>
      </c>
      <c r="I2136">
        <v>-28.2459444630394</v>
      </c>
      <c r="J2136">
        <v>1.04760967652871</v>
      </c>
      <c r="K2136">
        <v>192.01334819479999</v>
      </c>
      <c r="M2136">
        <v>56.709720371057898</v>
      </c>
      <c r="N2136">
        <v>0.31115104220145801</v>
      </c>
      <c r="O2136">
        <v>70.118577075098798</v>
      </c>
      <c r="P2136">
        <v>30.816959669079601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D2137" t="s">
        <v>46</v>
      </c>
      <c r="E2137">
        <v>286.50165503800002</v>
      </c>
      <c r="F2137">
        <v>54.02</v>
      </c>
      <c r="G2137">
        <v>-11.5863971982191</v>
      </c>
      <c r="H2137">
        <v>0.60242179265789797</v>
      </c>
      <c r="I2137">
        <v>-5.6082133142419197</v>
      </c>
      <c r="J2137">
        <v>-5.2679698053642596</v>
      </c>
      <c r="K2137">
        <v>50.110670973282801</v>
      </c>
      <c r="L2137">
        <v>46.769584180871</v>
      </c>
      <c r="M2137">
        <v>44.047297469335597</v>
      </c>
      <c r="N2137">
        <v>1.0332980721890801</v>
      </c>
      <c r="O2137">
        <v>31.377267678637502</v>
      </c>
      <c r="P2137">
        <v>56.3531114327062</v>
      </c>
      <c r="Q2137">
        <v>1.1691131465005999E-2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46</v>
      </c>
      <c r="E2138">
        <v>286.41550000000001</v>
      </c>
      <c r="F2138">
        <v>511</v>
      </c>
      <c r="G2138">
        <v>64.549930658295594</v>
      </c>
      <c r="H2138">
        <v>3.1372394257634002</v>
      </c>
      <c r="I2138">
        <v>90.140521945888494</v>
      </c>
      <c r="J2138">
        <v>3.5221812479446699</v>
      </c>
      <c r="K2138">
        <v>481.95540577575002</v>
      </c>
      <c r="L2138">
        <v>372.11265357744298</v>
      </c>
      <c r="M2138">
        <v>45.877682404025698</v>
      </c>
      <c r="N2138">
        <v>0.21576136991345901</v>
      </c>
      <c r="O2138">
        <v>18.786692759295399</v>
      </c>
      <c r="P2138">
        <v>145.673076923076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302</v>
      </c>
      <c r="E2139">
        <v>286.02194353599998</v>
      </c>
      <c r="F2139">
        <v>165.41</v>
      </c>
      <c r="G2139">
        <v>45.119924395042801</v>
      </c>
      <c r="H2139">
        <v>-25.134270875040102</v>
      </c>
      <c r="I2139">
        <v>-8.0298875937771506</v>
      </c>
      <c r="J2139">
        <v>1.3492697665064499</v>
      </c>
      <c r="K2139">
        <v>175.86685516037801</v>
      </c>
      <c r="L2139">
        <v>157.26946728905199</v>
      </c>
      <c r="M2139">
        <v>38.144210046793397</v>
      </c>
      <c r="N2139">
        <v>0.99903223348319703</v>
      </c>
      <c r="O2139">
        <v>38.4438667553352</v>
      </c>
      <c r="P2139">
        <v>75.037037037036995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4440</v>
      </c>
      <c r="E2140">
        <v>285.11369070000001</v>
      </c>
      <c r="F2140">
        <v>504.75</v>
      </c>
      <c r="G2140">
        <v>124.14538723232999</v>
      </c>
      <c r="H2140">
        <v>16.268173473447099</v>
      </c>
      <c r="I2140">
        <v>20.227885367400098</v>
      </c>
      <c r="J2140">
        <v>-0.58351174663720795</v>
      </c>
      <c r="K2140">
        <v>421.22034557752198</v>
      </c>
      <c r="M2140">
        <v>58.752260303057398</v>
      </c>
      <c r="N2140">
        <v>0.33386261649982701</v>
      </c>
      <c r="O2140">
        <v>6.9737493808816398</v>
      </c>
      <c r="P2140">
        <v>204.341272233946</v>
      </c>
    </row>
    <row r="2141" spans="1:17" hidden="1" x14ac:dyDescent="0.3">
      <c r="A2141" t="s">
        <v>4441</v>
      </c>
      <c r="B2141" t="s">
        <v>4442</v>
      </c>
      <c r="C2141" t="str">
        <f>IFERROR(VLOOKUP(Table1[[#This Row],[Ticker]],[1]!Table1[[Symbol]:[Industry]],2,FALSE),"-")</f>
        <v>-</v>
      </c>
      <c r="D2141" t="s">
        <v>46</v>
      </c>
      <c r="E2141">
        <v>285.03671844000002</v>
      </c>
      <c r="F2141">
        <v>57.3</v>
      </c>
      <c r="G2141">
        <v>77.176304860782196</v>
      </c>
      <c r="H2141">
        <v>-1.5463743860522099</v>
      </c>
      <c r="I2141">
        <v>13.897065508265801</v>
      </c>
      <c r="J2141">
        <v>0.80427774263960605</v>
      </c>
      <c r="K2141">
        <v>54.161123521819803</v>
      </c>
      <c r="L2141">
        <v>44.6389875197439</v>
      </c>
      <c r="M2141">
        <v>59.651333891775103</v>
      </c>
      <c r="N2141">
        <v>0.217313218390804</v>
      </c>
      <c r="O2141">
        <v>16.928446771378699</v>
      </c>
      <c r="P2141">
        <v>126.38130868063899</v>
      </c>
      <c r="Q2141">
        <v>0.204277500560471</v>
      </c>
    </row>
    <row r="2142" spans="1:17" hidden="1" x14ac:dyDescent="0.3">
      <c r="A2142" t="s">
        <v>4443</v>
      </c>
      <c r="B2142" t="s">
        <v>4444</v>
      </c>
      <c r="C2142" t="str">
        <f>IFERROR(VLOOKUP(Table1[[#This Row],[Ticker]],[1]!Table1[[Symbol]:[Industry]],2,FALSE),"-")</f>
        <v>-</v>
      </c>
      <c r="E2142">
        <v>284.98823385399999</v>
      </c>
      <c r="F2142">
        <v>118.42</v>
      </c>
      <c r="G2142">
        <v>62.477234025817502</v>
      </c>
      <c r="H2142">
        <v>34.822445365802601</v>
      </c>
      <c r="I2142">
        <v>42.6720621881894</v>
      </c>
      <c r="J2142">
        <v>14.392898481172599</v>
      </c>
      <c r="K2142">
        <v>87.126678328571103</v>
      </c>
      <c r="L2142">
        <v>77.570339302911606</v>
      </c>
      <c r="M2142">
        <v>81.999009961827497</v>
      </c>
      <c r="N2142">
        <v>1.53884480531463</v>
      </c>
      <c r="O2142">
        <v>7.2453977368687603</v>
      </c>
      <c r="P2142">
        <v>103.470790378006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D2143" t="s">
        <v>124</v>
      </c>
      <c r="E2143">
        <v>284.59434261000001</v>
      </c>
      <c r="F2143">
        <v>355.35</v>
      </c>
      <c r="G2143">
        <v>-7.0233006295727902</v>
      </c>
      <c r="H2143">
        <v>-5.3666487120735997</v>
      </c>
      <c r="I2143">
        <v>-28.071295617818201</v>
      </c>
      <c r="J2143">
        <v>1.8452004442033001</v>
      </c>
      <c r="K2143">
        <v>358.76112416869</v>
      </c>
      <c r="L2143">
        <v>354.63088897492702</v>
      </c>
      <c r="M2143">
        <v>40.178755321288499</v>
      </c>
      <c r="N2143">
        <v>0.84436704651265904</v>
      </c>
      <c r="O2143">
        <v>32.263965104826198</v>
      </c>
      <c r="P2143">
        <v>22.534482758620602</v>
      </c>
      <c r="Q2143">
        <v>-4.0157173588533997E-2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198</v>
      </c>
      <c r="E2144">
        <v>283.91618647500002</v>
      </c>
      <c r="F2144">
        <v>392.45</v>
      </c>
      <c r="G2144">
        <v>-8.4315115696150897</v>
      </c>
      <c r="H2144">
        <v>-9.1103863715434592</v>
      </c>
      <c r="I2144">
        <v>-23.4974971896368</v>
      </c>
      <c r="J2144">
        <v>-5.1256992665244798</v>
      </c>
      <c r="K2144">
        <v>401.70133963148601</v>
      </c>
      <c r="L2144">
        <v>363.83245804935598</v>
      </c>
      <c r="M2144">
        <v>36.554075959010703</v>
      </c>
      <c r="N2144">
        <v>1.1170574634316901</v>
      </c>
      <c r="O2144">
        <v>28.920881640973299</v>
      </c>
      <c r="P2144">
        <v>42.166274225683701</v>
      </c>
      <c r="Q2144">
        <v>-3.60147014008E-3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D2145" t="s">
        <v>619</v>
      </c>
      <c r="E2145">
        <v>283.749669119999</v>
      </c>
      <c r="F2145">
        <v>292.8</v>
      </c>
      <c r="G2145">
        <v>38.7009094562192</v>
      </c>
      <c r="H2145">
        <v>20.5644704738495</v>
      </c>
      <c r="I2145">
        <v>10.268874355362099</v>
      </c>
      <c r="J2145">
        <v>8.8993716251350499</v>
      </c>
      <c r="K2145">
        <v>246.33052323131301</v>
      </c>
      <c r="L2145">
        <v>220.140168006339</v>
      </c>
      <c r="M2145">
        <v>69.299587921276697</v>
      </c>
      <c r="N2145">
        <v>0.42294303797468302</v>
      </c>
      <c r="O2145">
        <v>13.268442622950801</v>
      </c>
      <c r="P2145">
        <v>91.372549019607803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915</v>
      </c>
      <c r="E2146">
        <v>282.95446727000001</v>
      </c>
      <c r="F2146">
        <v>83.69</v>
      </c>
      <c r="G2146">
        <v>22.813606452948299</v>
      </c>
      <c r="H2146">
        <v>-8.3528067805672794</v>
      </c>
      <c r="I2146">
        <v>23.121637052325202</v>
      </c>
      <c r="J2146">
        <v>-1.77447593788126</v>
      </c>
      <c r="K2146">
        <v>87.520380914820294</v>
      </c>
      <c r="L2146">
        <v>77.891528962071703</v>
      </c>
      <c r="M2146">
        <v>40.700552939420298</v>
      </c>
      <c r="N2146">
        <v>2.4161731543451999</v>
      </c>
      <c r="O2146">
        <v>41.832954952801998</v>
      </c>
      <c r="P2146">
        <v>83.934065934065899</v>
      </c>
      <c r="Q2146">
        <v>-2.764915271969E-3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1141</v>
      </c>
      <c r="E2147">
        <v>282.19763311999998</v>
      </c>
      <c r="F2147">
        <v>122.2</v>
      </c>
      <c r="G2147">
        <v>-39.414208671571103</v>
      </c>
      <c r="H2147">
        <v>-10.676089491279299</v>
      </c>
      <c r="I2147">
        <v>-2.1902744886276801</v>
      </c>
      <c r="J2147">
        <v>20.792074184175199</v>
      </c>
      <c r="K2147">
        <v>101.690593329192</v>
      </c>
      <c r="L2147">
        <v>107.763104101217</v>
      </c>
      <c r="M2147">
        <v>81.964470322999603</v>
      </c>
      <c r="N2147">
        <v>0.75915192190359904</v>
      </c>
      <c r="O2147">
        <v>34.206219312602201</v>
      </c>
      <c r="P2147">
        <v>66.145479265805506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271</v>
      </c>
      <c r="E2148">
        <v>282.03171619199998</v>
      </c>
      <c r="F2148">
        <v>11.84</v>
      </c>
      <c r="G2148">
        <v>2.6200610922203</v>
      </c>
      <c r="H2148">
        <v>-23.069057380241201</v>
      </c>
      <c r="I2148">
        <v>-16.851806560964999</v>
      </c>
      <c r="J2148">
        <v>-3.4916540158905698</v>
      </c>
      <c r="K2148">
        <v>11.3709980723445</v>
      </c>
      <c r="L2148">
        <v>10.8645213105375</v>
      </c>
      <c r="M2148">
        <v>52.124265372982798</v>
      </c>
      <c r="N2148">
        <v>0.25545097901757002</v>
      </c>
      <c r="O2148">
        <v>25.253378378378301</v>
      </c>
      <c r="P2148">
        <v>40.118343195266199</v>
      </c>
      <c r="Q2148">
        <v>4.0652882151930997E-2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127</v>
      </c>
      <c r="E2149">
        <v>282.00501000000003</v>
      </c>
      <c r="F2149">
        <v>275.10000000000002</v>
      </c>
      <c r="G2149">
        <v>159.451177970614</v>
      </c>
      <c r="H2149">
        <v>7.9517995413545499</v>
      </c>
      <c r="I2149">
        <v>94.980729241817102</v>
      </c>
      <c r="J2149">
        <v>-8.7583206825572493</v>
      </c>
      <c r="K2149">
        <v>252.30654032659001</v>
      </c>
      <c r="L2149">
        <v>186.79206528041499</v>
      </c>
      <c r="M2149">
        <v>40.788267432419502</v>
      </c>
      <c r="N2149">
        <v>0.75224054985367095</v>
      </c>
      <c r="O2149">
        <v>10.1417666303162</v>
      </c>
      <c r="P2149">
        <v>195.33011272141701</v>
      </c>
      <c r="Q2149">
        <v>0.14255876179202401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D2150" t="s">
        <v>46</v>
      </c>
      <c r="E2150">
        <v>281.9507625</v>
      </c>
      <c r="F2150">
        <v>160.44999999999999</v>
      </c>
      <c r="G2150">
        <v>49.636231196625602</v>
      </c>
      <c r="H2150">
        <v>68.533597585675693</v>
      </c>
      <c r="I2150">
        <v>59.346819915439099</v>
      </c>
      <c r="J2150">
        <v>10.3908138288022</v>
      </c>
      <c r="M2150">
        <v>68.630385245120493</v>
      </c>
      <c r="O2150">
        <v>7.7594266126519198</v>
      </c>
      <c r="P2150">
        <v>91.925837320574104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1100</v>
      </c>
      <c r="E2151">
        <v>281.06304</v>
      </c>
      <c r="F2151">
        <v>252.8</v>
      </c>
      <c r="G2151">
        <v>224.43839032855701</v>
      </c>
      <c r="H2151">
        <v>21.242496274052002</v>
      </c>
      <c r="I2151">
        <v>96.366300434919694</v>
      </c>
      <c r="J2151">
        <v>20.912578408786601</v>
      </c>
      <c r="K2151">
        <v>201.96032233491499</v>
      </c>
      <c r="L2151">
        <v>145.30810089854501</v>
      </c>
      <c r="M2151">
        <v>90.882375111327505</v>
      </c>
      <c r="N2151">
        <v>2.2371980676328498</v>
      </c>
      <c r="O2151">
        <v>0.65268987341771101</v>
      </c>
      <c r="P2151">
        <v>291.331269349845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E2152">
        <v>279.71525600000001</v>
      </c>
      <c r="F2152">
        <v>114.5</v>
      </c>
      <c r="G2152">
        <v>-17.726725859313799</v>
      </c>
      <c r="H2152">
        <v>16.362655710786498</v>
      </c>
      <c r="I2152">
        <v>-8.0161371405003194</v>
      </c>
      <c r="J2152">
        <v>11.3226210214786</v>
      </c>
      <c r="M2152">
        <v>48.2667837046057</v>
      </c>
      <c r="O2152">
        <v>25.938864628820902</v>
      </c>
      <c r="P2152">
        <v>17.1954964176049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622</v>
      </c>
      <c r="E2153">
        <v>279.43523499999998</v>
      </c>
      <c r="F2153">
        <v>158.15</v>
      </c>
      <c r="G2153">
        <v>123.87305758862399</v>
      </c>
      <c r="H2153">
        <v>6.6021437987896201</v>
      </c>
      <c r="I2153">
        <v>62.700193365343097</v>
      </c>
      <c r="J2153">
        <v>9.9523126780760993</v>
      </c>
      <c r="K2153">
        <v>145.10752551562501</v>
      </c>
      <c r="L2153">
        <v>117.948571762909</v>
      </c>
      <c r="M2153">
        <v>60.870803472696799</v>
      </c>
      <c r="N2153">
        <v>1.8523752823388699</v>
      </c>
      <c r="O2153">
        <v>11.1349984192222</v>
      </c>
      <c r="P2153">
        <v>160.329218106995</v>
      </c>
      <c r="Q2153">
        <v>0.104624309286052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D2154" t="s">
        <v>133</v>
      </c>
      <c r="E2154">
        <v>278.93690550000002</v>
      </c>
      <c r="F2154">
        <v>24.09</v>
      </c>
      <c r="G2154">
        <v>38.211267271661697</v>
      </c>
      <c r="H2154">
        <v>9.2117935753538607</v>
      </c>
      <c r="I2154">
        <v>29.951130774241001</v>
      </c>
      <c r="J2154">
        <v>1.5916793174427399</v>
      </c>
      <c r="K2154">
        <v>21.5800168688735</v>
      </c>
      <c r="L2154">
        <v>17.124959819293899</v>
      </c>
      <c r="M2154">
        <v>27.321364679074801</v>
      </c>
      <c r="N2154">
        <v>0.91927471032848995</v>
      </c>
      <c r="O2154">
        <v>16.6874221668742</v>
      </c>
      <c r="P2154">
        <v>95.8536585365853</v>
      </c>
      <c r="Q2154">
        <v>6.2521126383892997E-2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D2155" t="s">
        <v>622</v>
      </c>
      <c r="E2155">
        <v>278.57612999999998</v>
      </c>
      <c r="F2155">
        <v>69.25</v>
      </c>
      <c r="G2155">
        <v>9.4187174964530396</v>
      </c>
      <c r="H2155">
        <v>-1.42883045020586</v>
      </c>
      <c r="I2155">
        <v>-8.1049974232819793</v>
      </c>
      <c r="J2155">
        <v>0.44373843639812599</v>
      </c>
      <c r="K2155">
        <v>68.940564494799403</v>
      </c>
      <c r="L2155">
        <v>66.181648743188902</v>
      </c>
      <c r="M2155">
        <v>53.489138640479602</v>
      </c>
      <c r="N2155">
        <v>0.71209258503363304</v>
      </c>
      <c r="O2155">
        <v>14.0794223826714</v>
      </c>
      <c r="P2155">
        <v>35.7843137254902</v>
      </c>
      <c r="Q2155">
        <v>3.4978451003852003E-2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D2156" t="s">
        <v>46</v>
      </c>
      <c r="E2156">
        <v>278.55425555300002</v>
      </c>
      <c r="F2156">
        <v>39.83</v>
      </c>
      <c r="G2156">
        <v>222.33687113639601</v>
      </c>
      <c r="H2156">
        <v>-0.85811646949981202</v>
      </c>
      <c r="I2156">
        <v>64.309499239104994</v>
      </c>
      <c r="J2156">
        <v>12.021688466573501</v>
      </c>
      <c r="K2156">
        <v>31.674810765228798</v>
      </c>
      <c r="L2156">
        <v>25.397489122907999</v>
      </c>
      <c r="M2156">
        <v>82.429159797147406</v>
      </c>
      <c r="N2156">
        <v>1.0260327081652301</v>
      </c>
      <c r="O2156">
        <v>0</v>
      </c>
      <c r="P2156">
        <v>250.92511013215801</v>
      </c>
      <c r="Q2156">
        <v>3.567886254877E-2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D2157" t="s">
        <v>290</v>
      </c>
      <c r="E2157">
        <v>278.47915949999998</v>
      </c>
      <c r="F2157">
        <v>392.65</v>
      </c>
      <c r="G2157">
        <v>-14.2708766945515</v>
      </c>
      <c r="H2157">
        <v>-8.9127169256240801</v>
      </c>
      <c r="I2157">
        <v>-13.4139325215722</v>
      </c>
      <c r="J2157">
        <v>0.36091008667351498</v>
      </c>
      <c r="K2157">
        <v>394.00968188702001</v>
      </c>
      <c r="L2157">
        <v>383.951417957849</v>
      </c>
      <c r="M2157">
        <v>56.423008999435602</v>
      </c>
      <c r="N2157">
        <v>0.69567999394214697</v>
      </c>
      <c r="O2157">
        <v>30.892652489494399</v>
      </c>
      <c r="P2157">
        <v>20.6298003072196</v>
      </c>
      <c r="Q2157">
        <v>7.8556015318558006E-2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198</v>
      </c>
      <c r="E2158">
        <v>278.02600000000001</v>
      </c>
      <c r="F2158">
        <v>28.37</v>
      </c>
      <c r="G2158">
        <v>230.614045049439</v>
      </c>
      <c r="H2158">
        <v>4.9838654736813099</v>
      </c>
      <c r="I2158">
        <v>65.256595793569502</v>
      </c>
      <c r="J2158">
        <v>-8.0867670372213603</v>
      </c>
      <c r="K2158">
        <v>24.384086255323801</v>
      </c>
      <c r="L2158">
        <v>18.376598613879899</v>
      </c>
      <c r="M2158">
        <v>44.678292711132798</v>
      </c>
      <c r="N2158">
        <v>0.35060985310207599</v>
      </c>
      <c r="O2158">
        <v>15.3330983433203</v>
      </c>
      <c r="P2158">
        <v>259.11392405063202</v>
      </c>
      <c r="Q2158">
        <v>0.102862037748819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E2159">
        <v>277.40096999999997</v>
      </c>
      <c r="F2159">
        <v>272.25</v>
      </c>
      <c r="G2159">
        <v>437.85056604830402</v>
      </c>
      <c r="H2159">
        <v>-19.954758194346599</v>
      </c>
      <c r="I2159">
        <v>12.327540744997201</v>
      </c>
      <c r="J2159">
        <v>-2.4268954280475099</v>
      </c>
      <c r="K2159">
        <v>279.62148013751801</v>
      </c>
      <c r="L2159">
        <v>213.57570378687299</v>
      </c>
      <c r="M2159">
        <v>35.648135000756596</v>
      </c>
      <c r="N2159">
        <v>0.381818181818181</v>
      </c>
      <c r="O2159">
        <v>26.721763085399399</v>
      </c>
      <c r="P2159">
        <v>467.1875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80</v>
      </c>
      <c r="E2160">
        <v>276.93304599999999</v>
      </c>
      <c r="F2160">
        <v>12.34</v>
      </c>
      <c r="G2160">
        <v>75.665420453970199</v>
      </c>
      <c r="H2160">
        <v>-12.117626190547901</v>
      </c>
      <c r="I2160">
        <v>178.81127272312199</v>
      </c>
      <c r="J2160">
        <v>2.60335246919372</v>
      </c>
      <c r="K2160">
        <v>13.2565955158497</v>
      </c>
      <c r="L2160">
        <v>9.75413652930742</v>
      </c>
      <c r="M2160">
        <v>31.818128628262102</v>
      </c>
      <c r="N2160">
        <v>1.46827857575729</v>
      </c>
      <c r="O2160">
        <v>36.1426256077795</v>
      </c>
      <c r="P2160">
        <v>233.513513513513</v>
      </c>
      <c r="Q2160">
        <v>5.3691327304165003E-2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D2161" t="s">
        <v>54</v>
      </c>
      <c r="E2161">
        <v>276.80047999999999</v>
      </c>
      <c r="F2161">
        <v>1.6</v>
      </c>
      <c r="G2161">
        <v>-34.375100608823701</v>
      </c>
      <c r="H2161">
        <v>-2.8868569597787599</v>
      </c>
      <c r="I2161">
        <v>-59.317548362331102</v>
      </c>
      <c r="J2161">
        <v>2.9161826287010202</v>
      </c>
      <c r="K2161">
        <v>1.6339706295110901</v>
      </c>
      <c r="L2161">
        <v>1.88311208693226</v>
      </c>
      <c r="M2161">
        <v>58.013222235197503</v>
      </c>
      <c r="N2161">
        <v>1.2709899580861099</v>
      </c>
      <c r="O2161">
        <v>119.99999999999901</v>
      </c>
      <c r="P2161">
        <v>37.812230835486602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D2162" t="s">
        <v>677</v>
      </c>
      <c r="E2162">
        <v>276.16618399999999</v>
      </c>
      <c r="F2162">
        <v>280</v>
      </c>
      <c r="G2162">
        <v>8.0333742170886708</v>
      </c>
      <c r="H2162">
        <v>-12.2178428752717</v>
      </c>
      <c r="I2162">
        <v>51.380107141034102</v>
      </c>
      <c r="J2162">
        <v>-1.0715509231070699</v>
      </c>
      <c r="K2162">
        <v>288.21481075942199</v>
      </c>
      <c r="L2162">
        <v>254.03902896930899</v>
      </c>
      <c r="M2162">
        <v>35.548708151849397</v>
      </c>
      <c r="N2162">
        <v>0.50389136091394704</v>
      </c>
      <c r="O2162">
        <v>32.071428571428498</v>
      </c>
      <c r="P2162">
        <v>85.369083085071097</v>
      </c>
      <c r="Q2162">
        <v>7.9358735205259004E-2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D2163" t="s">
        <v>21</v>
      </c>
      <c r="E2163">
        <v>276.14353685399999</v>
      </c>
      <c r="F2163">
        <v>190.23</v>
      </c>
      <c r="G2163">
        <v>148.32977518544499</v>
      </c>
      <c r="H2163">
        <v>-7.2458313187531198</v>
      </c>
      <c r="I2163">
        <v>-13.275406061805301</v>
      </c>
      <c r="J2163">
        <v>-0.669020471901137</v>
      </c>
      <c r="K2163">
        <v>181.09635215712501</v>
      </c>
      <c r="L2163">
        <v>162.06830049022699</v>
      </c>
      <c r="M2163">
        <v>54.850288335025702</v>
      </c>
      <c r="N2163">
        <v>1.4103517725417001</v>
      </c>
      <c r="O2163">
        <v>17.042527466750698</v>
      </c>
      <c r="P2163">
        <v>183.080357142857</v>
      </c>
      <c r="Q2163">
        <v>8.8297349910242004E-2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622</v>
      </c>
      <c r="E2164">
        <v>275.707559234999</v>
      </c>
      <c r="F2164">
        <v>32.19</v>
      </c>
      <c r="G2164">
        <v>-8.4274720062157602</v>
      </c>
      <c r="H2164">
        <v>-6.5382837778211096</v>
      </c>
      <c r="I2164">
        <v>-28.1156272759236</v>
      </c>
      <c r="J2164">
        <v>2.7188934881351701</v>
      </c>
      <c r="K2164">
        <v>32.213843334681101</v>
      </c>
      <c r="L2164">
        <v>32.519563955685001</v>
      </c>
      <c r="M2164">
        <v>64.028093845534002</v>
      </c>
      <c r="N2164">
        <v>0.78654039874092596</v>
      </c>
      <c r="O2164">
        <v>40.416278347312797</v>
      </c>
      <c r="P2164">
        <v>31.926229508196698</v>
      </c>
      <c r="Q2164">
        <v>-1.4543154001913999E-2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D2165" t="s">
        <v>165</v>
      </c>
      <c r="E2165">
        <v>274.66069277499997</v>
      </c>
      <c r="F2165">
        <v>262.25</v>
      </c>
      <c r="G2165">
        <v>-13.752388627247401</v>
      </c>
      <c r="H2165">
        <v>-2.9058900774034302</v>
      </c>
      <c r="I2165">
        <v>-19.144343009686001</v>
      </c>
      <c r="J2165">
        <v>-0.184685678817535</v>
      </c>
      <c r="K2165">
        <v>264.24420910577902</v>
      </c>
      <c r="L2165">
        <v>259.994632962514</v>
      </c>
      <c r="M2165">
        <v>42.832614913825502</v>
      </c>
      <c r="N2165">
        <v>0.72103045133224497</v>
      </c>
      <c r="O2165">
        <v>24.461391801715902</v>
      </c>
      <c r="P2165">
        <v>14.0217391304347</v>
      </c>
      <c r="Q2165">
        <v>6.3223630513240994E-2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418</v>
      </c>
      <c r="E2166">
        <v>274.516141</v>
      </c>
      <c r="F2166">
        <v>277</v>
      </c>
      <c r="G2166">
        <v>40.968199307926703</v>
      </c>
      <c r="H2166">
        <v>-16.654949542222901</v>
      </c>
      <c r="I2166">
        <v>-30.067433283594301</v>
      </c>
      <c r="J2166">
        <v>-2.54736386478266</v>
      </c>
      <c r="K2166">
        <v>274.79612913873001</v>
      </c>
      <c r="L2166">
        <v>253.57753631673401</v>
      </c>
      <c r="M2166">
        <v>49.286021086101499</v>
      </c>
      <c r="N2166">
        <v>0.40709851361650801</v>
      </c>
      <c r="O2166">
        <v>48.844765342960201</v>
      </c>
      <c r="P2166">
        <v>88.051595383570898</v>
      </c>
      <c r="Q2166">
        <v>4.8142122068306002E-2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D2167" t="s">
        <v>361</v>
      </c>
      <c r="E2167">
        <v>272.91701699999999</v>
      </c>
      <c r="F2167">
        <v>449</v>
      </c>
      <c r="G2167">
        <v>162.248587034172</v>
      </c>
      <c r="H2167">
        <v>5.6547095947623198</v>
      </c>
      <c r="I2167">
        <v>1.8553704129303099</v>
      </c>
      <c r="J2167">
        <v>17.425012650776001</v>
      </c>
      <c r="K2167">
        <v>412.42207702515498</v>
      </c>
      <c r="L2167">
        <v>364.04379238777602</v>
      </c>
      <c r="M2167">
        <v>72.406263186798398</v>
      </c>
      <c r="N2167">
        <v>2.3853017000118402</v>
      </c>
      <c r="O2167">
        <v>17.661469933184801</v>
      </c>
      <c r="P2167">
        <v>193.46405228758101</v>
      </c>
      <c r="Q2167">
        <v>0.15629908108721099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Row],[Ticker]],[1]!Table1[[Symbol]:[Industry]],2,FALSE),"-")</f>
        <v>-</v>
      </c>
      <c r="D2168" t="s">
        <v>1506</v>
      </c>
      <c r="E2168">
        <v>272.287425375</v>
      </c>
      <c r="F2168">
        <v>8.35</v>
      </c>
      <c r="G2168">
        <v>163.35746610207099</v>
      </c>
      <c r="H2168">
        <v>-0.43286922971741998</v>
      </c>
      <c r="I2168">
        <v>1.6718559904752599</v>
      </c>
      <c r="J2168">
        <v>-2.43130918830437</v>
      </c>
      <c r="K2168">
        <v>7.6309345697159499</v>
      </c>
      <c r="L2168">
        <v>6.9037260941297101</v>
      </c>
      <c r="M2168">
        <v>57.581968795025702</v>
      </c>
      <c r="N2168">
        <v>1.04460483260879</v>
      </c>
      <c r="O2168">
        <v>16.167664670658599</v>
      </c>
      <c r="P2168">
        <v>209.25925925925901</v>
      </c>
      <c r="Q2168">
        <v>-3.0587852035782001E-2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Row],[Ticker]],[1]!Table1[[Symbol]:[Industry]],2,FALSE),"-")</f>
        <v>-</v>
      </c>
      <c r="D2169" t="s">
        <v>785</v>
      </c>
      <c r="E2169">
        <v>272.23243839999998</v>
      </c>
      <c r="F2169">
        <v>208</v>
      </c>
      <c r="G2169">
        <v>48.245773827907399</v>
      </c>
      <c r="H2169">
        <v>-8.2456013543975892</v>
      </c>
      <c r="I2169">
        <v>17.553833451295802</v>
      </c>
      <c r="J2169">
        <v>-0.69998734922391204</v>
      </c>
      <c r="K2169">
        <v>200.242974012931</v>
      </c>
      <c r="M2169">
        <v>36.352839869242601</v>
      </c>
      <c r="N2169">
        <v>0.41953333333333298</v>
      </c>
      <c r="O2169">
        <v>25</v>
      </c>
      <c r="P2169">
        <v>85.714285714285694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Row],[Ticker]],[1]!Table1[[Symbol]:[Industry]],2,FALSE),"-")</f>
        <v>-</v>
      </c>
      <c r="D2170" t="s">
        <v>622</v>
      </c>
      <c r="E2170">
        <v>272.03287008000001</v>
      </c>
      <c r="F2170">
        <v>564.79999999999995</v>
      </c>
      <c r="G2170">
        <v>-39.800428634770903</v>
      </c>
      <c r="H2170">
        <v>-5.4140564800391902</v>
      </c>
      <c r="I2170">
        <v>-26.632535420726299</v>
      </c>
      <c r="J2170">
        <v>-0.65917978908646402</v>
      </c>
      <c r="K2170">
        <v>580.70378307152396</v>
      </c>
      <c r="L2170">
        <v>609.66156971250996</v>
      </c>
      <c r="M2170">
        <v>44.094922712368103</v>
      </c>
      <c r="N2170">
        <v>0.95641023910137801</v>
      </c>
      <c r="O2170">
        <v>37.199008498583503</v>
      </c>
      <c r="P2170">
        <v>16.646014043783499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Row],[Ticker]],[1]!Table1[[Symbol]:[Industry]],2,FALSE),"-")</f>
        <v>-</v>
      </c>
      <c r="D2171" t="s">
        <v>541</v>
      </c>
      <c r="E2171">
        <v>272</v>
      </c>
      <c r="F2171">
        <v>272</v>
      </c>
      <c r="G2171">
        <v>-11.7765831742039</v>
      </c>
      <c r="H2171">
        <v>-6.79160218828516</v>
      </c>
      <c r="I2171">
        <v>-22.764105084178301</v>
      </c>
      <c r="J2171">
        <v>-6.0177482919848604</v>
      </c>
      <c r="K2171">
        <v>290.84240794357697</v>
      </c>
      <c r="L2171">
        <v>286.69886464656901</v>
      </c>
      <c r="M2171">
        <v>37.809297207181899</v>
      </c>
      <c r="N2171">
        <v>2.2745693755967298</v>
      </c>
      <c r="O2171">
        <v>37.242647058823501</v>
      </c>
      <c r="P2171">
        <v>32.553606237816702</v>
      </c>
      <c r="Q2171">
        <v>0.107938073578993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Row],[Ticker]],[1]!Table1[[Symbol]:[Industry]],2,FALSE),"-")</f>
        <v>-</v>
      </c>
      <c r="D2172" t="s">
        <v>555</v>
      </c>
      <c r="E2172">
        <v>271.9674</v>
      </c>
      <c r="F2172">
        <v>139</v>
      </c>
      <c r="G2172">
        <v>-58.981715184478503</v>
      </c>
      <c r="H2172">
        <v>12.0763482732547</v>
      </c>
      <c r="I2172">
        <v>-29.595917724739</v>
      </c>
      <c r="J2172">
        <v>3.0346807604441901</v>
      </c>
      <c r="K2172">
        <v>133.13881362232399</v>
      </c>
      <c r="M2172">
        <v>52.677112419890101</v>
      </c>
      <c r="N2172">
        <v>0.88973684210526305</v>
      </c>
      <c r="O2172">
        <v>69.7841726618705</v>
      </c>
      <c r="P2172">
        <v>38.999999999999901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Row],[Ticker]],[1]!Table1[[Symbol]:[Industry]],2,FALSE),"-")</f>
        <v>-</v>
      </c>
      <c r="E2173">
        <v>271.63280520000001</v>
      </c>
      <c r="F2173">
        <v>18.39</v>
      </c>
      <c r="G2173">
        <v>-55.899843839449296</v>
      </c>
      <c r="H2173">
        <v>-4.6250427283827804</v>
      </c>
      <c r="I2173">
        <v>-18.519116231746899</v>
      </c>
      <c r="J2173">
        <v>1.09662981249225</v>
      </c>
      <c r="K2173">
        <v>18.428942126394301</v>
      </c>
      <c r="L2173">
        <v>19.220621426474601</v>
      </c>
      <c r="M2173">
        <v>58.994072707156</v>
      </c>
      <c r="N2173">
        <v>0.773178241792569</v>
      </c>
      <c r="O2173">
        <v>53.344208809135303</v>
      </c>
      <c r="P2173">
        <v>30.4255319148936</v>
      </c>
      <c r="Q2173">
        <v>0.19319459493448399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Row],[Ticker]],[1]!Table1[[Symbol]:[Industry]],2,FALSE),"-")</f>
        <v>-</v>
      </c>
      <c r="D2174" t="s">
        <v>622</v>
      </c>
      <c r="E2174">
        <v>271.38902174999998</v>
      </c>
      <c r="F2174">
        <v>67.23</v>
      </c>
      <c r="G2174">
        <v>-11.7008910879751</v>
      </c>
      <c r="H2174">
        <v>-9.8401839430417901</v>
      </c>
      <c r="I2174">
        <v>-46.630512180413199</v>
      </c>
      <c r="J2174">
        <v>5.1663536585515004</v>
      </c>
      <c r="K2174">
        <v>72.7055576508982</v>
      </c>
      <c r="L2174">
        <v>75.328855151019496</v>
      </c>
      <c r="M2174">
        <v>35.022625725430203</v>
      </c>
      <c r="N2174">
        <v>0.73354890772807702</v>
      </c>
      <c r="O2174">
        <v>85.854529228023196</v>
      </c>
      <c r="P2174">
        <v>16.71875</v>
      </c>
      <c r="Q2174">
        <v>0.103174978643153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Row],[Ticker]],[1]!Table1[[Symbol]:[Industry]],2,FALSE),"-")</f>
        <v>-</v>
      </c>
      <c r="E2175">
        <v>270.18618659999998</v>
      </c>
      <c r="F2175">
        <v>198</v>
      </c>
      <c r="G2175">
        <v>-35.854231887336901</v>
      </c>
      <c r="H2175">
        <v>-16.679960408054601</v>
      </c>
      <c r="I2175">
        <v>-46.492147053664702</v>
      </c>
      <c r="J2175">
        <v>-7.2624873492239104</v>
      </c>
      <c r="K2175">
        <v>207.79597263756199</v>
      </c>
      <c r="L2175">
        <v>238.48572930481899</v>
      </c>
      <c r="M2175">
        <v>54.904624243635297</v>
      </c>
      <c r="N2175">
        <v>0.73993288590604001</v>
      </c>
      <c r="O2175">
        <v>74.242424242424207</v>
      </c>
      <c r="P2175">
        <v>18.562874251497</v>
      </c>
      <c r="Q2175">
        <v>0.10519124707552301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Row],[Ticker]],[1]!Table1[[Symbol]:[Industry]],2,FALSE),"-")</f>
        <v>-</v>
      </c>
      <c r="E2176">
        <v>268.85329522000001</v>
      </c>
      <c r="F2176">
        <v>22.18</v>
      </c>
      <c r="G2176">
        <v>-5.9694435083039199</v>
      </c>
      <c r="H2176">
        <v>-12.788253837346501</v>
      </c>
      <c r="I2176">
        <v>-40.710452495847797</v>
      </c>
      <c r="J2176">
        <v>-5.8766751129369901</v>
      </c>
      <c r="K2176">
        <v>22.807715821127001</v>
      </c>
      <c r="L2176">
        <v>23.8561136883988</v>
      </c>
      <c r="M2176">
        <v>43.694810241503397</v>
      </c>
      <c r="N2176">
        <v>0.82516863724442602</v>
      </c>
      <c r="O2176">
        <v>65.915238954012594</v>
      </c>
      <c r="P2176">
        <v>24.957746478873201</v>
      </c>
      <c r="Q2176">
        <v>4.4323811838813003E-2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E2177">
        <v>266.9572</v>
      </c>
      <c r="F2177">
        <v>63.26</v>
      </c>
      <c r="G2177">
        <v>152.355812160933</v>
      </c>
      <c r="H2177">
        <v>-7.3275453433067197</v>
      </c>
      <c r="I2177">
        <v>78.330571648886405</v>
      </c>
      <c r="J2177">
        <v>-5.7257573442562002</v>
      </c>
      <c r="K2177">
        <v>64.157928558985105</v>
      </c>
      <c r="L2177">
        <v>50.432477186760103</v>
      </c>
      <c r="M2177">
        <v>38.401196085642802</v>
      </c>
      <c r="N2177">
        <v>0.65391465398520399</v>
      </c>
      <c r="O2177">
        <v>17.467594056275601</v>
      </c>
      <c r="P2177">
        <v>195.74567554932199</v>
      </c>
      <c r="Q2177">
        <v>0.162607187525596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D2178" t="s">
        <v>118</v>
      </c>
      <c r="E2178">
        <v>266.93686889999998</v>
      </c>
      <c r="F2178">
        <v>175.5</v>
      </c>
      <c r="G2178">
        <v>44.285938029876803</v>
      </c>
      <c r="H2178">
        <v>-0.218707988127853</v>
      </c>
      <c r="I2178">
        <v>-15.981038500654501</v>
      </c>
      <c r="J2178">
        <v>1.4835127409148801</v>
      </c>
      <c r="K2178">
        <v>178.99253127438499</v>
      </c>
      <c r="L2178">
        <v>166.96508011468299</v>
      </c>
      <c r="M2178">
        <v>39.727967746168297</v>
      </c>
      <c r="N2178">
        <v>0.98808721857826598</v>
      </c>
      <c r="O2178">
        <v>104.672364672364</v>
      </c>
      <c r="P2178">
        <v>96.418578623391099</v>
      </c>
      <c r="Q2178">
        <v>8.9279951437000002E-2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D2179" t="s">
        <v>677</v>
      </c>
      <c r="E2179">
        <v>266.70115172999999</v>
      </c>
      <c r="F2179">
        <v>229.15</v>
      </c>
      <c r="G2179">
        <v>-7.0787899527125999</v>
      </c>
      <c r="H2179">
        <v>-3.82163956847441</v>
      </c>
      <c r="I2179">
        <v>-14.147394203774899</v>
      </c>
      <c r="J2179">
        <v>-2.43106710210232</v>
      </c>
      <c r="K2179">
        <v>224.59214667292801</v>
      </c>
      <c r="L2179">
        <v>213.21232969561399</v>
      </c>
      <c r="M2179">
        <v>55.018733259086197</v>
      </c>
      <c r="N2179">
        <v>0.95386664253112796</v>
      </c>
      <c r="O2179">
        <v>29.718358420515202</v>
      </c>
      <c r="P2179">
        <v>31.619758759333699</v>
      </c>
      <c r="Q2179">
        <v>-3.5927210429647E-2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D2180" t="s">
        <v>138</v>
      </c>
      <c r="E2180">
        <v>266.46036636999997</v>
      </c>
      <c r="F2180">
        <v>43.45</v>
      </c>
      <c r="G2180">
        <v>56.654325714720201</v>
      </c>
      <c r="H2180">
        <v>-9.1911563583084899</v>
      </c>
      <c r="I2180">
        <v>-39.321936550987601</v>
      </c>
      <c r="J2180">
        <v>4.2521625978918598</v>
      </c>
      <c r="K2180">
        <v>45.914901813140297</v>
      </c>
      <c r="L2180">
        <v>43.618686719140499</v>
      </c>
      <c r="M2180">
        <v>47.4394342995054</v>
      </c>
      <c r="N2180">
        <v>1.7166637344440201</v>
      </c>
      <c r="O2180">
        <v>47.065592635212802</v>
      </c>
      <c r="P2180">
        <v>91.832229580573895</v>
      </c>
      <c r="Q2180">
        <v>6.4142898944370003E-2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121</v>
      </c>
      <c r="E2181">
        <v>266.36758850000001</v>
      </c>
      <c r="F2181">
        <v>261.05</v>
      </c>
      <c r="G2181">
        <v>50.663719724114202</v>
      </c>
      <c r="H2181">
        <v>-21.360752542107999</v>
      </c>
      <c r="I2181">
        <v>-9.5451495383279994</v>
      </c>
      <c r="J2181">
        <v>-1.74165401589058</v>
      </c>
      <c r="K2181">
        <v>265.75330337533597</v>
      </c>
      <c r="L2181">
        <v>226.791754712086</v>
      </c>
      <c r="M2181">
        <v>55.601572179157699</v>
      </c>
      <c r="N2181">
        <v>1.12509425285262</v>
      </c>
      <c r="O2181">
        <v>30.779544148630499</v>
      </c>
      <c r="P2181">
        <v>162.23003515821199</v>
      </c>
      <c r="Q2181">
        <v>9.8377604649440994E-2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60</v>
      </c>
      <c r="E2182">
        <v>266.05465587499998</v>
      </c>
      <c r="F2182">
        <v>266.05</v>
      </c>
      <c r="G2182">
        <v>-44.711402044450097</v>
      </c>
      <c r="H2182">
        <v>-6.6151236742437103</v>
      </c>
      <c r="I2182">
        <v>-43.059236227730302</v>
      </c>
      <c r="J2182">
        <v>-1.03703714376102</v>
      </c>
      <c r="K2182">
        <v>275.82849187616699</v>
      </c>
      <c r="L2182">
        <v>322.515438570958</v>
      </c>
      <c r="M2182">
        <v>34.703683603995401</v>
      </c>
      <c r="N2182">
        <v>0.59113246843297895</v>
      </c>
      <c r="O2182">
        <v>76.207479797030601</v>
      </c>
      <c r="P2182">
        <v>10.8541666666666</v>
      </c>
      <c r="Q2182">
        <v>-0.17238697307564699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Row],[Ticker]],[1]!Table1[[Symbol]:[Industry]],2,FALSE),"-")</f>
        <v>-</v>
      </c>
      <c r="D2183" t="s">
        <v>290</v>
      </c>
      <c r="E2183">
        <v>265.78172499999999</v>
      </c>
      <c r="F2183">
        <v>51.92</v>
      </c>
      <c r="G2183">
        <v>168.49608730296001</v>
      </c>
      <c r="H2183">
        <v>-4.8175036326934704</v>
      </c>
      <c r="I2183">
        <v>-18.418556444119901</v>
      </c>
      <c r="J2183">
        <v>2.20706393282736</v>
      </c>
      <c r="K2183">
        <v>51.484286291755097</v>
      </c>
      <c r="L2183">
        <v>46.1425038789301</v>
      </c>
      <c r="M2183">
        <v>53.372185589682203</v>
      </c>
      <c r="N2183">
        <v>1.5191747931169299</v>
      </c>
      <c r="O2183">
        <v>34.244992295839701</v>
      </c>
      <c r="P2183">
        <v>197.87722317842699</v>
      </c>
      <c r="Q2183">
        <v>9.1874970407992002E-2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Row],[Ticker]],[1]!Table1[[Symbol]:[Industry]],2,FALSE),"-")</f>
        <v>-</v>
      </c>
      <c r="D2184" t="s">
        <v>915</v>
      </c>
      <c r="E2184">
        <v>265.21629999999999</v>
      </c>
      <c r="F2184">
        <v>193.25</v>
      </c>
      <c r="G2184">
        <v>23.227140287534699</v>
      </c>
      <c r="H2184">
        <v>-13.712749816921599</v>
      </c>
      <c r="I2184">
        <v>32.937729006348199</v>
      </c>
      <c r="J2184">
        <v>2.7309198237718602</v>
      </c>
      <c r="K2184">
        <v>185.90688170932901</v>
      </c>
      <c r="M2184">
        <v>41.600264011906198</v>
      </c>
      <c r="N2184">
        <v>0.287844827586206</v>
      </c>
      <c r="O2184">
        <v>29.314359637774899</v>
      </c>
      <c r="P2184">
        <v>67.897480451781007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Row],[Ticker]],[1]!Table1[[Symbol]:[Industry]],2,FALSE),"-")</f>
        <v>-</v>
      </c>
      <c r="D2185" t="s">
        <v>165</v>
      </c>
      <c r="E2185">
        <v>265.20267899999999</v>
      </c>
      <c r="F2185">
        <v>883.95</v>
      </c>
      <c r="G2185">
        <v>197.48386228893699</v>
      </c>
      <c r="H2185">
        <v>8.5518222855042492</v>
      </c>
      <c r="I2185">
        <v>-19.638768459204599</v>
      </c>
      <c r="J2185">
        <v>-4.4375246392223398</v>
      </c>
      <c r="K2185">
        <v>907.16074642519004</v>
      </c>
      <c r="L2185">
        <v>758.38465287711801</v>
      </c>
      <c r="M2185">
        <v>43.406438814000403</v>
      </c>
      <c r="N2185">
        <v>0.69149056167864797</v>
      </c>
      <c r="O2185">
        <v>55.551784603201497</v>
      </c>
      <c r="P2185">
        <v>237.321121923297</v>
      </c>
      <c r="Q2185">
        <v>0.16716143250122001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Row],[Ticker]],[1]!Table1[[Symbol]:[Industry]],2,FALSE),"-")</f>
        <v>-</v>
      </c>
      <c r="D2186" t="s">
        <v>111</v>
      </c>
      <c r="E2186">
        <v>264.27978594000001</v>
      </c>
      <c r="F2186">
        <v>29.34</v>
      </c>
      <c r="G2186">
        <v>65.035436802016804</v>
      </c>
      <c r="H2186">
        <v>5.50922737757063</v>
      </c>
      <c r="I2186">
        <v>-15.8109402498738</v>
      </c>
      <c r="J2186">
        <v>-6.8370738632188299</v>
      </c>
      <c r="K2186">
        <v>28.3558921002139</v>
      </c>
      <c r="L2186">
        <v>25.3545257496204</v>
      </c>
      <c r="M2186">
        <v>47.515148348095899</v>
      </c>
      <c r="N2186">
        <v>0.96168669709011001</v>
      </c>
      <c r="O2186">
        <v>39.0593047034764</v>
      </c>
      <c r="P2186">
        <v>102.205375603032</v>
      </c>
      <c r="Q2186">
        <v>1.8866559449497E-2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Row],[Ticker]],[1]!Table1[[Symbol]:[Industry]],2,FALSE),"-")</f>
        <v>-</v>
      </c>
      <c r="D2187" t="s">
        <v>138</v>
      </c>
      <c r="E2187">
        <v>264.15331864000001</v>
      </c>
      <c r="F2187">
        <v>130.44999999999999</v>
      </c>
      <c r="G2187">
        <v>169.13511246516899</v>
      </c>
      <c r="H2187">
        <v>-19.8679890352504</v>
      </c>
      <c r="I2187">
        <v>74.757604782745702</v>
      </c>
      <c r="J2187">
        <v>-6.1522401681597199</v>
      </c>
      <c r="K2187">
        <v>121.912816681371</v>
      </c>
      <c r="L2187">
        <v>84.690588491816399</v>
      </c>
      <c r="M2187">
        <v>25.413945168809001</v>
      </c>
      <c r="N2187">
        <v>7.5463967573595594E-2</v>
      </c>
      <c r="O2187">
        <v>32.234572633192798</v>
      </c>
      <c r="P2187">
        <v>217.783191230207</v>
      </c>
      <c r="Q2187">
        <v>0.121514341852078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Row],[Ticker]],[1]!Table1[[Symbol]:[Industry]],2,FALSE),"-")</f>
        <v>-</v>
      </c>
      <c r="D2188" t="s">
        <v>46</v>
      </c>
      <c r="E2188">
        <v>263.922348</v>
      </c>
      <c r="F2188">
        <v>90.95</v>
      </c>
      <c r="G2188">
        <v>70.160693213401899</v>
      </c>
      <c r="H2188">
        <v>-15.225165417490199</v>
      </c>
      <c r="I2188">
        <v>21.425644811380899</v>
      </c>
      <c r="J2188">
        <v>-6.9233777957451998</v>
      </c>
      <c r="K2188">
        <v>90.285970872642807</v>
      </c>
      <c r="L2188">
        <v>73.796427126743396</v>
      </c>
      <c r="M2188">
        <v>43.583874878610999</v>
      </c>
      <c r="N2188">
        <v>0.746487266157701</v>
      </c>
      <c r="O2188">
        <v>25.783397471137899</v>
      </c>
      <c r="P2188">
        <v>132.54922014829901</v>
      </c>
      <c r="Q2188">
        <v>0.133321875467869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Row],[Ticker]],[1]!Table1[[Symbol]:[Industry]],2,FALSE),"-")</f>
        <v>-</v>
      </c>
      <c r="D2189" t="s">
        <v>541</v>
      </c>
      <c r="E2189">
        <v>263.82380699999999</v>
      </c>
      <c r="F2189">
        <v>319.8</v>
      </c>
      <c r="G2189">
        <v>365.72870814285398</v>
      </c>
      <c r="H2189">
        <v>-9.2609426442092602</v>
      </c>
      <c r="I2189">
        <v>84.271505857666199</v>
      </c>
      <c r="J2189">
        <v>-4.5863311537614297</v>
      </c>
      <c r="K2189">
        <v>294.38258317864199</v>
      </c>
      <c r="L2189">
        <v>215.34529150648299</v>
      </c>
      <c r="M2189">
        <v>53.616716400007498</v>
      </c>
      <c r="N2189">
        <v>0.63242840968361502</v>
      </c>
      <c r="O2189">
        <v>13.6647904940587</v>
      </c>
      <c r="P2189">
        <v>432.556203164029</v>
      </c>
      <c r="Q2189">
        <v>0.18953752235322199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Row],[Ticker]],[1]!Table1[[Symbol]:[Industry]],2,FALSE),"-")</f>
        <v>-</v>
      </c>
      <c r="D2190" t="s">
        <v>271</v>
      </c>
      <c r="E2190">
        <v>262.39828499999999</v>
      </c>
      <c r="F2190">
        <v>257</v>
      </c>
      <c r="G2190">
        <v>138.23394300862299</v>
      </c>
      <c r="H2190">
        <v>21.267732412201902</v>
      </c>
      <c r="I2190">
        <v>98.977642067008205</v>
      </c>
      <c r="J2190">
        <v>-3.2231354973720601</v>
      </c>
      <c r="K2190">
        <v>225.04859102710199</v>
      </c>
      <c r="L2190">
        <v>174.939993381249</v>
      </c>
      <c r="M2190">
        <v>61.992534859127304</v>
      </c>
      <c r="N2190">
        <v>2.1678321678321599</v>
      </c>
      <c r="O2190">
        <v>5.0583657587548601</v>
      </c>
      <c r="P2190">
        <v>167.15176715176699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Row],[Ticker]],[1]!Table1[[Symbol]:[Industry]],2,FALSE),"-")</f>
        <v>-</v>
      </c>
      <c r="D2191" t="s">
        <v>60</v>
      </c>
      <c r="E2191">
        <v>261.922469245</v>
      </c>
      <c r="F2191">
        <v>866.35</v>
      </c>
      <c r="G2191">
        <v>44.8188219178016</v>
      </c>
      <c r="H2191">
        <v>4.1378093378161198</v>
      </c>
      <c r="I2191">
        <v>34.993102663651896</v>
      </c>
      <c r="J2191">
        <v>5.6900399731804496</v>
      </c>
      <c r="K2191">
        <v>798.57400197850302</v>
      </c>
      <c r="L2191">
        <v>674.29834526335901</v>
      </c>
      <c r="M2191">
        <v>57.726521132509703</v>
      </c>
      <c r="N2191">
        <v>0.53792772147574497</v>
      </c>
      <c r="O2191">
        <v>9.4245974490679103</v>
      </c>
      <c r="P2191">
        <v>83.5292871517847</v>
      </c>
      <c r="Q2191">
        <v>-1.2689662419343E-2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Row],[Ticker]],[1]!Table1[[Symbol]:[Industry]],2,FALSE),"-")</f>
        <v>-</v>
      </c>
      <c r="D2192" t="s">
        <v>228</v>
      </c>
      <c r="E2192">
        <v>261.67957124999998</v>
      </c>
      <c r="F2192">
        <v>191.15</v>
      </c>
      <c r="G2192">
        <v>-51.892486737015801</v>
      </c>
      <c r="H2192">
        <v>-8.7778876442791596</v>
      </c>
      <c r="I2192">
        <v>-52.168073041433203</v>
      </c>
      <c r="J2192">
        <v>0.35316141053800798</v>
      </c>
      <c r="K2192">
        <v>204.88319442285999</v>
      </c>
      <c r="L2192">
        <v>224.88252412052199</v>
      </c>
      <c r="M2192">
        <v>45.780293653543502</v>
      </c>
      <c r="N2192">
        <v>0.86398137230415295</v>
      </c>
      <c r="O2192">
        <v>134.37091289563099</v>
      </c>
      <c r="P2192">
        <v>5.2298375997797901</v>
      </c>
      <c r="Q2192">
        <v>4.8550878022442998E-2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Row],[Ticker]],[1]!Table1[[Symbol]:[Industry]],2,FALSE),"-")</f>
        <v>-</v>
      </c>
      <c r="D2193" t="s">
        <v>95</v>
      </c>
      <c r="E2193">
        <v>260.98538347800002</v>
      </c>
      <c r="F2193">
        <v>7.83</v>
      </c>
      <c r="G2193">
        <v>-36.140777477396597</v>
      </c>
      <c r="H2193">
        <v>-5.3559927622478796</v>
      </c>
      <c r="I2193">
        <v>-45.091142990961401</v>
      </c>
      <c r="J2193">
        <v>-2.6507449249814798</v>
      </c>
      <c r="K2193">
        <v>9.0797249049598907</v>
      </c>
      <c r="L2193">
        <v>9.8916909695962705</v>
      </c>
      <c r="M2193">
        <v>48.204794347364803</v>
      </c>
      <c r="N2193">
        <v>0.76003812670920101</v>
      </c>
      <c r="O2193">
        <v>107.797739171126</v>
      </c>
      <c r="P2193">
        <v>11.857142857142801</v>
      </c>
      <c r="Q2193">
        <v>6.9189424079522999E-2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Row],[Ticker]],[1]!Table1[[Symbol]:[Industry]],2,FALSE),"-")</f>
        <v>-</v>
      </c>
      <c r="E2194">
        <v>259.77028000000001</v>
      </c>
      <c r="F2194">
        <v>193</v>
      </c>
      <c r="G2194">
        <v>46.785505226430601</v>
      </c>
      <c r="H2194">
        <v>2.1049597341655799</v>
      </c>
      <c r="I2194">
        <v>7.5430681116873801</v>
      </c>
      <c r="J2194">
        <v>-0.86650618686542202</v>
      </c>
      <c r="K2194">
        <v>189.07231061450599</v>
      </c>
      <c r="L2194">
        <v>174.71097134655901</v>
      </c>
      <c r="M2194">
        <v>48.8319940212007</v>
      </c>
      <c r="N2194">
        <v>0.63978309095390595</v>
      </c>
      <c r="O2194">
        <v>11.658031088082801</v>
      </c>
      <c r="P2194">
        <v>73.561151079136593</v>
      </c>
      <c r="Q2194">
        <v>0.19372033659822799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Row],[Ticker]],[1]!Table1[[Symbol]:[Industry]],2,FALSE),"-")</f>
        <v>-</v>
      </c>
      <c r="D2195" t="s">
        <v>143</v>
      </c>
      <c r="E2195">
        <v>259.52707887999998</v>
      </c>
      <c r="F2195">
        <v>2.23</v>
      </c>
      <c r="G2195">
        <v>304.83519889559301</v>
      </c>
      <c r="H2195">
        <v>-8.8954406507658899</v>
      </c>
      <c r="I2195">
        <v>-13.395388856181301</v>
      </c>
      <c r="J2195">
        <v>-1.93254975744712</v>
      </c>
      <c r="K2195">
        <v>2.3746698090330201</v>
      </c>
      <c r="L2195">
        <v>2.0261553445729499</v>
      </c>
      <c r="M2195">
        <v>39.459043720856101</v>
      </c>
      <c r="N2195">
        <v>0.54499118842043504</v>
      </c>
      <c r="O2195">
        <v>73.094170403587398</v>
      </c>
      <c r="P2195">
        <v>328.84615384615302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D2196" t="s">
        <v>133</v>
      </c>
      <c r="E2196">
        <v>259.47524800000002</v>
      </c>
      <c r="F2196">
        <v>511.1</v>
      </c>
      <c r="G2196">
        <v>523.85315963937398</v>
      </c>
      <c r="H2196">
        <v>-31.539942112937101</v>
      </c>
      <c r="I2196">
        <v>46.019583580047197</v>
      </c>
      <c r="J2196">
        <v>-2.61926125713418</v>
      </c>
      <c r="K2196">
        <v>464.05096489938398</v>
      </c>
      <c r="L2196">
        <v>325.89411906993899</v>
      </c>
      <c r="M2196">
        <v>51.522193679943399</v>
      </c>
      <c r="N2196">
        <v>0.61652533951639599</v>
      </c>
      <c r="O2196">
        <v>47.172764625317903</v>
      </c>
      <c r="P2196">
        <v>598.51031843651697</v>
      </c>
      <c r="Q2196">
        <v>0.14469082586201201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D2197" t="s">
        <v>251</v>
      </c>
      <c r="E2197">
        <v>259.12</v>
      </c>
      <c r="F2197">
        <v>316</v>
      </c>
      <c r="G2197">
        <v>25.787575506893901</v>
      </c>
      <c r="H2197">
        <v>10.4154019143696</v>
      </c>
      <c r="I2197">
        <v>-16.769502034216</v>
      </c>
      <c r="J2197">
        <v>5.8821083603470399</v>
      </c>
      <c r="K2197">
        <v>306.91444207459699</v>
      </c>
      <c r="L2197">
        <v>273.48857511516701</v>
      </c>
      <c r="M2197">
        <v>44.883061222170198</v>
      </c>
      <c r="N2197">
        <v>0.59398814563928803</v>
      </c>
      <c r="O2197">
        <v>23.354430379746798</v>
      </c>
      <c r="P2197">
        <v>68.085106382978694</v>
      </c>
      <c r="Q2197">
        <v>0.19073614877148101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D2198" t="s">
        <v>418</v>
      </c>
      <c r="E2198">
        <v>258.766571</v>
      </c>
      <c r="F2198">
        <v>874.3</v>
      </c>
      <c r="G2198">
        <v>406.028450930009</v>
      </c>
      <c r="H2198">
        <v>14.309416649205399</v>
      </c>
      <c r="I2198">
        <v>61.969795058575599</v>
      </c>
      <c r="J2198">
        <v>11.573715245586399</v>
      </c>
      <c r="K2198">
        <v>778.25939572786001</v>
      </c>
      <c r="L2198">
        <v>605.927766501223</v>
      </c>
      <c r="M2198">
        <v>62.211610963828399</v>
      </c>
      <c r="N2198">
        <v>2.36855412660756</v>
      </c>
      <c r="O2198">
        <v>5.7989248541690603</v>
      </c>
      <c r="P2198">
        <v>439.691358024691</v>
      </c>
      <c r="Q2198">
        <v>0.16456282848774201</v>
      </c>
    </row>
    <row r="2199" spans="1:17" hidden="1" x14ac:dyDescent="0.3">
      <c r="A2199" t="s">
        <v>4557</v>
      </c>
      <c r="B2199" t="s">
        <v>4558</v>
      </c>
      <c r="C2199" t="str">
        <f>IFERROR(VLOOKUP(Table1[[#This Row],[Ticker]],[1]!Table1[[Symbol]:[Industry]],2,FALSE),"-")</f>
        <v>-</v>
      </c>
      <c r="D2199" t="s">
        <v>138</v>
      </c>
      <c r="E2199">
        <v>258.65698415499998</v>
      </c>
      <c r="F2199">
        <v>1.97</v>
      </c>
      <c r="G2199">
        <v>-49.671332309051003</v>
      </c>
      <c r="H2199">
        <v>-3.39967747259927</v>
      </c>
      <c r="I2199">
        <v>-22.6724592550027</v>
      </c>
      <c r="J2199">
        <v>3.69694247533748</v>
      </c>
      <c r="K2199">
        <v>1.88279183199151</v>
      </c>
      <c r="L2199">
        <v>2.1165526068832201</v>
      </c>
      <c r="M2199">
        <v>56.463267736697702</v>
      </c>
      <c r="N2199">
        <v>0.45555154646439</v>
      </c>
      <c r="O2199">
        <v>54.822335025380603</v>
      </c>
      <c r="P2199">
        <v>25.4777070063694</v>
      </c>
      <c r="Q2199">
        <v>-0.154699317954437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E2200">
        <v>258.33600000000001</v>
      </c>
      <c r="F2200">
        <v>110.4</v>
      </c>
      <c r="G2200">
        <v>74.585914990076304</v>
      </c>
      <c r="H2200">
        <v>16.894608868486301</v>
      </c>
      <c r="I2200">
        <v>34.888822957442201</v>
      </c>
      <c r="J2200">
        <v>-3.9367759671100901</v>
      </c>
      <c r="K2200">
        <v>101.034527069389</v>
      </c>
      <c r="L2200">
        <v>78.906507374407994</v>
      </c>
      <c r="M2200">
        <v>38.093707925219398</v>
      </c>
      <c r="N2200">
        <v>1.05477707006369</v>
      </c>
      <c r="O2200">
        <v>14.628623188405699</v>
      </c>
      <c r="P2200">
        <v>140.47048573295501</v>
      </c>
      <c r="Q2200">
        <v>2.2208580587510001E-2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433</v>
      </c>
      <c r="E2201">
        <v>257.70600000000002</v>
      </c>
      <c r="F2201">
        <v>103</v>
      </c>
      <c r="G2201">
        <v>-49.0746144631104</v>
      </c>
      <c r="H2201">
        <v>-4.7187028968384102</v>
      </c>
      <c r="I2201">
        <v>-11.6084420044289</v>
      </c>
      <c r="J2201">
        <v>3.04798999705439</v>
      </c>
      <c r="K2201">
        <v>105.923184669253</v>
      </c>
      <c r="L2201">
        <v>113.5416796746</v>
      </c>
      <c r="M2201">
        <v>46.027772400613401</v>
      </c>
      <c r="N2201">
        <v>1.73248178459253</v>
      </c>
      <c r="O2201">
        <v>54.805825242718399</v>
      </c>
      <c r="P2201">
        <v>7.2916666666666696</v>
      </c>
      <c r="Q2201">
        <v>7.7451938089464004E-2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550</v>
      </c>
      <c r="E2202">
        <v>257.49990000000003</v>
      </c>
      <c r="F2202">
        <v>233.56</v>
      </c>
      <c r="G2202">
        <v>-12.4465890561252</v>
      </c>
      <c r="H2202">
        <v>6.2411158601532897</v>
      </c>
      <c r="I2202">
        <v>-19.894545698198002</v>
      </c>
      <c r="J2202">
        <v>9.3383471768219302</v>
      </c>
      <c r="K2202">
        <v>220.11602711767199</v>
      </c>
      <c r="L2202">
        <v>221.93792889049601</v>
      </c>
      <c r="M2202">
        <v>59.364967303061903</v>
      </c>
      <c r="N2202">
        <v>2.7300317886275698</v>
      </c>
      <c r="O2202">
        <v>17.742764171947201</v>
      </c>
      <c r="P2202">
        <v>22.926315789473598</v>
      </c>
      <c r="Q2202">
        <v>2.1478603621859001E-2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Row],[Ticker]],[1]!Table1[[Symbol]:[Industry]],2,FALSE),"-")</f>
        <v>-</v>
      </c>
      <c r="D2203" t="s">
        <v>915</v>
      </c>
      <c r="E2203">
        <v>255.73279850999899</v>
      </c>
      <c r="F2203">
        <v>4111.05</v>
      </c>
      <c r="G2203">
        <v>-5.1910468607312596</v>
      </c>
      <c r="H2203">
        <v>-6.3725712454930399</v>
      </c>
      <c r="I2203">
        <v>-6.1134164034597296</v>
      </c>
      <c r="J2203">
        <v>-3.02949715314548</v>
      </c>
      <c r="K2203">
        <v>4032.9434076483299</v>
      </c>
      <c r="L2203">
        <v>3803.02728740262</v>
      </c>
      <c r="M2203">
        <v>47.567101498033999</v>
      </c>
      <c r="N2203">
        <v>1.2450473729543401</v>
      </c>
      <c r="O2203">
        <v>8.9745928655695995</v>
      </c>
      <c r="P2203">
        <v>30.509523809523799</v>
      </c>
      <c r="Q2203">
        <v>1.6438164539687002E-2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Row],[Ticker]],[1]!Table1[[Symbol]:[Industry]],2,FALSE),"-")</f>
        <v>-</v>
      </c>
      <c r="D2204" t="s">
        <v>388</v>
      </c>
      <c r="E2204">
        <v>254.54896875</v>
      </c>
      <c r="F2204">
        <v>191.25</v>
      </c>
      <c r="G2204">
        <v>2.3576877446128601</v>
      </c>
      <c r="H2204">
        <v>-11.2925860041553</v>
      </c>
      <c r="I2204">
        <v>-12.381901003929199</v>
      </c>
      <c r="J2204">
        <v>0.101780327543764</v>
      </c>
      <c r="K2204">
        <v>199.72977451766999</v>
      </c>
      <c r="L2204">
        <v>205.054545979995</v>
      </c>
      <c r="M2204">
        <v>43.577091993518302</v>
      </c>
      <c r="N2204">
        <v>0.854490616621983</v>
      </c>
      <c r="O2204">
        <v>53.934640522875704</v>
      </c>
      <c r="P2204">
        <v>34.210526315789402</v>
      </c>
    </row>
    <row r="2205" spans="1:17" hidden="1" x14ac:dyDescent="0.3">
      <c r="A2205" t="s">
        <v>4569</v>
      </c>
      <c r="B2205" t="s">
        <v>4570</v>
      </c>
      <c r="C2205" t="str">
        <f>IFERROR(VLOOKUP(Table1[[#This Row],[Ticker]],[1]!Table1[[Symbol]:[Industry]],2,FALSE),"-")</f>
        <v>-</v>
      </c>
      <c r="D2205" t="s">
        <v>915</v>
      </c>
      <c r="E2205">
        <v>254.43969250000001</v>
      </c>
      <c r="F2205">
        <v>213.5</v>
      </c>
      <c r="G2205">
        <v>-19.8137855996575</v>
      </c>
      <c r="H2205">
        <v>0.47852765560585397</v>
      </c>
      <c r="I2205">
        <v>-70.097467681022295</v>
      </c>
      <c r="J2205">
        <v>2.05896903706891</v>
      </c>
      <c r="K2205">
        <v>213.92532005781499</v>
      </c>
      <c r="L2205">
        <v>268.306137136188</v>
      </c>
      <c r="M2205">
        <v>58.984901299528502</v>
      </c>
      <c r="N2205">
        <v>1.9281786941580701</v>
      </c>
      <c r="O2205">
        <v>128.00936768149799</v>
      </c>
      <c r="P2205">
        <v>14.784946236559099</v>
      </c>
      <c r="Q2205">
        <v>4.3624966021717997E-2</v>
      </c>
    </row>
    <row r="2206" spans="1:17" hidden="1" x14ac:dyDescent="0.3">
      <c r="A2206" t="s">
        <v>4571</v>
      </c>
      <c r="B2206" t="s">
        <v>4572</v>
      </c>
      <c r="C2206" t="str">
        <f>IFERROR(VLOOKUP(Table1[[#This Row],[Ticker]],[1]!Table1[[Symbol]:[Industry]],2,FALSE),"-")</f>
        <v>-</v>
      </c>
      <c r="D2206" t="s">
        <v>409</v>
      </c>
      <c r="E2206">
        <v>254.32721306799999</v>
      </c>
      <c r="F2206">
        <v>64.27</v>
      </c>
      <c r="G2206">
        <v>36.623886339117099</v>
      </c>
      <c r="H2206">
        <v>-9.2196993750954093</v>
      </c>
      <c r="I2206">
        <v>-25.554163525312202</v>
      </c>
      <c r="J2206">
        <v>-2.0446843189208801</v>
      </c>
      <c r="K2206">
        <v>63.967344604001802</v>
      </c>
      <c r="L2206">
        <v>59.1754566412814</v>
      </c>
      <c r="M2206">
        <v>46.2817643453862</v>
      </c>
      <c r="N2206">
        <v>2.46653952007332</v>
      </c>
      <c r="O2206">
        <v>23.681344328613601</v>
      </c>
      <c r="P2206">
        <v>67.3697916666666</v>
      </c>
      <c r="Q2206">
        <v>7.9429304665462996E-2</v>
      </c>
    </row>
    <row r="2207" spans="1:17" hidden="1" x14ac:dyDescent="0.3">
      <c r="A2207" t="s">
        <v>4573</v>
      </c>
      <c r="B2207" t="s">
        <v>4574</v>
      </c>
      <c r="C2207" t="str">
        <f>IFERROR(VLOOKUP(Table1[[#This Row],[Ticker]],[1]!Table1[[Symbol]:[Industry]],2,FALSE),"-")</f>
        <v>-</v>
      </c>
      <c r="D2207" t="s">
        <v>198</v>
      </c>
      <c r="E2207">
        <v>253.78123959999999</v>
      </c>
      <c r="F2207">
        <v>2.17</v>
      </c>
      <c r="G2207">
        <v>58.341986225910098</v>
      </c>
      <c r="H2207">
        <v>2.8274287545069501</v>
      </c>
      <c r="I2207">
        <v>-30.191839099964</v>
      </c>
      <c r="J2207">
        <v>4.84749327093113</v>
      </c>
      <c r="K2207">
        <v>2.1662060891415198</v>
      </c>
      <c r="L2207">
        <v>2.0023632702333001</v>
      </c>
      <c r="M2207">
        <v>45.983391482179201</v>
      </c>
      <c r="N2207">
        <v>1.1423859575939499</v>
      </c>
      <c r="O2207">
        <v>36.866359447004598</v>
      </c>
      <c r="P2207">
        <v>104.71698113207501</v>
      </c>
      <c r="Q2207">
        <v>-4.7717047411491999E-2</v>
      </c>
    </row>
    <row r="2208" spans="1:17" hidden="1" x14ac:dyDescent="0.3">
      <c r="A2208" t="s">
        <v>4575</v>
      </c>
      <c r="B2208" t="s">
        <v>4576</v>
      </c>
      <c r="C2208" t="str">
        <f>IFERROR(VLOOKUP(Table1[[#This Row],[Ticker]],[1]!Table1[[Symbol]:[Industry]],2,FALSE),"-")</f>
        <v>-</v>
      </c>
      <c r="D2208" t="s">
        <v>72</v>
      </c>
      <c r="E2208">
        <v>253.57110399999999</v>
      </c>
      <c r="F2208">
        <v>18.64</v>
      </c>
      <c r="G2208">
        <v>-6.3341872737927698</v>
      </c>
      <c r="H2208">
        <v>-7.8667362354326702</v>
      </c>
      <c r="I2208">
        <v>-40.126072558845998</v>
      </c>
      <c r="J2208">
        <v>1.0127319490216899</v>
      </c>
      <c r="K2208">
        <v>19.151682045491501</v>
      </c>
      <c r="L2208">
        <v>19.473101923700401</v>
      </c>
      <c r="M2208">
        <v>44.874012744276797</v>
      </c>
      <c r="N2208">
        <v>0.72181763897842899</v>
      </c>
      <c r="O2208">
        <v>63.358369098712402</v>
      </c>
      <c r="P2208">
        <v>39.104477611940197</v>
      </c>
      <c r="Q2208">
        <v>4.9635648236742998E-2</v>
      </c>
    </row>
    <row r="2209" spans="1:17" hidden="1" x14ac:dyDescent="0.3">
      <c r="A2209" t="s">
        <v>4577</v>
      </c>
      <c r="B2209" t="s">
        <v>4578</v>
      </c>
      <c r="C2209" t="str">
        <f>IFERROR(VLOOKUP(Table1[[#This Row],[Ticker]],[1]!Table1[[Symbol]:[Industry]],2,FALSE),"-")</f>
        <v>-</v>
      </c>
      <c r="D2209" t="s">
        <v>4579</v>
      </c>
      <c r="E2209">
        <v>253.098777375</v>
      </c>
      <c r="F2209">
        <v>24.55</v>
      </c>
      <c r="G2209">
        <v>-41.071765761371203</v>
      </c>
      <c r="H2209">
        <v>-6.1814306031896198</v>
      </c>
      <c r="I2209">
        <v>-38.411649075641797</v>
      </c>
      <c r="J2209">
        <v>-3.1793130489694601</v>
      </c>
      <c r="K2209">
        <v>26.5439229284462</v>
      </c>
      <c r="L2209">
        <v>29.332283830137602</v>
      </c>
      <c r="M2209">
        <v>35.128578536207897</v>
      </c>
      <c r="N2209">
        <v>0.98668538069839395</v>
      </c>
      <c r="O2209">
        <v>47.861507128309498</v>
      </c>
      <c r="P2209">
        <v>4.6908315565032002</v>
      </c>
      <c r="Q2209">
        <v>7.3115355119588998E-2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402</v>
      </c>
      <c r="E2210">
        <v>252.77549999999999</v>
      </c>
      <c r="F2210">
        <v>195.95</v>
      </c>
      <c r="G2210">
        <v>47.875009961720203</v>
      </c>
      <c r="H2210">
        <v>5.6282945553727597</v>
      </c>
      <c r="I2210">
        <v>48.855337348602703</v>
      </c>
      <c r="J2210">
        <v>7.5384248795729301</v>
      </c>
      <c r="K2210">
        <v>154.822941364082</v>
      </c>
      <c r="L2210">
        <v>129.42271758749399</v>
      </c>
      <c r="M2210">
        <v>74.204747274768806</v>
      </c>
      <c r="N2210">
        <v>0.77710843373493899</v>
      </c>
      <c r="O2210">
        <v>2.0668537892319399</v>
      </c>
      <c r="P2210">
        <v>104.114583333333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271</v>
      </c>
      <c r="E2211">
        <v>252.43087499999999</v>
      </c>
      <c r="F2211">
        <v>659.95</v>
      </c>
      <c r="G2211">
        <v>-0.59814522639027201</v>
      </c>
      <c r="H2211">
        <v>-2.4251409151462102</v>
      </c>
      <c r="I2211">
        <v>-5.04616542055581</v>
      </c>
      <c r="J2211">
        <v>-3.6695688683337302</v>
      </c>
      <c r="K2211">
        <v>648.51249887350298</v>
      </c>
      <c r="L2211">
        <v>608.04935544803504</v>
      </c>
      <c r="M2211">
        <v>51.039354271636697</v>
      </c>
      <c r="N2211">
        <v>1.34529950373942</v>
      </c>
      <c r="O2211">
        <v>10.614440487915701</v>
      </c>
      <c r="P2211">
        <v>31.99</v>
      </c>
      <c r="Q2211">
        <v>1.3477527198001001E-2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285</v>
      </c>
      <c r="E2212">
        <v>251.9647755</v>
      </c>
      <c r="F2212">
        <v>159.4</v>
      </c>
      <c r="G2212">
        <v>72.973721272869994</v>
      </c>
      <c r="H2212">
        <v>-7.26128338987969</v>
      </c>
      <c r="I2212">
        <v>75.665072929258898</v>
      </c>
      <c r="J2212">
        <v>5.1016130922771898</v>
      </c>
      <c r="K2212">
        <v>140.481112800658</v>
      </c>
      <c r="L2212">
        <v>103.51397871813499</v>
      </c>
      <c r="M2212">
        <v>65.193785321126995</v>
      </c>
      <c r="N2212">
        <v>0.16462871560346801</v>
      </c>
      <c r="O2212">
        <v>12.9861982434127</v>
      </c>
      <c r="P2212">
        <v>167.00167504187601</v>
      </c>
      <c r="Q2212">
        <v>8.4213859473229999E-2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170</v>
      </c>
      <c r="E2213">
        <v>251.14725000000001</v>
      </c>
      <c r="F2213">
        <v>320.75</v>
      </c>
      <c r="G2213">
        <v>-27.326704762165502</v>
      </c>
      <c r="H2213">
        <v>15.897271180010099</v>
      </c>
      <c r="I2213">
        <v>2.7189697770089598</v>
      </c>
      <c r="J2213">
        <v>14.909963741821899</v>
      </c>
      <c r="K2213">
        <v>289.13366455270602</v>
      </c>
      <c r="L2213">
        <v>283.70379768335499</v>
      </c>
      <c r="M2213">
        <v>75.493926019314998</v>
      </c>
      <c r="N2213">
        <v>2.0505479762834402</v>
      </c>
      <c r="O2213">
        <v>9.0568978955572792</v>
      </c>
      <c r="P2213">
        <v>49.1860465116279</v>
      </c>
      <c r="Q2213">
        <v>5.3584474048423002E-2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388</v>
      </c>
      <c r="E2214">
        <v>250.692624</v>
      </c>
      <c r="F2214">
        <v>218.64</v>
      </c>
      <c r="G2214">
        <v>-1.8998128114931701</v>
      </c>
      <c r="H2214">
        <v>-5.1911055552843699</v>
      </c>
      <c r="I2214">
        <v>-25.782147608265099</v>
      </c>
      <c r="J2214">
        <v>2.4023677232398399</v>
      </c>
      <c r="K2214">
        <v>223.27102906271</v>
      </c>
      <c r="L2214">
        <v>208.294799964807</v>
      </c>
      <c r="M2214">
        <v>43.220085944238001</v>
      </c>
      <c r="N2214">
        <v>0.59696230105285297</v>
      </c>
      <c r="O2214">
        <v>21.203805342114901</v>
      </c>
      <c r="P2214">
        <v>41.058064516129001</v>
      </c>
      <c r="Q2214">
        <v>9.7951042384410006E-2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989</v>
      </c>
      <c r="E2215">
        <v>250.571452571999</v>
      </c>
      <c r="F2215">
        <v>75.62</v>
      </c>
      <c r="G2215">
        <v>38.963182980474002</v>
      </c>
      <c r="H2215">
        <v>-9.7250922538964009</v>
      </c>
      <c r="I2215">
        <v>-21.855378456685798</v>
      </c>
      <c r="J2215">
        <v>-1.8136574042853399</v>
      </c>
      <c r="K2215">
        <v>73.066831922388801</v>
      </c>
      <c r="L2215">
        <v>65.349898849904704</v>
      </c>
      <c r="M2215">
        <v>48.365368633485403</v>
      </c>
      <c r="N2215">
        <v>1.0214564900427601</v>
      </c>
      <c r="O2215">
        <v>34.752710923036197</v>
      </c>
      <c r="P2215">
        <v>73.639494833524694</v>
      </c>
      <c r="Q2215">
        <v>7.7222778134472994E-2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444</v>
      </c>
      <c r="E2216">
        <v>250.25190341999999</v>
      </c>
      <c r="F2216">
        <v>105.8</v>
      </c>
      <c r="G2216">
        <v>10.0828346565371</v>
      </c>
      <c r="H2216">
        <v>-12.8518919248137</v>
      </c>
      <c r="I2216">
        <v>3.2551893238085898</v>
      </c>
      <c r="J2216">
        <v>-8.0574434895747906</v>
      </c>
      <c r="K2216">
        <v>109.461391523244</v>
      </c>
      <c r="L2216">
        <v>96.698377225352601</v>
      </c>
      <c r="M2216">
        <v>35.7353792021838</v>
      </c>
      <c r="N2216">
        <v>0.61234567901234505</v>
      </c>
      <c r="O2216">
        <v>45.652173913043399</v>
      </c>
      <c r="P2216">
        <v>56.624722427831202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60</v>
      </c>
      <c r="E2217">
        <v>250.117726</v>
      </c>
      <c r="F2217">
        <v>700.1</v>
      </c>
      <c r="G2217">
        <v>157.94635475544001</v>
      </c>
      <c r="H2217">
        <v>3.8241373188666601</v>
      </c>
      <c r="I2217">
        <v>45.7224909111101</v>
      </c>
      <c r="J2217">
        <v>2.8536015478169201</v>
      </c>
      <c r="K2217">
        <v>608.989422781798</v>
      </c>
      <c r="L2217">
        <v>459.25792241149497</v>
      </c>
      <c r="M2217">
        <v>54.093113323489199</v>
      </c>
      <c r="N2217">
        <v>0.41393457501206399</v>
      </c>
      <c r="O2217">
        <v>6.8418797314669204</v>
      </c>
      <c r="P2217">
        <v>185.75510204081601</v>
      </c>
      <c r="Q2217">
        <v>3.9811350212117E-2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622</v>
      </c>
      <c r="E2218">
        <v>250.0223215</v>
      </c>
      <c r="F2218">
        <v>116.3</v>
      </c>
      <c r="G2218">
        <v>27.2244156606228</v>
      </c>
      <c r="H2218">
        <v>-2.42508169040984</v>
      </c>
      <c r="I2218">
        <v>-4.2719840179342796</v>
      </c>
      <c r="J2218">
        <v>-0.38579252235699202</v>
      </c>
      <c r="K2218">
        <v>113.455605786791</v>
      </c>
      <c r="L2218">
        <v>105.865765882559</v>
      </c>
      <c r="M2218">
        <v>48.928992508140901</v>
      </c>
      <c r="N2218">
        <v>1.2669593629613201</v>
      </c>
      <c r="O2218">
        <v>13.929492691315501</v>
      </c>
      <c r="P2218">
        <v>52.724885095206801</v>
      </c>
      <c r="Q2218">
        <v>4.4914180730499999E-2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E2219">
        <v>249.23249999999999</v>
      </c>
      <c r="F2219">
        <v>1107.7</v>
      </c>
      <c r="G2219">
        <v>173.87797875926799</v>
      </c>
      <c r="H2219">
        <v>-17.558344880997399</v>
      </c>
      <c r="I2219">
        <v>13.6317236221538</v>
      </c>
      <c r="J2219">
        <v>-9.3919075038582704</v>
      </c>
      <c r="K2219">
        <v>1158.4139228284901</v>
      </c>
      <c r="L2219">
        <v>888.028637349929</v>
      </c>
      <c r="M2219">
        <v>28.6781914288722</v>
      </c>
      <c r="N2219">
        <v>0.94676309326632002</v>
      </c>
      <c r="O2219">
        <v>29.976527940778102</v>
      </c>
      <c r="P2219">
        <v>229.42750929368</v>
      </c>
      <c r="Q2219">
        <v>0.166721714835526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72</v>
      </c>
      <c r="E2220">
        <v>248.83466100000001</v>
      </c>
      <c r="F2220">
        <v>170</v>
      </c>
      <c r="G2220">
        <v>318.697378382772</v>
      </c>
      <c r="H2220">
        <v>-18.507259117699299</v>
      </c>
      <c r="I2220">
        <v>107.602779571672</v>
      </c>
      <c r="J2220">
        <v>-5.6589945370046797</v>
      </c>
      <c r="K2220">
        <v>174.38751630984001</v>
      </c>
      <c r="L2220">
        <v>121.21497412706</v>
      </c>
      <c r="M2220">
        <v>18.236738148874</v>
      </c>
      <c r="N2220">
        <v>0.39295539811625602</v>
      </c>
      <c r="O2220">
        <v>22.3235294117646</v>
      </c>
      <c r="P2220">
        <v>448.38709677419303</v>
      </c>
      <c r="Q2220">
        <v>0.19691035816830599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133</v>
      </c>
      <c r="E2221">
        <v>248.357486782</v>
      </c>
      <c r="F2221">
        <v>223.67</v>
      </c>
      <c r="G2221">
        <v>-23.642994439005498</v>
      </c>
      <c r="H2221">
        <v>-8.52771143240893</v>
      </c>
      <c r="I2221">
        <v>-36.380143274074001</v>
      </c>
      <c r="J2221">
        <v>-1.4687578878723</v>
      </c>
      <c r="K2221">
        <v>233.475087962347</v>
      </c>
      <c r="L2221">
        <v>242.30594779421199</v>
      </c>
      <c r="M2221">
        <v>38.057117254720197</v>
      </c>
      <c r="N2221">
        <v>0.79796631186901401</v>
      </c>
      <c r="O2221">
        <v>48.723565967720297</v>
      </c>
      <c r="P2221">
        <v>16.890514763522301</v>
      </c>
      <c r="Q2221">
        <v>1.0161011719811E-2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72</v>
      </c>
      <c r="E2222">
        <v>247.84629050000001</v>
      </c>
      <c r="F2222">
        <v>784.15</v>
      </c>
      <c r="G2222">
        <v>174.599098362463</v>
      </c>
      <c r="H2222">
        <v>11.5763455542897</v>
      </c>
      <c r="I2222">
        <v>152.917217683741</v>
      </c>
      <c r="J2222">
        <v>6.9461795192455202</v>
      </c>
      <c r="K2222">
        <v>659.29868178962499</v>
      </c>
      <c r="L2222">
        <v>464.24608257576</v>
      </c>
      <c r="M2222">
        <v>84.1340261762886</v>
      </c>
      <c r="N2222">
        <v>0.84527588070554704</v>
      </c>
      <c r="O2222">
        <v>0.121150290123073</v>
      </c>
      <c r="P2222">
        <v>265.912272515165</v>
      </c>
      <c r="Q2222">
        <v>4.8286609425002E-2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219</v>
      </c>
      <c r="E2223">
        <v>247.71259152499999</v>
      </c>
      <c r="F2223">
        <v>235.75</v>
      </c>
      <c r="G2223">
        <v>-13.7443506474734</v>
      </c>
      <c r="H2223">
        <v>2.94647637355457</v>
      </c>
      <c r="I2223">
        <v>-13.9385101227644</v>
      </c>
      <c r="J2223">
        <v>4.5182889527421599</v>
      </c>
      <c r="K2223">
        <v>212.660459291839</v>
      </c>
      <c r="L2223">
        <v>212.211303071445</v>
      </c>
      <c r="M2223">
        <v>68.603852489055399</v>
      </c>
      <c r="N2223">
        <v>1.39097206037411</v>
      </c>
      <c r="O2223">
        <v>16.6489925768822</v>
      </c>
      <c r="P2223">
        <v>34.791309319611202</v>
      </c>
      <c r="Q2223">
        <v>-9.4832856826347997E-2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60</v>
      </c>
      <c r="E2224">
        <v>247.65600000000001</v>
      </c>
      <c r="F2224">
        <v>100</v>
      </c>
      <c r="G2224">
        <v>-16.136089794141899</v>
      </c>
      <c r="H2224">
        <v>3.49612176362549</v>
      </c>
      <c r="I2224">
        <v>-6.4255010753284001</v>
      </c>
      <c r="J2224">
        <v>0.60158030754175895</v>
      </c>
      <c r="K2224">
        <v>99.293053941200796</v>
      </c>
      <c r="M2224">
        <v>44.108298964953001</v>
      </c>
      <c r="N2224">
        <v>0.48313104299526799</v>
      </c>
      <c r="O2224">
        <v>21.849999999999898</v>
      </c>
      <c r="P2224">
        <v>22.025625381329998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361</v>
      </c>
      <c r="E2225">
        <v>247.33274700000001</v>
      </c>
      <c r="F2225">
        <v>72.010000000000005</v>
      </c>
      <c r="G2225">
        <v>14.2482450494395</v>
      </c>
      <c r="H2225">
        <v>-5.65101817982233</v>
      </c>
      <c r="I2225">
        <v>-32.656375302041702</v>
      </c>
      <c r="J2225">
        <v>-0.57300077572069497</v>
      </c>
      <c r="K2225">
        <v>74.438857740876699</v>
      </c>
      <c r="L2225">
        <v>74.828351919922397</v>
      </c>
      <c r="M2225">
        <v>48.785860066603597</v>
      </c>
      <c r="N2225">
        <v>0.93330631372758099</v>
      </c>
      <c r="O2225">
        <v>79.836133870295697</v>
      </c>
      <c r="P2225">
        <v>44.937940288493699</v>
      </c>
      <c r="Q2225">
        <v>3.1604319735762998E-2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72</v>
      </c>
      <c r="E2226">
        <v>246.86070684499899</v>
      </c>
      <c r="F2226">
        <v>42.29</v>
      </c>
      <c r="G2226">
        <v>143.81678412480301</v>
      </c>
      <c r="H2226">
        <v>-16.123851179431899</v>
      </c>
      <c r="I2226">
        <v>-24.149012575810001</v>
      </c>
      <c r="J2226">
        <v>-3.9463949430984702</v>
      </c>
      <c r="K2226">
        <v>45.468494255736402</v>
      </c>
      <c r="L2226">
        <v>38.994620546060901</v>
      </c>
      <c r="M2226">
        <v>27.816841445028999</v>
      </c>
      <c r="N2226">
        <v>0.65422910093559805</v>
      </c>
      <c r="O2226">
        <v>39.039962165996599</v>
      </c>
      <c r="P2226">
        <v>180.623755806237</v>
      </c>
      <c r="Q2226">
        <v>5.8437947180829002E-2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54</v>
      </c>
      <c r="E2227">
        <v>246.79968339000001</v>
      </c>
      <c r="F2227">
        <v>126.15</v>
      </c>
      <c r="G2227">
        <v>9.6933375772614898</v>
      </c>
      <c r="H2227">
        <v>14.7074826628627</v>
      </c>
      <c r="I2227">
        <v>-0.85612162743040598</v>
      </c>
      <c r="J2227">
        <v>2.11587286582985</v>
      </c>
      <c r="K2227">
        <v>111.705118246247</v>
      </c>
      <c r="L2227">
        <v>108.622749924958</v>
      </c>
      <c r="M2227">
        <v>81.021659275954804</v>
      </c>
      <c r="N2227">
        <v>1.0566974212298701</v>
      </c>
      <c r="O2227">
        <v>2.21957986523977</v>
      </c>
      <c r="P2227">
        <v>40.1666666666666</v>
      </c>
      <c r="Q2227">
        <v>6.0482155926908997E-2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138</v>
      </c>
      <c r="E2228">
        <v>246.66382751999899</v>
      </c>
      <c r="F2228">
        <v>142.4</v>
      </c>
      <c r="G2228">
        <v>-17.3442882838937</v>
      </c>
      <c r="H2228">
        <v>7.8874308415360597</v>
      </c>
      <c r="I2228">
        <v>-29.588884970592801</v>
      </c>
      <c r="J2228">
        <v>13.0990322586192</v>
      </c>
      <c r="K2228">
        <v>141.25837602370299</v>
      </c>
      <c r="L2228">
        <v>145.607420532188</v>
      </c>
      <c r="M2228">
        <v>54.650695014616403</v>
      </c>
      <c r="N2228">
        <v>3.6792509575097001</v>
      </c>
      <c r="O2228">
        <v>41.011235955056101</v>
      </c>
      <c r="P2228">
        <v>26.803205699020399</v>
      </c>
      <c r="Q2228">
        <v>0.15029164255720401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21</v>
      </c>
      <c r="E2229">
        <v>246.37995000000001</v>
      </c>
      <c r="F2229">
        <v>270.45</v>
      </c>
      <c r="G2229">
        <v>-40.654505574693601</v>
      </c>
      <c r="H2229">
        <v>13.4767794038576</v>
      </c>
      <c r="I2229">
        <v>-30.943916855880101</v>
      </c>
      <c r="J2229">
        <v>1.92366013632876</v>
      </c>
      <c r="K2229">
        <v>252.97991880589299</v>
      </c>
      <c r="M2229">
        <v>50.317476425128703</v>
      </c>
      <c r="N2229">
        <v>0.47844036697247699</v>
      </c>
      <c r="O2229">
        <v>24.237382140876299</v>
      </c>
      <c r="P2229">
        <v>46.943765281173498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60</v>
      </c>
      <c r="E2230">
        <v>246.31012964600001</v>
      </c>
      <c r="F2230">
        <v>52.06</v>
      </c>
      <c r="G2230">
        <v>21.286282001714099</v>
      </c>
      <c r="H2230">
        <v>-6.5050387779605803</v>
      </c>
      <c r="I2230">
        <v>28.3688582133064</v>
      </c>
      <c r="J2230">
        <v>5.3294483976775702</v>
      </c>
      <c r="K2230">
        <v>51.346180790062</v>
      </c>
      <c r="L2230">
        <v>45.819083787055199</v>
      </c>
      <c r="M2230">
        <v>50.2317227778573</v>
      </c>
      <c r="N2230">
        <v>1.1187057690169999</v>
      </c>
      <c r="O2230">
        <v>12.178255858624601</v>
      </c>
      <c r="P2230">
        <v>62.738355736167499</v>
      </c>
      <c r="Q2230">
        <v>4.8947281885720001E-3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395</v>
      </c>
      <c r="E2231">
        <v>246.273632219999</v>
      </c>
      <c r="F2231">
        <v>98.35</v>
      </c>
      <c r="G2231">
        <v>10.7150724466998</v>
      </c>
      <c r="H2231">
        <v>-1.7294965536873901</v>
      </c>
      <c r="I2231">
        <v>-3.4209975733478601</v>
      </c>
      <c r="J2231">
        <v>0.20608945204290099</v>
      </c>
      <c r="K2231">
        <v>98.075463519585497</v>
      </c>
      <c r="L2231">
        <v>91.780181510257194</v>
      </c>
      <c r="M2231">
        <v>44.989506758810002</v>
      </c>
      <c r="N2231">
        <v>1.1986398019619899</v>
      </c>
      <c r="O2231">
        <v>22.0640569395017</v>
      </c>
      <c r="P2231">
        <v>47.894736842105203</v>
      </c>
      <c r="Q2231">
        <v>1.6311601018173999E-2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21</v>
      </c>
      <c r="E2232">
        <v>246.23891544</v>
      </c>
      <c r="F2232">
        <v>101.85</v>
      </c>
      <c r="G2232">
        <v>-7.84991480457506</v>
      </c>
      <c r="H2232">
        <v>-20.073040616055</v>
      </c>
      <c r="I2232">
        <v>-2.3157593048640601</v>
      </c>
      <c r="J2232">
        <v>-4.3413350366242298</v>
      </c>
      <c r="K2232">
        <v>106.258893158039</v>
      </c>
      <c r="L2232">
        <v>103.09453338471999</v>
      </c>
      <c r="M2232">
        <v>48.918740490458802</v>
      </c>
      <c r="N2232">
        <v>0.73311038995730804</v>
      </c>
      <c r="O2232">
        <v>28.473244968090299</v>
      </c>
      <c r="P2232">
        <v>23.905109489051</v>
      </c>
      <c r="Q2232">
        <v>8.8469807341242004E-2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54</v>
      </c>
      <c r="E2233">
        <v>245.91816</v>
      </c>
      <c r="F2233">
        <v>797.4</v>
      </c>
      <c r="G2233">
        <v>10.9890450494395</v>
      </c>
      <c r="H2233">
        <v>-11.746407521576501</v>
      </c>
      <c r="I2233">
        <v>-46.846997369927401</v>
      </c>
      <c r="J2233">
        <v>-0.555615453050051</v>
      </c>
      <c r="K2233">
        <v>860.49745607783098</v>
      </c>
      <c r="L2233">
        <v>893.28753150435398</v>
      </c>
      <c r="M2233">
        <v>29.700010566702499</v>
      </c>
      <c r="N2233">
        <v>0.92659228409608896</v>
      </c>
      <c r="O2233">
        <v>85.5906696764484</v>
      </c>
      <c r="P2233">
        <v>37.878962536023003</v>
      </c>
      <c r="Q2233">
        <v>2.2900179284217E-2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622</v>
      </c>
      <c r="E2234">
        <v>245.78600119299901</v>
      </c>
      <c r="F2234">
        <v>189.61</v>
      </c>
      <c r="G2234">
        <v>40.724058081585497</v>
      </c>
      <c r="H2234">
        <v>-0.51542838835018601</v>
      </c>
      <c r="I2234">
        <v>20.7494913181106</v>
      </c>
      <c r="J2234">
        <v>-7.0052594580674503</v>
      </c>
      <c r="K2234">
        <v>176.92194349861799</v>
      </c>
      <c r="L2234">
        <v>161.181037559104</v>
      </c>
      <c r="M2234">
        <v>60.529845470441501</v>
      </c>
      <c r="N2234">
        <v>1.32495738988835</v>
      </c>
      <c r="O2234">
        <v>8.1166605136859804</v>
      </c>
      <c r="P2234">
        <v>64.878260869565196</v>
      </c>
      <c r="Q2234">
        <v>-2.7498525893842999E-2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138</v>
      </c>
      <c r="E2235">
        <v>245.3856475</v>
      </c>
      <c r="F2235">
        <v>15.53</v>
      </c>
      <c r="G2235">
        <v>-105.186850317874</v>
      </c>
      <c r="H2235">
        <v>4.9702858973640902</v>
      </c>
      <c r="I2235">
        <v>-57.5386703253142</v>
      </c>
      <c r="J2235">
        <v>-2.8387004293926998</v>
      </c>
      <c r="K2235">
        <v>16.004544571536002</v>
      </c>
      <c r="L2235">
        <v>31.479926499362801</v>
      </c>
      <c r="M2235">
        <v>54.730422065209197</v>
      </c>
      <c r="N2235">
        <v>1.0868048534079799</v>
      </c>
      <c r="O2235">
        <v>485.44752092723701</v>
      </c>
      <c r="P2235">
        <v>50.9232264334305</v>
      </c>
      <c r="Q2235">
        <v>4.8258607404049999E-3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622</v>
      </c>
      <c r="E2236">
        <v>245.29230150000001</v>
      </c>
      <c r="F2236">
        <v>200.5</v>
      </c>
      <c r="G2236">
        <v>647.14289120328499</v>
      </c>
      <c r="H2236">
        <v>-1.8767559496777499</v>
      </c>
      <c r="I2236">
        <v>232.88578095439999</v>
      </c>
      <c r="J2236">
        <v>0.60158030754175895</v>
      </c>
      <c r="K2236">
        <v>180.651513000318</v>
      </c>
      <c r="L2236">
        <v>103.24714575593499</v>
      </c>
      <c r="M2236">
        <v>44.657921316076603</v>
      </c>
      <c r="N2236">
        <v>0.88001774229319096</v>
      </c>
      <c r="O2236">
        <v>8.4788029925187001</v>
      </c>
      <c r="P2236">
        <v>836.91588785046702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285</v>
      </c>
      <c r="E2237">
        <v>244.893984768</v>
      </c>
      <c r="F2237">
        <v>53.78</v>
      </c>
      <c r="G2237">
        <v>-32.657124476634799</v>
      </c>
      <c r="H2237">
        <v>-14.5026799567616</v>
      </c>
      <c r="I2237">
        <v>-46.982804584481897</v>
      </c>
      <c r="J2237">
        <v>0.72685510236472495</v>
      </c>
      <c r="K2237">
        <v>54.818987789280598</v>
      </c>
      <c r="L2237">
        <v>58.5752974319795</v>
      </c>
      <c r="M2237">
        <v>48.750803154311498</v>
      </c>
      <c r="N2237">
        <v>0.30817947404019203</v>
      </c>
      <c r="O2237">
        <v>85.384901450353198</v>
      </c>
      <c r="P2237">
        <v>21.126126126126099</v>
      </c>
      <c r="Q2237">
        <v>0.115500742769307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555</v>
      </c>
      <c r="E2238">
        <v>244.44720256999901</v>
      </c>
      <c r="F2238">
        <v>304.3</v>
      </c>
      <c r="G2238">
        <v>2.5434222588386</v>
      </c>
      <c r="H2238">
        <v>-5.6008768108953797</v>
      </c>
      <c r="I2238">
        <v>-5.2127161152386101</v>
      </c>
      <c r="J2238">
        <v>1.94362300645249</v>
      </c>
      <c r="K2238">
        <v>298.040106898104</v>
      </c>
      <c r="L2238">
        <v>281.30749430406598</v>
      </c>
      <c r="M2238">
        <v>40.625284092494702</v>
      </c>
      <c r="N2238">
        <v>1.14331990107908</v>
      </c>
      <c r="O2238">
        <v>20.111731843575399</v>
      </c>
      <c r="P2238">
        <v>31.589189189189199</v>
      </c>
      <c r="Q2238">
        <v>-5.3220880995275999E-2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E2239">
        <v>244.22404499999999</v>
      </c>
      <c r="F2239">
        <v>120.9</v>
      </c>
      <c r="G2239">
        <v>194.146939786281</v>
      </c>
      <c r="H2239">
        <v>-3.0132259572513802</v>
      </c>
      <c r="I2239">
        <v>-16.2865843103849</v>
      </c>
      <c r="J2239">
        <v>29.0647975970126</v>
      </c>
      <c r="K2239">
        <v>120.16424488287799</v>
      </c>
      <c r="L2239">
        <v>111.683594906621</v>
      </c>
      <c r="M2239">
        <v>72.341900901462694</v>
      </c>
      <c r="N2239">
        <v>1.1844490926106701</v>
      </c>
      <c r="O2239">
        <v>66.832092638544196</v>
      </c>
      <c r="P2239">
        <v>275.46583850931597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174</v>
      </c>
      <c r="E2240">
        <v>243.5663691</v>
      </c>
      <c r="F2240">
        <v>162.30000000000001</v>
      </c>
      <c r="G2240">
        <v>74.813006828197302</v>
      </c>
      <c r="H2240">
        <v>-1.2678093407311299</v>
      </c>
      <c r="I2240">
        <v>5.4782315542309101</v>
      </c>
      <c r="J2240">
        <v>4.1549603171223302</v>
      </c>
      <c r="K2240">
        <v>152.99282895643901</v>
      </c>
      <c r="L2240">
        <v>138.469976868256</v>
      </c>
      <c r="M2240">
        <v>68.373357599111003</v>
      </c>
      <c r="N2240">
        <v>1.32764791818845</v>
      </c>
      <c r="O2240">
        <v>10.905730129389999</v>
      </c>
      <c r="P2240">
        <v>99.141104294478495</v>
      </c>
      <c r="Q2240">
        <v>0.111494013785421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715</v>
      </c>
      <c r="E2241">
        <v>242.86609717499999</v>
      </c>
      <c r="F2241">
        <v>516.73</v>
      </c>
      <c r="G2241">
        <v>-12.6155208849817</v>
      </c>
      <c r="H2241">
        <v>-3.4293524389830998</v>
      </c>
      <c r="I2241">
        <v>-0.19415004537177599</v>
      </c>
      <c r="J2241">
        <v>-0.19403496827153599</v>
      </c>
      <c r="K2241">
        <v>517.27051915180505</v>
      </c>
      <c r="L2241">
        <v>485.35900092420201</v>
      </c>
      <c r="M2241">
        <v>76.378610990004603</v>
      </c>
      <c r="N2241">
        <v>1.68656438989359</v>
      </c>
      <c r="O2241">
        <v>7.2707216534747303</v>
      </c>
      <c r="P2241">
        <v>21.170125454332201</v>
      </c>
      <c r="Q2241">
        <v>-1.6014498322345E-2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271</v>
      </c>
      <c r="E2242">
        <v>242.42532048000001</v>
      </c>
      <c r="F2242">
        <v>205.8</v>
      </c>
      <c r="G2242">
        <v>199.82854150892001</v>
      </c>
      <c r="H2242">
        <v>19.119308560733401</v>
      </c>
      <c r="I2242">
        <v>96.344464883913204</v>
      </c>
      <c r="J2242">
        <v>-6.2535651747657299</v>
      </c>
      <c r="K2242">
        <v>173.727382260464</v>
      </c>
      <c r="L2242">
        <v>126.877187179831</v>
      </c>
      <c r="M2242">
        <v>54.964497460591502</v>
      </c>
      <c r="N2242">
        <v>0.43214274521454299</v>
      </c>
      <c r="O2242">
        <v>14.4703595724003</v>
      </c>
      <c r="P2242">
        <v>295.00959692898198</v>
      </c>
      <c r="Q2242">
        <v>0.106636458321865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60</v>
      </c>
      <c r="E2243">
        <v>242.3908035</v>
      </c>
      <c r="F2243">
        <v>207.45</v>
      </c>
      <c r="G2243">
        <v>191.071062060375</v>
      </c>
      <c r="H2243">
        <v>-8.7019189235537908</v>
      </c>
      <c r="I2243">
        <v>15.072879792574801</v>
      </c>
      <c r="J2243">
        <v>-4.3130825873191503</v>
      </c>
      <c r="K2243">
        <v>195.71286274587399</v>
      </c>
      <c r="L2243">
        <v>161.452132190257</v>
      </c>
      <c r="M2243">
        <v>53.2806212870792</v>
      </c>
      <c r="N2243">
        <v>0.82604940754237899</v>
      </c>
      <c r="O2243">
        <v>12.243914196191801</v>
      </c>
      <c r="P2243">
        <v>228.451551614946</v>
      </c>
      <c r="Q2243">
        <v>0.142544694284195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472</v>
      </c>
      <c r="E2244">
        <v>242.28</v>
      </c>
      <c r="F2244">
        <v>504.75</v>
      </c>
      <c r="G2244">
        <v>5.1802403399437704</v>
      </c>
      <c r="H2244">
        <v>-13.997968070889801</v>
      </c>
      <c r="I2244">
        <v>-16.1381725327971</v>
      </c>
      <c r="J2244">
        <v>-1.8195893678772801</v>
      </c>
      <c r="K2244">
        <v>514.709609308121</v>
      </c>
      <c r="L2244">
        <v>487.60035314037299</v>
      </c>
      <c r="M2244">
        <v>47.101328808105301</v>
      </c>
      <c r="N2244">
        <v>0.84024205891800896</v>
      </c>
      <c r="O2244">
        <v>18.9301634472511</v>
      </c>
      <c r="P2244">
        <v>32.064364207221303</v>
      </c>
      <c r="Q2244">
        <v>-7.5547029889953002E-2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915</v>
      </c>
      <c r="E2245">
        <v>241.93186793999999</v>
      </c>
      <c r="F2245">
        <v>30.06</v>
      </c>
      <c r="G2245">
        <v>-15.4126890546067</v>
      </c>
      <c r="H2245">
        <v>-1.0802326707188701</v>
      </c>
      <c r="I2245">
        <v>-16.7979335363204</v>
      </c>
      <c r="J2245">
        <v>-0.215355209824107</v>
      </c>
      <c r="K2245">
        <v>29.805651159932602</v>
      </c>
      <c r="L2245">
        <v>30.513001420588498</v>
      </c>
      <c r="M2245">
        <v>42.738651998098099</v>
      </c>
      <c r="N2245">
        <v>0.79170557859152901</v>
      </c>
      <c r="O2245">
        <v>32.335329341317298</v>
      </c>
      <c r="P2245">
        <v>22.195121951219502</v>
      </c>
      <c r="Q2245">
        <v>2.3709294930953001E-2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418</v>
      </c>
      <c r="E2246">
        <v>241.92972359999999</v>
      </c>
      <c r="F2246">
        <v>4.53</v>
      </c>
      <c r="G2246">
        <v>168.247109565568</v>
      </c>
      <c r="H2246">
        <v>14.075168356676899</v>
      </c>
      <c r="I2246">
        <v>40.836620069622903</v>
      </c>
      <c r="J2246">
        <v>-2.35842463266119</v>
      </c>
      <c r="K2246">
        <v>4.0971484859971996</v>
      </c>
      <c r="L2246">
        <v>3.1706438206660801</v>
      </c>
      <c r="M2246">
        <v>42.131347296178397</v>
      </c>
      <c r="N2246">
        <v>0.63605758060338802</v>
      </c>
      <c r="O2246">
        <v>9.0507726269315594</v>
      </c>
      <c r="P2246">
        <v>223.57142857142799</v>
      </c>
      <c r="Q2246">
        <v>5.6788061978747001E-2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541</v>
      </c>
      <c r="E2247">
        <v>241.81681180000001</v>
      </c>
      <c r="F2247">
        <v>54.49</v>
      </c>
      <c r="G2247">
        <v>75.221220552181705</v>
      </c>
      <c r="H2247">
        <v>-2.2861360947407001</v>
      </c>
      <c r="I2247">
        <v>11.5425898883454</v>
      </c>
      <c r="J2247">
        <v>-0.94954279700923006</v>
      </c>
      <c r="K2247">
        <v>49.537271465390198</v>
      </c>
      <c r="L2247">
        <v>44.2492748529408</v>
      </c>
      <c r="M2247">
        <v>70.855327454534802</v>
      </c>
      <c r="N2247">
        <v>1.3481348196635099</v>
      </c>
      <c r="O2247">
        <v>11.304826573683201</v>
      </c>
      <c r="P2247">
        <v>105.622641509433</v>
      </c>
      <c r="Q2247">
        <v>4.4120762886041998E-2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370</v>
      </c>
      <c r="E2248">
        <v>241.7868</v>
      </c>
      <c r="F2248">
        <v>142.9</v>
      </c>
      <c r="G2248">
        <v>219.91202940563599</v>
      </c>
      <c r="H2248">
        <v>-7.5820216409280103</v>
      </c>
      <c r="I2248">
        <v>-13.542389852406201</v>
      </c>
      <c r="J2248">
        <v>-4.3557618997079999</v>
      </c>
      <c r="K2248">
        <v>145.31160140419701</v>
      </c>
      <c r="L2248">
        <v>119.486277190897</v>
      </c>
      <c r="M2248">
        <v>42.694094240125501</v>
      </c>
      <c r="N2248">
        <v>0.70028081123244901</v>
      </c>
      <c r="O2248">
        <v>31.560531840447801</v>
      </c>
      <c r="P2248">
        <v>261.54332700822198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1160</v>
      </c>
      <c r="E2249">
        <v>241.41156866999901</v>
      </c>
      <c r="F2249">
        <v>558.45000000000005</v>
      </c>
      <c r="G2249">
        <v>-27.7845398562208</v>
      </c>
      <c r="H2249">
        <v>-1.2747879942615099</v>
      </c>
      <c r="I2249">
        <v>-37.410651237942702</v>
      </c>
      <c r="J2249">
        <v>1.31249150018386</v>
      </c>
      <c r="K2249">
        <v>574.999217908471</v>
      </c>
      <c r="L2249">
        <v>609.53350612895895</v>
      </c>
      <c r="M2249">
        <v>47.669090614534603</v>
      </c>
      <c r="N2249">
        <v>1.31594182540913</v>
      </c>
      <c r="O2249">
        <v>78.153818605067499</v>
      </c>
      <c r="P2249">
        <v>13.9112697603263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1428</v>
      </c>
      <c r="E2250">
        <v>241.37222695200001</v>
      </c>
      <c r="F2250">
        <v>112.44</v>
      </c>
      <c r="G2250">
        <v>-26.449132824747</v>
      </c>
      <c r="H2250">
        <v>-3.8687644059102202</v>
      </c>
      <c r="I2250">
        <v>-24.204212385593099</v>
      </c>
      <c r="J2250">
        <v>2.6119928319590202</v>
      </c>
      <c r="K2250">
        <v>107.408897690396</v>
      </c>
      <c r="L2250">
        <v>109.131230771177</v>
      </c>
      <c r="M2250">
        <v>68.531760118334006</v>
      </c>
      <c r="N2250">
        <v>1.33069997329172</v>
      </c>
      <c r="O2250">
        <v>32.959800782639597</v>
      </c>
      <c r="P2250">
        <v>27.918088737201298</v>
      </c>
      <c r="Q2250">
        <v>-8.2575922224284004E-2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60</v>
      </c>
      <c r="E2251">
        <v>241.24587317999999</v>
      </c>
      <c r="F2251">
        <v>173.85</v>
      </c>
      <c r="G2251">
        <v>56.144485463947298</v>
      </c>
      <c r="H2251">
        <v>-20.2897695811379</v>
      </c>
      <c r="I2251">
        <v>23.5664061711079</v>
      </c>
      <c r="J2251">
        <v>-3.3524547607695299</v>
      </c>
      <c r="K2251">
        <v>181.263989208818</v>
      </c>
      <c r="L2251">
        <v>152.67655391116301</v>
      </c>
      <c r="M2251">
        <v>40.3644842558083</v>
      </c>
      <c r="N2251">
        <v>0.39889785516020798</v>
      </c>
      <c r="O2251">
        <v>33.966062697727899</v>
      </c>
      <c r="P2251">
        <v>88.047593293672193</v>
      </c>
      <c r="Q2251">
        <v>9.0799565574716995E-2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4666</v>
      </c>
      <c r="E2252">
        <v>240.9259452</v>
      </c>
      <c r="F2252">
        <v>130.1</v>
      </c>
      <c r="G2252">
        <v>75.835435218410296</v>
      </c>
      <c r="H2252">
        <v>4.8773706824976699</v>
      </c>
      <c r="I2252">
        <v>-13.4867281069891</v>
      </c>
      <c r="J2252">
        <v>-12.1688932264739</v>
      </c>
      <c r="K2252">
        <v>126.281659174567</v>
      </c>
      <c r="M2252">
        <v>33.512721028070203</v>
      </c>
      <c r="N2252">
        <v>0.52780748663101595</v>
      </c>
      <c r="O2252">
        <v>47.501921598770103</v>
      </c>
      <c r="P2252">
        <v>109.838709677419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E2253">
        <v>240.90639999999999</v>
      </c>
      <c r="F2253">
        <v>140</v>
      </c>
      <c r="G2253">
        <v>46.762404405380003</v>
      </c>
      <c r="H2253">
        <v>-4.9604355550964803</v>
      </c>
      <c r="I2253">
        <v>21.820197696303602</v>
      </c>
      <c r="J2253">
        <v>2.34873368771115</v>
      </c>
      <c r="K2253">
        <v>134.00730644033499</v>
      </c>
      <c r="L2253">
        <v>111.014057800985</v>
      </c>
      <c r="M2253">
        <v>47.310725291610098</v>
      </c>
      <c r="N2253">
        <v>0.75224429514158597</v>
      </c>
      <c r="O2253">
        <v>28.1428571428571</v>
      </c>
      <c r="P2253">
        <v>79.740659904994203</v>
      </c>
      <c r="Q2253">
        <v>0.247989866530134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211</v>
      </c>
      <c r="E2254">
        <v>240.787574412</v>
      </c>
      <c r="F2254">
        <v>91.74</v>
      </c>
      <c r="G2254">
        <v>-14.5309027596634</v>
      </c>
      <c r="H2254">
        <v>-1.3775080073119801</v>
      </c>
      <c r="I2254">
        <v>-53.0791450105257</v>
      </c>
      <c r="J2254">
        <v>10.1699925704548</v>
      </c>
      <c r="K2254">
        <v>88.654940585936799</v>
      </c>
      <c r="L2254">
        <v>101.66969814306</v>
      </c>
      <c r="M2254">
        <v>77.231550022323503</v>
      </c>
      <c r="N2254">
        <v>2.0297475982053501</v>
      </c>
      <c r="O2254">
        <v>102.419882275997</v>
      </c>
      <c r="P2254">
        <v>25.242320819112599</v>
      </c>
      <c r="Q2254">
        <v>9.597780651296E-3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E2255">
        <v>240.39717888000001</v>
      </c>
      <c r="F2255">
        <v>153.6</v>
      </c>
      <c r="G2255">
        <v>-9.12884051896412</v>
      </c>
      <c r="H2255">
        <v>-9.0686751415969304</v>
      </c>
      <c r="I2255">
        <v>1.0322662956595501</v>
      </c>
      <c r="J2255">
        <v>0.66367931744275599</v>
      </c>
      <c r="K2255">
        <v>156.03883787057001</v>
      </c>
      <c r="M2255">
        <v>35.366579260988601</v>
      </c>
      <c r="N2255">
        <v>0.34897188417960501</v>
      </c>
      <c r="O2255">
        <v>16.3411458333333</v>
      </c>
      <c r="P2255">
        <v>34.500875656742501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833</v>
      </c>
      <c r="E2256">
        <v>238.5428</v>
      </c>
      <c r="F2256">
        <v>167</v>
      </c>
      <c r="G2256">
        <v>120.677689738084</v>
      </c>
      <c r="H2256">
        <v>-7.5961592853601498</v>
      </c>
      <c r="I2256">
        <v>78.429004801143904</v>
      </c>
      <c r="J2256">
        <v>-0.23521496228170899</v>
      </c>
      <c r="K2256">
        <v>156.57426921320001</v>
      </c>
      <c r="M2256">
        <v>53.198663280846702</v>
      </c>
      <c r="N2256">
        <v>0.49297433740008401</v>
      </c>
      <c r="O2256">
        <v>13.7724550898203</v>
      </c>
      <c r="P2256">
        <v>165.079365079365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1506</v>
      </c>
      <c r="E2257">
        <v>238.32506625599899</v>
      </c>
      <c r="F2257">
        <v>30.12</v>
      </c>
      <c r="G2257">
        <v>30.0555412131224</v>
      </c>
      <c r="H2257">
        <v>2.3691620297092002</v>
      </c>
      <c r="I2257">
        <v>-15.058191602422401</v>
      </c>
      <c r="J2257">
        <v>-10.971700964247299</v>
      </c>
      <c r="K2257">
        <v>29.837819312314402</v>
      </c>
      <c r="L2257">
        <v>28.433577846567498</v>
      </c>
      <c r="M2257">
        <v>48.7214213191318</v>
      </c>
      <c r="N2257">
        <v>1.94615483156907</v>
      </c>
      <c r="O2257">
        <v>44.754316069057097</v>
      </c>
      <c r="P2257">
        <v>55.658914728682099</v>
      </c>
      <c r="Q2257">
        <v>6.5849544218071002E-2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54</v>
      </c>
      <c r="E2258">
        <v>238.08911749999999</v>
      </c>
      <c r="F2258">
        <v>146.81</v>
      </c>
      <c r="G2258">
        <v>26.486225982294499</v>
      </c>
      <c r="H2258">
        <v>11.235280444801299</v>
      </c>
      <c r="I2258">
        <v>23.033590737383001</v>
      </c>
      <c r="J2258">
        <v>21.564929428900601</v>
      </c>
      <c r="K2258">
        <v>119.75158651181199</v>
      </c>
      <c r="L2258">
        <v>111.749346453001</v>
      </c>
      <c r="M2258">
        <v>78.606193836666705</v>
      </c>
      <c r="N2258">
        <v>4.6333679581942802</v>
      </c>
      <c r="O2258">
        <v>6.3960220693413099</v>
      </c>
      <c r="P2258">
        <v>68.650201033888493</v>
      </c>
      <c r="Q2258">
        <v>1.9376034422862998E-2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285</v>
      </c>
      <c r="E2259">
        <v>237.91328561700001</v>
      </c>
      <c r="F2259">
        <v>92.19</v>
      </c>
      <c r="G2259">
        <v>-72.479373061236799</v>
      </c>
      <c r="H2259">
        <v>-5.7259736790216502</v>
      </c>
      <c r="I2259">
        <v>-57.585509264659898</v>
      </c>
      <c r="J2259">
        <v>-3.3465922874955099</v>
      </c>
      <c r="K2259">
        <v>101.054621035303</v>
      </c>
      <c r="L2259">
        <v>139.88425936991399</v>
      </c>
      <c r="M2259">
        <v>37.927590574526299</v>
      </c>
      <c r="N2259">
        <v>0.99897527528806895</v>
      </c>
      <c r="O2259">
        <v>146.17637487796901</v>
      </c>
      <c r="P2259">
        <v>3.5842696629213302</v>
      </c>
      <c r="Q2259">
        <v>1.7034824042349999E-2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1595</v>
      </c>
      <c r="E2260">
        <v>237.63906</v>
      </c>
      <c r="F2260">
        <v>25.98</v>
      </c>
      <c r="G2260">
        <v>-77.157934211155506</v>
      </c>
      <c r="H2260">
        <v>-13.829854848589401</v>
      </c>
      <c r="I2260">
        <v>-53.823159636208601</v>
      </c>
      <c r="J2260">
        <v>-1.0621668364034</v>
      </c>
      <c r="K2260">
        <v>27.281114310641001</v>
      </c>
      <c r="L2260">
        <v>36.526435487110398</v>
      </c>
      <c r="M2260">
        <v>53.610538264455698</v>
      </c>
      <c r="N2260">
        <v>2.42853194685943</v>
      </c>
      <c r="O2260">
        <v>143.13574544521401</v>
      </c>
      <c r="P2260">
        <v>11.7419354838709</v>
      </c>
      <c r="Q2260">
        <v>9.4592722760850997E-2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54</v>
      </c>
      <c r="E2261">
        <v>237.33563791999899</v>
      </c>
      <c r="F2261">
        <v>213.28</v>
      </c>
      <c r="G2261">
        <v>-68.017255816929506</v>
      </c>
      <c r="H2261">
        <v>-4.28268832825938</v>
      </c>
      <c r="I2261">
        <v>-41.334235544097197</v>
      </c>
      <c r="J2261">
        <v>4.0916793174427397</v>
      </c>
      <c r="K2261">
        <v>212.767158603951</v>
      </c>
      <c r="L2261">
        <v>261.35981501333703</v>
      </c>
      <c r="M2261">
        <v>57.8286599900635</v>
      </c>
      <c r="N2261">
        <v>0.16085756092349099</v>
      </c>
      <c r="O2261">
        <v>121.84452363090701</v>
      </c>
      <c r="P2261">
        <v>23.1408775981524</v>
      </c>
      <c r="Q2261">
        <v>-0.121343784327666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915</v>
      </c>
      <c r="E2262">
        <v>237.23983999999999</v>
      </c>
      <c r="F2262">
        <v>398</v>
      </c>
      <c r="G2262">
        <v>80.091609152003599</v>
      </c>
      <c r="H2262">
        <v>85.163607215417599</v>
      </c>
      <c r="I2262">
        <v>18.255836932283</v>
      </c>
      <c r="J2262">
        <v>-7.3315394974062196</v>
      </c>
      <c r="K2262">
        <v>307.03989979618899</v>
      </c>
      <c r="L2262">
        <v>237.26589941734301</v>
      </c>
      <c r="M2262">
        <v>53.294472635320901</v>
      </c>
      <c r="N2262">
        <v>1.13183791606367</v>
      </c>
      <c r="O2262">
        <v>15.7035175879397</v>
      </c>
      <c r="P2262">
        <v>199.248120300751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1024</v>
      </c>
      <c r="E2263">
        <v>237.21243254800001</v>
      </c>
      <c r="F2263">
        <v>12.74</v>
      </c>
      <c r="G2263">
        <v>63.341986225910098</v>
      </c>
      <c r="H2263">
        <v>-3.1331623784979601</v>
      </c>
      <c r="I2263">
        <v>-4.4727800248503904</v>
      </c>
      <c r="J2263">
        <v>-4.94678222101878</v>
      </c>
      <c r="K2263">
        <v>11.850137148624899</v>
      </c>
      <c r="L2263">
        <v>10.347402007252599</v>
      </c>
      <c r="M2263">
        <v>52.430646462629497</v>
      </c>
      <c r="N2263">
        <v>0.70494397385558305</v>
      </c>
      <c r="O2263">
        <v>20.879120879120801</v>
      </c>
      <c r="Q2263">
        <v>5.8225660044005999E-2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555</v>
      </c>
      <c r="E2264">
        <v>237.08331453</v>
      </c>
      <c r="F2264">
        <v>391.9</v>
      </c>
      <c r="G2264">
        <v>-32.516648652628703</v>
      </c>
      <c r="H2264">
        <v>-3.3517394827087599</v>
      </c>
      <c r="I2264">
        <v>-21.9799893177304</v>
      </c>
      <c r="J2264">
        <v>2.5603257614906698</v>
      </c>
      <c r="K2264">
        <v>390.53101857747401</v>
      </c>
      <c r="L2264">
        <v>392.64551952020099</v>
      </c>
      <c r="M2264">
        <v>51.5673777033345</v>
      </c>
      <c r="N2264">
        <v>0.70764962388465003</v>
      </c>
      <c r="O2264">
        <v>32.163817300331701</v>
      </c>
      <c r="P2264">
        <v>22.468749999999901</v>
      </c>
      <c r="Q2264">
        <v>6.5549106656317996E-2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1506</v>
      </c>
      <c r="E2265">
        <v>237.01917086399999</v>
      </c>
      <c r="F2265">
        <v>134.12</v>
      </c>
      <c r="G2265">
        <v>91.230654973148702</v>
      </c>
      <c r="H2265">
        <v>-8.3285580159443899</v>
      </c>
      <c r="I2265">
        <v>3.2590354943949902</v>
      </c>
      <c r="J2265">
        <v>4.3118373601446596</v>
      </c>
      <c r="K2265">
        <v>126.482347959302</v>
      </c>
      <c r="L2265">
        <v>105.763679525905</v>
      </c>
      <c r="M2265">
        <v>54.859807457851403</v>
      </c>
      <c r="N2265">
        <v>0.45922431434472599</v>
      </c>
      <c r="O2265">
        <v>20.272889949299099</v>
      </c>
      <c r="P2265">
        <v>118.866731775055</v>
      </c>
      <c r="Q2265">
        <v>9.9658229787093003E-2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133</v>
      </c>
      <c r="E2266">
        <v>235.845</v>
      </c>
      <c r="F2266">
        <v>262.05</v>
      </c>
      <c r="G2266">
        <v>-23.396633583695401</v>
      </c>
      <c r="H2266">
        <v>-12.310398554531901</v>
      </c>
      <c r="I2266">
        <v>-26.378876548807799</v>
      </c>
      <c r="J2266">
        <v>-1.3669005642140499</v>
      </c>
      <c r="K2266">
        <v>275.22960415034902</v>
      </c>
      <c r="L2266">
        <v>267.91431828236398</v>
      </c>
      <c r="M2266">
        <v>34.980977719539901</v>
      </c>
      <c r="N2266">
        <v>0.40725086710187097</v>
      </c>
      <c r="O2266">
        <v>34.707116962411703</v>
      </c>
      <c r="P2266">
        <v>26.046176046176001</v>
      </c>
      <c r="Q2266">
        <v>-1.3654927317047E-2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228</v>
      </c>
      <c r="E2267">
        <v>235.40031200000001</v>
      </c>
      <c r="F2267">
        <v>129.69999999999999</v>
      </c>
      <c r="G2267">
        <v>27.684951482188001</v>
      </c>
      <c r="H2267">
        <v>36.792398084194303</v>
      </c>
      <c r="I2267">
        <v>37.395540201001502</v>
      </c>
      <c r="J2267">
        <v>0.13182530284420799</v>
      </c>
      <c r="K2267">
        <v>120.929018836767</v>
      </c>
      <c r="M2267">
        <v>33.823228333769201</v>
      </c>
      <c r="N2267">
        <v>0.51679687500000004</v>
      </c>
      <c r="O2267">
        <v>40.709329221279901</v>
      </c>
      <c r="P2267">
        <v>68.441558441558399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715</v>
      </c>
      <c r="E2268">
        <v>235.24006722999999</v>
      </c>
      <c r="F2268">
        <v>21.58</v>
      </c>
      <c r="G2268">
        <v>10.3266944518299</v>
      </c>
      <c r="H2268">
        <v>2.3041322664699999</v>
      </c>
      <c r="I2268">
        <v>1.65256483052803</v>
      </c>
      <c r="J2268">
        <v>1.77824648162184</v>
      </c>
      <c r="K2268">
        <v>20.6685564212776</v>
      </c>
      <c r="L2268">
        <v>19.044370271690202</v>
      </c>
      <c r="M2268">
        <v>52.769297021364501</v>
      </c>
      <c r="N2268">
        <v>0.732727423500109</v>
      </c>
      <c r="O2268">
        <v>7.7386468952734102</v>
      </c>
      <c r="P2268">
        <v>38.697859759624599</v>
      </c>
      <c r="Q2268">
        <v>2.7288076423579999E-3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555</v>
      </c>
      <c r="E2269">
        <v>234.46628039999999</v>
      </c>
      <c r="F2269">
        <v>17.38</v>
      </c>
      <c r="G2269">
        <v>208.30262057525201</v>
      </c>
      <c r="H2269">
        <v>19.220581056750099</v>
      </c>
      <c r="I2269">
        <v>85.469748710781801</v>
      </c>
      <c r="J2269">
        <v>-6.0645706825572399</v>
      </c>
      <c r="K2269">
        <v>15.1680874826184</v>
      </c>
      <c r="L2269">
        <v>10.106496818530699</v>
      </c>
      <c r="M2269">
        <v>27.268523300034499</v>
      </c>
      <c r="N2269">
        <v>1.30764892007153</v>
      </c>
      <c r="O2269">
        <v>24.5109321058688</v>
      </c>
      <c r="P2269">
        <v>261.33056133056101</v>
      </c>
      <c r="Q2269">
        <v>9.2235363624853003E-2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622</v>
      </c>
      <c r="E2270">
        <v>234.404855</v>
      </c>
      <c r="F2270">
        <v>227.75</v>
      </c>
      <c r="G2270">
        <v>403.18811912351299</v>
      </c>
      <c r="H2270">
        <v>-6.1835602564820604</v>
      </c>
      <c r="I2270">
        <v>29.164200697386899</v>
      </c>
      <c r="J2270">
        <v>15.591679317442701</v>
      </c>
      <c r="K2270">
        <v>245.26423656579399</v>
      </c>
      <c r="L2270">
        <v>187.25017869533801</v>
      </c>
      <c r="M2270">
        <v>45.677267748986203</v>
      </c>
      <c r="N2270">
        <v>0.85763888888888895</v>
      </c>
      <c r="O2270">
        <v>69.484083424807807</v>
      </c>
      <c r="P2270">
        <v>469.37499999999898</v>
      </c>
      <c r="Q2270">
        <v>0.13670897891752001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228</v>
      </c>
      <c r="E2271">
        <v>234.40455</v>
      </c>
      <c r="F2271">
        <v>194.85</v>
      </c>
      <c r="G2271">
        <v>-35.6836657393183</v>
      </c>
      <c r="H2271">
        <v>-1.85275969873907</v>
      </c>
      <c r="I2271">
        <v>-32.292790474171198</v>
      </c>
      <c r="J2271">
        <v>-2.2135362227381998</v>
      </c>
      <c r="K2271">
        <v>183.338808123327</v>
      </c>
      <c r="L2271">
        <v>204.24327946795</v>
      </c>
      <c r="M2271">
        <v>66.255557698109001</v>
      </c>
      <c r="N2271">
        <v>0.67917542115924101</v>
      </c>
      <c r="O2271">
        <v>61.098280728765701</v>
      </c>
      <c r="P2271">
        <v>38.5846372688478</v>
      </c>
      <c r="Q2271">
        <v>8.609825972554E-2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E2272">
        <v>234.37620000000001</v>
      </c>
      <c r="F2272">
        <v>2.25</v>
      </c>
      <c r="G2272">
        <v>154.58368984126699</v>
      </c>
      <c r="H2272">
        <v>-43.104248264126497</v>
      </c>
      <c r="I2272">
        <v>-6.4384295107498204</v>
      </c>
      <c r="J2272">
        <v>-9.3394947716260699</v>
      </c>
      <c r="K2272">
        <v>2.88848498651027</v>
      </c>
      <c r="L2272">
        <v>2.5074959820857501</v>
      </c>
      <c r="M2272">
        <v>32.970557989440202</v>
      </c>
      <c r="N2272">
        <v>0.83899305849046502</v>
      </c>
      <c r="O2272">
        <v>83.5555555555555</v>
      </c>
      <c r="P2272">
        <v>414.28571428571399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361</v>
      </c>
      <c r="E2273">
        <v>233.641469</v>
      </c>
      <c r="F2273">
        <v>79.37</v>
      </c>
      <c r="G2273">
        <v>50.237124083468103</v>
      </c>
      <c r="H2273">
        <v>-11.2760004211816</v>
      </c>
      <c r="I2273">
        <v>-8.7551534657894994</v>
      </c>
      <c r="J2273">
        <v>-4.4459201041046104</v>
      </c>
      <c r="K2273">
        <v>83.135724103600396</v>
      </c>
      <c r="L2273">
        <v>73.086983676731805</v>
      </c>
      <c r="M2273">
        <v>40.301071118903202</v>
      </c>
      <c r="N2273">
        <v>0.47127926956781102</v>
      </c>
      <c r="O2273">
        <v>22.6533954894796</v>
      </c>
      <c r="P2273">
        <v>86.533490011750899</v>
      </c>
      <c r="Q2273">
        <v>2.5394562233322E-2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231</v>
      </c>
      <c r="E2274">
        <v>233.58571978499899</v>
      </c>
      <c r="F2274">
        <v>14.85</v>
      </c>
      <c r="G2274">
        <v>89.658109797640904</v>
      </c>
      <c r="H2274">
        <v>7.40152963414174</v>
      </c>
      <c r="I2274">
        <v>-8.6064160538110208</v>
      </c>
      <c r="J2274">
        <v>14.8823118234475</v>
      </c>
      <c r="K2274">
        <v>12.830569404346299</v>
      </c>
      <c r="L2274">
        <v>11.348397823664399</v>
      </c>
      <c r="M2274">
        <v>73.801812833198298</v>
      </c>
      <c r="N2274">
        <v>2.3479699259343101</v>
      </c>
      <c r="O2274">
        <v>30.976430976430901</v>
      </c>
      <c r="P2274">
        <v>119.99999999999901</v>
      </c>
      <c r="Q2274">
        <v>4.8446317383340001E-3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198</v>
      </c>
      <c r="E2275">
        <v>233.11579712399899</v>
      </c>
      <c r="F2275">
        <v>102.06</v>
      </c>
      <c r="G2275">
        <v>17.248560620373802</v>
      </c>
      <c r="H2275">
        <v>-6.3344760073978099</v>
      </c>
      <c r="I2275">
        <v>-12.393226940683499</v>
      </c>
      <c r="J2275">
        <v>-0.92755145178802401</v>
      </c>
      <c r="K2275">
        <v>103.744832059636</v>
      </c>
      <c r="L2275">
        <v>97.286335843365407</v>
      </c>
      <c r="M2275">
        <v>37.488017668658003</v>
      </c>
      <c r="N2275">
        <v>0.82728210456058704</v>
      </c>
      <c r="O2275">
        <v>37.860082304526699</v>
      </c>
      <c r="P2275">
        <v>46.9546436285097</v>
      </c>
      <c r="Q2275">
        <v>1.4908253001502E-2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946</v>
      </c>
      <c r="E2276">
        <v>232.11046339999999</v>
      </c>
      <c r="F2276">
        <v>119.8</v>
      </c>
      <c r="G2276">
        <v>48.860617921012398</v>
      </c>
      <c r="H2276">
        <v>87.5676884947666</v>
      </c>
      <c r="I2276">
        <v>58.571206639825903</v>
      </c>
      <c r="J2276">
        <v>-7.3213641608181099</v>
      </c>
      <c r="M2276">
        <v>63.4070676195185</v>
      </c>
      <c r="O2276">
        <v>16.026711185308798</v>
      </c>
      <c r="P2276">
        <v>91.068580542264698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1428</v>
      </c>
      <c r="E2277">
        <v>231.70493723999999</v>
      </c>
      <c r="F2277">
        <v>222.8</v>
      </c>
      <c r="G2277">
        <v>91.985167201644998</v>
      </c>
      <c r="H2277">
        <v>8.5051884947666991</v>
      </c>
      <c r="I2277">
        <v>-2.36869077331942</v>
      </c>
      <c r="J2277">
        <v>13.620250746014101</v>
      </c>
      <c r="K2277">
        <v>175.54795370900999</v>
      </c>
      <c r="L2277">
        <v>167.304586315254</v>
      </c>
      <c r="M2277">
        <v>79.630447699910604</v>
      </c>
      <c r="N2277">
        <v>3.6155599692868599</v>
      </c>
      <c r="O2277">
        <v>11.6921005385996</v>
      </c>
      <c r="P2277">
        <v>116.31067961165</v>
      </c>
      <c r="Q2277">
        <v>4.2866058776752002E-2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60</v>
      </c>
      <c r="E2278">
        <v>231.38726399999999</v>
      </c>
      <c r="F2278">
        <v>141.19999999999999</v>
      </c>
      <c r="G2278">
        <v>-28.184690953274998</v>
      </c>
      <c r="H2278">
        <v>-11.5249401880259</v>
      </c>
      <c r="I2278">
        <v>-18.474102234461501</v>
      </c>
      <c r="J2278">
        <v>1.6261977848228</v>
      </c>
      <c r="M2278">
        <v>48.299549707446197</v>
      </c>
      <c r="O2278">
        <v>39.376770538243598</v>
      </c>
      <c r="P2278">
        <v>38.431372549019599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E2279">
        <v>231.20706000000001</v>
      </c>
      <c r="F2279">
        <v>75.41</v>
      </c>
      <c r="G2279">
        <v>168.38920014831501</v>
      </c>
      <c r="H2279">
        <v>-8.4330754471736995</v>
      </c>
      <c r="I2279">
        <v>-9.0673212973344501</v>
      </c>
      <c r="J2279">
        <v>6.5403254425594701</v>
      </c>
      <c r="K2279">
        <v>79.022032363332201</v>
      </c>
      <c r="L2279">
        <v>66.557122985878806</v>
      </c>
      <c r="M2279">
        <v>46.118385262588902</v>
      </c>
      <c r="N2279">
        <v>4.0967399869805003</v>
      </c>
      <c r="O2279">
        <v>29.6910224108208</v>
      </c>
      <c r="P2279">
        <v>192.40015509887499</v>
      </c>
      <c r="Q2279">
        <v>0.23495889762033401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138</v>
      </c>
      <c r="E2280">
        <v>230.31060433499999</v>
      </c>
      <c r="F2280">
        <v>61.95</v>
      </c>
      <c r="G2280">
        <v>-47.668590418540703</v>
      </c>
      <c r="H2280">
        <v>1.65551592157717</v>
      </c>
      <c r="I2280">
        <v>-11.0331550298799</v>
      </c>
      <c r="J2280">
        <v>-1.6553795060866601</v>
      </c>
      <c r="K2280">
        <v>60.738640059549297</v>
      </c>
      <c r="L2280">
        <v>64.504320529948401</v>
      </c>
      <c r="M2280">
        <v>54.4640644312571</v>
      </c>
      <c r="N2280">
        <v>1.15104084201413</v>
      </c>
      <c r="O2280">
        <v>55.932203389830399</v>
      </c>
      <c r="P2280">
        <v>48.2412060301507</v>
      </c>
      <c r="Q2280">
        <v>9.1284654950594998E-2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1595</v>
      </c>
      <c r="E2281">
        <v>230.20202813499901</v>
      </c>
      <c r="F2281">
        <v>496.45</v>
      </c>
      <c r="G2281">
        <v>-16.215927266269901</v>
      </c>
      <c r="H2281">
        <v>19.6006430402212</v>
      </c>
      <c r="I2281">
        <v>4.41077676203592</v>
      </c>
      <c r="J2281">
        <v>11.705175215858301</v>
      </c>
      <c r="K2281">
        <v>421.10838321705</v>
      </c>
      <c r="L2281">
        <v>417.10571073011698</v>
      </c>
      <c r="M2281">
        <v>83.541632426842</v>
      </c>
      <c r="N2281">
        <v>1.79624362710998</v>
      </c>
      <c r="O2281">
        <v>10.786584751737299</v>
      </c>
      <c r="P2281">
        <v>37.9027777777777</v>
      </c>
      <c r="Q2281">
        <v>-0.13084798393116001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54</v>
      </c>
      <c r="E2282">
        <v>229.62744531999999</v>
      </c>
      <c r="F2282">
        <v>162.94999999999999</v>
      </c>
      <c r="G2282">
        <v>-27.590836607365102</v>
      </c>
      <c r="H2282">
        <v>-4.8176507951960303</v>
      </c>
      <c r="I2282">
        <v>0.33206429938212101</v>
      </c>
      <c r="J2282">
        <v>0.39060127666467798</v>
      </c>
      <c r="K2282">
        <v>160.79059978168601</v>
      </c>
      <c r="L2282">
        <v>145.09351515938201</v>
      </c>
      <c r="M2282">
        <v>45.157224900025199</v>
      </c>
      <c r="N2282">
        <v>0.55983643085877299</v>
      </c>
      <c r="O2282">
        <v>13.3476526541884</v>
      </c>
      <c r="P2282">
        <v>54.601518026565401</v>
      </c>
      <c r="Q2282">
        <v>2.6551113234422E-2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555</v>
      </c>
      <c r="E2283">
        <v>229.07405937499999</v>
      </c>
      <c r="F2283">
        <v>176.05</v>
      </c>
      <c r="G2283">
        <v>43.655711716106197</v>
      </c>
      <c r="H2283">
        <v>-3.4017621088302401</v>
      </c>
      <c r="I2283">
        <v>-19.827599931773701</v>
      </c>
      <c r="J2283">
        <v>4.1335787587835302</v>
      </c>
      <c r="K2283">
        <v>176.29079842289099</v>
      </c>
      <c r="L2283">
        <v>167.25123221539599</v>
      </c>
      <c r="M2283">
        <v>43.424988345781998</v>
      </c>
      <c r="N2283">
        <v>1.98977030496164</v>
      </c>
      <c r="O2283">
        <v>34.620846350468597</v>
      </c>
      <c r="P2283">
        <v>72.5980392156862</v>
      </c>
      <c r="Q2283">
        <v>-1.361050733388E-3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138</v>
      </c>
      <c r="E2284">
        <v>228.88900000000001</v>
      </c>
      <c r="F2284">
        <v>266.14999999999998</v>
      </c>
      <c r="G2284">
        <v>327.090739964693</v>
      </c>
      <c r="H2284">
        <v>34.022901697094198</v>
      </c>
      <c r="I2284">
        <v>245.36179593041501</v>
      </c>
      <c r="J2284">
        <v>1.49596721943356</v>
      </c>
      <c r="K2284">
        <v>200.56669414815599</v>
      </c>
      <c r="L2284">
        <v>131.83486427474301</v>
      </c>
      <c r="M2284">
        <v>82.401747374453805</v>
      </c>
      <c r="N2284">
        <v>2.5227634404338799</v>
      </c>
      <c r="O2284">
        <v>0</v>
      </c>
      <c r="P2284">
        <v>471.75080558539202</v>
      </c>
      <c r="Q2284">
        <v>0.147357142302174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527</v>
      </c>
      <c r="E2285">
        <v>228.51706659999999</v>
      </c>
      <c r="F2285">
        <v>106.45</v>
      </c>
      <c r="G2285">
        <v>-54.116010761459997</v>
      </c>
      <c r="H2285">
        <v>-35.048147282359402</v>
      </c>
      <c r="I2285">
        <v>-44.405422042646499</v>
      </c>
      <c r="J2285">
        <v>-8.0732691361654894</v>
      </c>
      <c r="M2285">
        <v>24.822834058702099</v>
      </c>
      <c r="O2285">
        <v>52.888680131517098</v>
      </c>
      <c r="P2285">
        <v>5.0839091806515304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1428</v>
      </c>
      <c r="E2286">
        <v>228.46915000000001</v>
      </c>
      <c r="F2286">
        <v>193.7</v>
      </c>
      <c r="G2286">
        <v>-41.550333409479101</v>
      </c>
      <c r="H2286">
        <v>-2.8355354303971798</v>
      </c>
      <c r="I2286">
        <v>0.38287829163965398</v>
      </c>
      <c r="J2286">
        <v>-9.7946843189208899</v>
      </c>
      <c r="K2286">
        <v>195.40708791771499</v>
      </c>
      <c r="L2286">
        <v>195.07920067970599</v>
      </c>
      <c r="M2286">
        <v>37.176042540376102</v>
      </c>
      <c r="N2286">
        <v>2.0647870861562998</v>
      </c>
      <c r="O2286">
        <v>53.226639132679402</v>
      </c>
      <c r="P2286">
        <v>20.835932626325601</v>
      </c>
      <c r="Q2286">
        <v>2.40659805586E-3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21</v>
      </c>
      <c r="E2287">
        <v>228.31414405999999</v>
      </c>
      <c r="F2287">
        <v>118.6</v>
      </c>
      <c r="G2287">
        <v>72.999011826848104</v>
      </c>
      <c r="H2287">
        <v>-7.6287924436497203</v>
      </c>
      <c r="I2287">
        <v>38.929607928459703</v>
      </c>
      <c r="J2287">
        <v>-7.7838001976715603</v>
      </c>
      <c r="K2287">
        <v>110.75109833489699</v>
      </c>
      <c r="L2287">
        <v>91.282180376652306</v>
      </c>
      <c r="M2287">
        <v>43.6381737339876</v>
      </c>
      <c r="N2287">
        <v>1.42805101629751</v>
      </c>
      <c r="O2287">
        <v>24.451939291736899</v>
      </c>
      <c r="P2287">
        <v>122.93233082706701</v>
      </c>
      <c r="Q2287">
        <v>2.7675583882705999E-2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198</v>
      </c>
      <c r="E2288">
        <v>228.16557</v>
      </c>
      <c r="F2288">
        <v>180</v>
      </c>
      <c r="G2288">
        <v>19.5297149058988</v>
      </c>
      <c r="H2288">
        <v>-20.322754395676199</v>
      </c>
      <c r="I2288">
        <v>-21.564662985997298</v>
      </c>
      <c r="J2288">
        <v>-6.0484771362730196</v>
      </c>
      <c r="K2288">
        <v>186.37525511132301</v>
      </c>
      <c r="L2288">
        <v>169.665613391839</v>
      </c>
      <c r="M2288">
        <v>41.096875653913898</v>
      </c>
      <c r="N2288">
        <v>0.56504280299368403</v>
      </c>
      <c r="O2288">
        <v>23.6388888888889</v>
      </c>
      <c r="P2288">
        <v>44.462279293739897</v>
      </c>
      <c r="Q2288">
        <v>-1.0989453041894999E-2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585</v>
      </c>
      <c r="E2289">
        <v>228.05737500000001</v>
      </c>
      <c r="F2289">
        <v>130</v>
      </c>
      <c r="G2289">
        <v>-37.344288283893697</v>
      </c>
      <c r="H2289">
        <v>-2.84838062272603</v>
      </c>
      <c r="I2289">
        <v>-11.4115652820041</v>
      </c>
      <c r="J2289">
        <v>-1.7540455896204401</v>
      </c>
      <c r="K2289">
        <v>130.812118663538</v>
      </c>
      <c r="L2289">
        <v>131.119015049013</v>
      </c>
      <c r="M2289">
        <v>43.250127731844103</v>
      </c>
      <c r="N2289">
        <v>4.0771739130434703</v>
      </c>
      <c r="O2289">
        <v>26.846153846153801</v>
      </c>
      <c r="P2289">
        <v>8.3333333333333197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D2290" t="s">
        <v>98</v>
      </c>
      <c r="E2290">
        <v>227.39233496</v>
      </c>
      <c r="F2290">
        <v>171.4</v>
      </c>
      <c r="G2290">
        <v>112.153428611083</v>
      </c>
      <c r="H2290">
        <v>-9.7721028614180998</v>
      </c>
      <c r="I2290">
        <v>-9.1405404755655901</v>
      </c>
      <c r="J2290">
        <v>-0.27990144846568699</v>
      </c>
      <c r="K2290">
        <v>178.37332272638</v>
      </c>
      <c r="L2290">
        <v>147.105567419598</v>
      </c>
      <c r="M2290">
        <v>39.565349247556902</v>
      </c>
      <c r="N2290">
        <v>0.23195302843016</v>
      </c>
      <c r="O2290">
        <v>52.7421236872812</v>
      </c>
      <c r="P2290">
        <v>146.44140905823099</v>
      </c>
      <c r="Q2290">
        <v>0.113303297197391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E2291">
        <v>227</v>
      </c>
      <c r="F2291">
        <v>227</v>
      </c>
      <c r="G2291">
        <v>590.49958958831201</v>
      </c>
      <c r="H2291">
        <v>-0.828302522450307</v>
      </c>
      <c r="I2291">
        <v>88.450616262000807</v>
      </c>
      <c r="J2291">
        <v>1.4573910452851699</v>
      </c>
      <c r="K2291">
        <v>209.175090412581</v>
      </c>
      <c r="L2291">
        <v>127.265571413853</v>
      </c>
      <c r="M2291">
        <v>51.494277936890199</v>
      </c>
      <c r="N2291">
        <v>0.199489274770173</v>
      </c>
      <c r="O2291">
        <v>15.594713656387601</v>
      </c>
      <c r="P2291">
        <v>614.51054453887298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622</v>
      </c>
      <c r="E2292">
        <v>226.37354337899899</v>
      </c>
      <c r="F2292">
        <v>35.19</v>
      </c>
      <c r="G2292">
        <v>22.309211369605801</v>
      </c>
      <c r="H2292">
        <v>9.7118643640271802</v>
      </c>
      <c r="I2292">
        <v>27.881451950071199</v>
      </c>
      <c r="J2292">
        <v>8.3296472318812498</v>
      </c>
      <c r="K2292">
        <v>26.313230443098099</v>
      </c>
      <c r="L2292">
        <v>24.600841553332899</v>
      </c>
      <c r="M2292">
        <v>86.039232956892704</v>
      </c>
      <c r="N2292">
        <v>2.6381622766874</v>
      </c>
      <c r="O2292">
        <v>1.0514350667803301</v>
      </c>
      <c r="P2292">
        <v>74.207920792079193</v>
      </c>
      <c r="Q2292">
        <v>5.5286900309422002E-2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198</v>
      </c>
      <c r="E2293">
        <v>226.30789999999999</v>
      </c>
      <c r="F2293">
        <v>182</v>
      </c>
      <c r="G2293">
        <v>9.0299807219541606</v>
      </c>
      <c r="H2293">
        <v>6.5193930402212397</v>
      </c>
      <c r="I2293">
        <v>-19.533378468143699</v>
      </c>
      <c r="J2293">
        <v>-10.8833206825572</v>
      </c>
      <c r="K2293">
        <v>169.727384051987</v>
      </c>
      <c r="L2293">
        <v>178.619609258358</v>
      </c>
      <c r="M2293">
        <v>64.238188505206494</v>
      </c>
      <c r="N2293">
        <v>2.21831667095111</v>
      </c>
      <c r="O2293">
        <v>70.027472527472497</v>
      </c>
      <c r="P2293">
        <v>41.085271317829402</v>
      </c>
      <c r="Q2293">
        <v>0.124354804879459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D2294" t="s">
        <v>541</v>
      </c>
      <c r="E2294">
        <v>226.17237088499999</v>
      </c>
      <c r="F2294">
        <v>179.95</v>
      </c>
      <c r="G2294">
        <v>60.420735118108198</v>
      </c>
      <c r="H2294">
        <v>10.659468918815399</v>
      </c>
      <c r="I2294">
        <v>-41.739882360779198</v>
      </c>
      <c r="J2294">
        <v>-2.2503120245486001</v>
      </c>
      <c r="K2294">
        <v>161.53558291624799</v>
      </c>
      <c r="L2294">
        <v>156.600377475908</v>
      </c>
      <c r="M2294">
        <v>58.852443298047902</v>
      </c>
      <c r="N2294">
        <v>0.75071521562245702</v>
      </c>
      <c r="O2294">
        <v>49.485968324534603</v>
      </c>
      <c r="P2294">
        <v>126.75151209677399</v>
      </c>
      <c r="Q2294">
        <v>2.5328080528896998E-2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622</v>
      </c>
      <c r="E2295">
        <v>225.96912395999999</v>
      </c>
      <c r="F2295">
        <v>8.2799999999999994</v>
      </c>
      <c r="G2295">
        <v>12.2256925432768</v>
      </c>
      <c r="H2295">
        <v>-21.532588068709</v>
      </c>
      <c r="I2295">
        <v>7.7335320733377699</v>
      </c>
      <c r="J2295">
        <v>-7.7081018641765198</v>
      </c>
      <c r="K2295">
        <v>9.2123995189281498</v>
      </c>
      <c r="L2295">
        <v>7.7717332214908899</v>
      </c>
      <c r="M2295">
        <v>21.603360869546702</v>
      </c>
      <c r="N2295">
        <v>0.63744358123730605</v>
      </c>
      <c r="O2295">
        <v>48.5507246376811</v>
      </c>
      <c r="P2295">
        <v>69.325153374233096</v>
      </c>
      <c r="Q2295">
        <v>8.9351577156130998E-2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1024</v>
      </c>
      <c r="E2296">
        <v>225.66657852199901</v>
      </c>
      <c r="F2296">
        <v>6.86</v>
      </c>
      <c r="G2296">
        <v>116.690799435404</v>
      </c>
      <c r="H2296">
        <v>6.3488118300301499</v>
      </c>
      <c r="I2296">
        <v>22.899633768253</v>
      </c>
      <c r="J2296">
        <v>-8.2637740334113907</v>
      </c>
      <c r="K2296">
        <v>6.2700607485777198</v>
      </c>
      <c r="L2296">
        <v>5.1300179275500604</v>
      </c>
      <c r="M2296">
        <v>30.9917653320915</v>
      </c>
      <c r="N2296">
        <v>0.50439817309852497</v>
      </c>
      <c r="O2296">
        <v>25.6559766763848</v>
      </c>
      <c r="Q2296">
        <v>3.0708891583713999E-2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622</v>
      </c>
      <c r="E2297">
        <v>225.169161</v>
      </c>
      <c r="F2297">
        <v>64.75</v>
      </c>
      <c r="G2297">
        <v>184.322378382772</v>
      </c>
      <c r="H2297">
        <v>-2.2681407958189901</v>
      </c>
      <c r="I2297">
        <v>194.032967101586</v>
      </c>
      <c r="J2297">
        <v>-1.3187684437512801</v>
      </c>
      <c r="K2297">
        <v>61.380513062804702</v>
      </c>
      <c r="M2297">
        <v>48.010761510851502</v>
      </c>
      <c r="N2297">
        <v>0.491244151096977</v>
      </c>
      <c r="O2297">
        <v>16.602316602316499</v>
      </c>
      <c r="P2297">
        <v>208.333333333333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E2298">
        <v>224.77426664999999</v>
      </c>
      <c r="F2298">
        <v>25.17</v>
      </c>
      <c r="G2298">
        <v>59.043590503985001</v>
      </c>
      <c r="H2298">
        <v>7.6200554826175502</v>
      </c>
      <c r="I2298">
        <v>19.0153117343547</v>
      </c>
      <c r="J2298">
        <v>19.545442229395501</v>
      </c>
      <c r="K2298">
        <v>21.724305411155299</v>
      </c>
      <c r="L2298">
        <v>21.092980060663301</v>
      </c>
      <c r="M2298">
        <v>90.097860858122502</v>
      </c>
      <c r="N2298">
        <v>2.06497218352713</v>
      </c>
      <c r="O2298">
        <v>22.328168454509299</v>
      </c>
      <c r="P2298">
        <v>104.46791226645</v>
      </c>
      <c r="Q2298">
        <v>3.5649498004672001E-2</v>
      </c>
    </row>
    <row r="2299" spans="1:17" hidden="1" x14ac:dyDescent="0.3">
      <c r="A2299" t="s">
        <v>4759</v>
      </c>
      <c r="B2299" t="s">
        <v>3536</v>
      </c>
      <c r="C2299" t="str">
        <f>IFERROR(VLOOKUP(Table1[[#This Row],[Ticker]],[1]!Table1[[Symbol]:[Industry]],2,FALSE),"-")</f>
        <v>-</v>
      </c>
      <c r="D2299" t="s">
        <v>1428</v>
      </c>
      <c r="E2299">
        <v>224.68801500000001</v>
      </c>
      <c r="F2299">
        <v>142.65</v>
      </c>
      <c r="G2299">
        <v>20.298604988741499</v>
      </c>
      <c r="H2299">
        <v>-10.5348084013569</v>
      </c>
      <c r="I2299">
        <v>5.3222752776870097</v>
      </c>
      <c r="J2299">
        <v>0.470639512406197</v>
      </c>
      <c r="K2299">
        <v>119.414749609437</v>
      </c>
      <c r="L2299">
        <v>114.022448562061</v>
      </c>
      <c r="M2299">
        <v>79.188246844738302</v>
      </c>
      <c r="N2299">
        <v>2.4694815617752801</v>
      </c>
      <c r="O2299">
        <v>1.64738871363476</v>
      </c>
      <c r="P2299">
        <v>47.823834196891198</v>
      </c>
      <c r="Q2299">
        <v>9.1282591428550001E-3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302</v>
      </c>
      <c r="E2300">
        <v>224.04850507199899</v>
      </c>
      <c r="F2300">
        <v>129.57</v>
      </c>
      <c r="G2300">
        <v>-21.218412308751599</v>
      </c>
      <c r="H2300">
        <v>-11.320085140641</v>
      </c>
      <c r="I2300">
        <v>-35.6300565778307</v>
      </c>
      <c r="J2300">
        <v>-5.6384343189208899</v>
      </c>
      <c r="K2300">
        <v>140.25988223849501</v>
      </c>
      <c r="L2300">
        <v>143.00892863862799</v>
      </c>
      <c r="M2300">
        <v>31.443454405594</v>
      </c>
      <c r="N2300">
        <v>1.3488125691472801</v>
      </c>
      <c r="O2300">
        <v>41.159218955005002</v>
      </c>
      <c r="P2300">
        <v>8.2908483075637207</v>
      </c>
      <c r="Q2300">
        <v>1.738494530848E-3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395</v>
      </c>
      <c r="E2301">
        <v>223.78200000000001</v>
      </c>
      <c r="F2301">
        <v>390</v>
      </c>
      <c r="G2301">
        <v>740.73405613591399</v>
      </c>
      <c r="H2301">
        <v>18.7221233956936</v>
      </c>
      <c r="I2301">
        <v>80.699633768252994</v>
      </c>
      <c r="J2301">
        <v>8.4409943859359</v>
      </c>
      <c r="K2301">
        <v>335.01954082772698</v>
      </c>
      <c r="L2301">
        <v>194.771545327171</v>
      </c>
      <c r="M2301">
        <v>76.468531473076993</v>
      </c>
      <c r="N2301">
        <v>0.44181459566074899</v>
      </c>
      <c r="O2301">
        <v>0</v>
      </c>
      <c r="P2301">
        <v>821.98581560283696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1428</v>
      </c>
      <c r="E2302">
        <v>223.1985875</v>
      </c>
      <c r="F2302">
        <v>436.25</v>
      </c>
      <c r="G2302">
        <v>104.57170158598601</v>
      </c>
      <c r="H2302">
        <v>5.2261785917253496</v>
      </c>
      <c r="I2302">
        <v>19.6008001279829</v>
      </c>
      <c r="J2302">
        <v>-1.8509817665302499</v>
      </c>
      <c r="K2302">
        <v>396.05127614769998</v>
      </c>
      <c r="L2302">
        <v>359.59179627394502</v>
      </c>
      <c r="M2302">
        <v>71.714178790076303</v>
      </c>
      <c r="N2302">
        <v>1.3558302076240301</v>
      </c>
      <c r="O2302">
        <v>23.507163323782201</v>
      </c>
      <c r="P2302">
        <v>141.022099447513</v>
      </c>
      <c r="Q2302">
        <v>4.6994957022028001E-2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138</v>
      </c>
      <c r="E2303">
        <v>223.15341982499999</v>
      </c>
      <c r="F2303">
        <v>55.37</v>
      </c>
      <c r="G2303">
        <v>33.513938363806503</v>
      </c>
      <c r="H2303">
        <v>12.0704079974861</v>
      </c>
      <c r="I2303">
        <v>-25.423961737364898</v>
      </c>
      <c r="J2303">
        <v>-4.3194784300214</v>
      </c>
      <c r="K2303">
        <v>51.2172790910316</v>
      </c>
      <c r="L2303">
        <v>47.8681639831917</v>
      </c>
      <c r="M2303">
        <v>51.7520636512862</v>
      </c>
      <c r="N2303">
        <v>1.04720949164429</v>
      </c>
      <c r="O2303">
        <v>34.549394979230598</v>
      </c>
      <c r="P2303">
        <v>61.193595342066899</v>
      </c>
      <c r="Q2303">
        <v>-7.5192503233559999E-3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138</v>
      </c>
      <c r="E2304">
        <v>222.83052960000001</v>
      </c>
      <c r="F2304">
        <v>127.72</v>
      </c>
      <c r="G2304">
        <v>21.538902599297</v>
      </c>
      <c r="H2304">
        <v>12.119085987923301</v>
      </c>
      <c r="I2304">
        <v>11.2229752915945</v>
      </c>
      <c r="J2304">
        <v>11.2432044850695</v>
      </c>
      <c r="K2304">
        <v>100.97928527651899</v>
      </c>
      <c r="L2304">
        <v>95.201853767534004</v>
      </c>
      <c r="M2304">
        <v>90.689372293593905</v>
      </c>
      <c r="N2304">
        <v>1.32222754575815</v>
      </c>
      <c r="O2304">
        <v>19.0103351080488</v>
      </c>
      <c r="P2304">
        <v>81.937321937321897</v>
      </c>
      <c r="Q2304">
        <v>7.0660823161601993E-2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E2305">
        <v>222.38642200000001</v>
      </c>
      <c r="F2305">
        <v>185.65</v>
      </c>
      <c r="G2305">
        <v>-2.3530257238238699</v>
      </c>
      <c r="H2305">
        <v>18.243280026522601</v>
      </c>
      <c r="I2305">
        <v>12.8571680148283</v>
      </c>
      <c r="J2305">
        <v>17.293347619699801</v>
      </c>
      <c r="K2305">
        <v>151.11007554304101</v>
      </c>
      <c r="L2305">
        <v>147.55088904000201</v>
      </c>
      <c r="M2305">
        <v>92.057527778816805</v>
      </c>
      <c r="N2305">
        <v>6.2</v>
      </c>
      <c r="O2305">
        <v>0</v>
      </c>
      <c r="P2305">
        <v>33.850036049026698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121</v>
      </c>
      <c r="E2306">
        <v>221.80474599999999</v>
      </c>
      <c r="F2306">
        <v>24.89</v>
      </c>
      <c r="G2306">
        <v>220.72588715470201</v>
      </c>
      <c r="H2306">
        <v>-11.3424554153772</v>
      </c>
      <c r="I2306">
        <v>-26.7211966328729</v>
      </c>
      <c r="J2306">
        <v>-0.39261171190822403</v>
      </c>
      <c r="K2306">
        <v>25.196088841699101</v>
      </c>
      <c r="L2306">
        <v>22.181048378214999</v>
      </c>
      <c r="M2306">
        <v>63.082781287692001</v>
      </c>
      <c r="N2306">
        <v>1.1958847178530401</v>
      </c>
      <c r="O2306">
        <v>60.546404178384797</v>
      </c>
      <c r="P2306">
        <v>260.72463768115898</v>
      </c>
      <c r="Q2306">
        <v>7.5932287183231001E-2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95</v>
      </c>
      <c r="E2307">
        <v>221.48269325000001</v>
      </c>
      <c r="F2307">
        <v>131.94999999999999</v>
      </c>
      <c r="G2307">
        <v>180.72345613488901</v>
      </c>
      <c r="H2307">
        <v>36.742772669850801</v>
      </c>
      <c r="I2307">
        <v>40.570525787032302</v>
      </c>
      <c r="J2307">
        <v>10.8218117677738</v>
      </c>
      <c r="K2307">
        <v>76.090373625418707</v>
      </c>
      <c r="M2307">
        <v>87.423812370008207</v>
      </c>
      <c r="N2307">
        <v>0.94736842105263097</v>
      </c>
      <c r="O2307">
        <v>0.18946570670708099</v>
      </c>
      <c r="P2307">
        <v>204.73441108545001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198</v>
      </c>
      <c r="E2308">
        <v>221.45227499999999</v>
      </c>
      <c r="F2308">
        <v>225.5</v>
      </c>
      <c r="G2308">
        <v>23.906395000243101</v>
      </c>
      <c r="H2308">
        <v>14.4308513735545</v>
      </c>
      <c r="I2308">
        <v>22.407727129877699</v>
      </c>
      <c r="J2308">
        <v>-1.8381170383986201</v>
      </c>
      <c r="K2308">
        <v>199.78084420968099</v>
      </c>
      <c r="L2308">
        <v>170.455869767438</v>
      </c>
      <c r="M2308">
        <v>55.780267553707297</v>
      </c>
      <c r="N2308">
        <v>0.80869128920966205</v>
      </c>
      <c r="O2308">
        <v>9.0909090909090793</v>
      </c>
      <c r="P2308">
        <v>69.548872180451099</v>
      </c>
      <c r="Q2308">
        <v>-2.9547042010187999E-2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4440</v>
      </c>
      <c r="E2309">
        <v>221.13741864599999</v>
      </c>
      <c r="F2309">
        <v>135.57</v>
      </c>
      <c r="G2309">
        <v>-20.994237625332399</v>
      </c>
      <c r="H2309">
        <v>4.2993532854263803</v>
      </c>
      <c r="I2309">
        <v>-35.800076712349103</v>
      </c>
      <c r="J2309">
        <v>2.2681767330705802</v>
      </c>
      <c r="K2309">
        <v>128.18707401520999</v>
      </c>
      <c r="L2309">
        <v>131.62265121790699</v>
      </c>
      <c r="M2309">
        <v>62.614967055003198</v>
      </c>
      <c r="N2309">
        <v>0.82889334388842395</v>
      </c>
      <c r="O2309">
        <v>41.439846573725703</v>
      </c>
      <c r="P2309">
        <v>26.1116279069767</v>
      </c>
      <c r="Q2309">
        <v>1.2177703591758E-2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418</v>
      </c>
      <c r="E2310">
        <v>221.09774596</v>
      </c>
      <c r="F2310">
        <v>184.6</v>
      </c>
      <c r="G2310">
        <v>245.18904504943899</v>
      </c>
      <c r="H2310">
        <v>42.467473748882597</v>
      </c>
      <c r="I2310">
        <v>143.304992406265</v>
      </c>
      <c r="J2310">
        <v>11.7677461631604</v>
      </c>
      <c r="K2310">
        <v>139.312935696138</v>
      </c>
      <c r="L2310">
        <v>102.772865730194</v>
      </c>
      <c r="M2310">
        <v>93.084311212580303</v>
      </c>
      <c r="N2310">
        <v>5.8316831683168298</v>
      </c>
      <c r="O2310">
        <v>0</v>
      </c>
      <c r="P2310">
        <v>269.2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E2311">
        <v>221.04060000000001</v>
      </c>
      <c r="F2311">
        <v>172.15</v>
      </c>
      <c r="G2311">
        <v>-11.5313731145591</v>
      </c>
      <c r="H2311">
        <v>-1.84034533187177</v>
      </c>
      <c r="I2311">
        <v>-1.82078439574565</v>
      </c>
      <c r="J2311">
        <v>-1.5838081477382999</v>
      </c>
      <c r="K2311">
        <v>163.06180612090901</v>
      </c>
      <c r="M2311">
        <v>31.107791721400101</v>
      </c>
      <c r="O2311">
        <v>28.0859715364507</v>
      </c>
      <c r="P2311">
        <v>63.1753554502369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21</v>
      </c>
      <c r="E2312">
        <v>221.00317763000001</v>
      </c>
      <c r="F2312">
        <v>13.57</v>
      </c>
      <c r="G2312">
        <v>-28.447574668870299</v>
      </c>
      <c r="H2312">
        <v>-1.3528905609474899</v>
      </c>
      <c r="I2312">
        <v>-6.6019535333342496</v>
      </c>
      <c r="J2312">
        <v>-3.0722438649989399</v>
      </c>
      <c r="K2312">
        <v>13.3611760221126</v>
      </c>
      <c r="L2312">
        <v>13.520620109231</v>
      </c>
      <c r="M2312">
        <v>45.961007814635401</v>
      </c>
      <c r="N2312">
        <v>0.65113520504929701</v>
      </c>
      <c r="O2312">
        <v>33.382461311717002</v>
      </c>
      <c r="P2312">
        <v>37.7664974619289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138</v>
      </c>
      <c r="E2313">
        <v>220.99</v>
      </c>
      <c r="F2313">
        <v>53.9</v>
      </c>
      <c r="G2313">
        <v>53.291676628386902</v>
      </c>
      <c r="H2313">
        <v>23.380314996639999</v>
      </c>
      <c r="I2313">
        <v>15.422858798337201</v>
      </c>
      <c r="J2313">
        <v>-12.424449714815299</v>
      </c>
      <c r="K2313">
        <v>46.364060601163999</v>
      </c>
      <c r="L2313">
        <v>39.432142919206598</v>
      </c>
      <c r="M2313">
        <v>52.912318525400302</v>
      </c>
      <c r="N2313">
        <v>2.6646643929307698</v>
      </c>
      <c r="O2313">
        <v>21.168831168831101</v>
      </c>
      <c r="P2313">
        <v>86.828422876949702</v>
      </c>
      <c r="Q2313">
        <v>2.9801557016797001E-2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219</v>
      </c>
      <c r="E2314">
        <v>220.71027024</v>
      </c>
      <c r="F2314">
        <v>282.3</v>
      </c>
      <c r="G2314">
        <v>-8.5508322511739401</v>
      </c>
      <c r="H2314">
        <v>-5.1984856875006598</v>
      </c>
      <c r="I2314">
        <v>-22.822725272576498</v>
      </c>
      <c r="J2314">
        <v>-7.3257277243473</v>
      </c>
      <c r="K2314">
        <v>278.31566365559701</v>
      </c>
      <c r="L2314">
        <v>265.44869828127298</v>
      </c>
      <c r="M2314">
        <v>48.932918148891901</v>
      </c>
      <c r="N2314">
        <v>1.8330000922546701</v>
      </c>
      <c r="O2314">
        <v>27.1696776478923</v>
      </c>
      <c r="P2314">
        <v>26.195797943674499</v>
      </c>
      <c r="Q2314">
        <v>1.4692299718115E-2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165</v>
      </c>
      <c r="E2315">
        <v>220.49995200000001</v>
      </c>
      <c r="F2315">
        <v>517.79999999999995</v>
      </c>
      <c r="G2315">
        <v>-20.191406078379998</v>
      </c>
      <c r="H2315">
        <v>9.5585578873828094</v>
      </c>
      <c r="I2315">
        <v>-10.480817359566499</v>
      </c>
      <c r="J2315">
        <v>-6.9340755671043199</v>
      </c>
      <c r="M2315">
        <v>41.359849167198703</v>
      </c>
      <c r="O2315">
        <v>28.736964078794902</v>
      </c>
      <c r="P2315">
        <v>58.469778117826998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E2316">
        <v>220.48523144999999</v>
      </c>
      <c r="F2316">
        <v>298.64999999999998</v>
      </c>
      <c r="G2316">
        <v>202.91843749607301</v>
      </c>
      <c r="H2316">
        <v>2.8566374640130499</v>
      </c>
      <c r="I2316">
        <v>-1.66600832113032</v>
      </c>
      <c r="J2316">
        <v>-13.434459592191301</v>
      </c>
      <c r="K2316">
        <v>272.90320989035001</v>
      </c>
      <c r="L2316">
        <v>244.737004266893</v>
      </c>
      <c r="M2316">
        <v>48.892985522696002</v>
      </c>
      <c r="N2316">
        <v>0.33372343701878598</v>
      </c>
      <c r="O2316">
        <v>20.542440984429899</v>
      </c>
      <c r="P2316">
        <v>246.86411149825699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E2317">
        <v>220.160768625</v>
      </c>
      <c r="F2317">
        <v>285.95</v>
      </c>
      <c r="G2317">
        <v>2.65571171610621</v>
      </c>
      <c r="H2317">
        <v>17.575327914170799</v>
      </c>
      <c r="I2317">
        <v>7.4841312128867603</v>
      </c>
      <c r="J2317">
        <v>-2.8257235830406602</v>
      </c>
      <c r="K2317">
        <v>268.93078161621901</v>
      </c>
      <c r="M2317">
        <v>49.888333219044</v>
      </c>
      <c r="N2317">
        <v>0.79782713664896099</v>
      </c>
      <c r="O2317">
        <v>18.5521944395873</v>
      </c>
      <c r="P2317">
        <v>37.080536912751597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198</v>
      </c>
      <c r="E2318">
        <v>219.80112</v>
      </c>
      <c r="F2318">
        <v>594.70000000000005</v>
      </c>
      <c r="G2318">
        <v>-10.7023905988409</v>
      </c>
      <c r="H2318">
        <v>12.764086436447601</v>
      </c>
      <c r="I2318">
        <v>14.617908210047901</v>
      </c>
      <c r="J2318">
        <v>6.7289005867394902</v>
      </c>
      <c r="K2318">
        <v>521.23871303959595</v>
      </c>
      <c r="L2318">
        <v>465.64976190962301</v>
      </c>
      <c r="M2318">
        <v>63.132896403121997</v>
      </c>
      <c r="N2318">
        <v>1.8400299404901801</v>
      </c>
      <c r="O2318">
        <v>9.1306541113166109</v>
      </c>
      <c r="P2318">
        <v>60.231712245722697</v>
      </c>
      <c r="Q2318">
        <v>8.7663907523989004E-2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133</v>
      </c>
      <c r="E2319">
        <v>219.36875125</v>
      </c>
      <c r="F2319">
        <v>46.91</v>
      </c>
      <c r="G2319">
        <v>47.820546880941301</v>
      </c>
      <c r="H2319">
        <v>-7.5310836321264301</v>
      </c>
      <c r="I2319">
        <v>-15.749946063679699</v>
      </c>
      <c r="J2319">
        <v>8.1377397792375596</v>
      </c>
      <c r="K2319">
        <v>42.945985250970303</v>
      </c>
      <c r="L2319">
        <v>39.165680556719003</v>
      </c>
      <c r="M2319">
        <v>65.534330118904293</v>
      </c>
      <c r="N2319">
        <v>1.5180326974790901</v>
      </c>
      <c r="O2319">
        <v>10.1044553400127</v>
      </c>
      <c r="Q2319">
        <v>2.5736065353954E-2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622</v>
      </c>
      <c r="E2320">
        <v>219.11713065000001</v>
      </c>
      <c r="F2320">
        <v>22.6</v>
      </c>
      <c r="G2320">
        <v>-18.894675880792999</v>
      </c>
      <c r="H2320">
        <v>-11.671170685268899</v>
      </c>
      <c r="I2320">
        <v>-41.397140425295298</v>
      </c>
      <c r="J2320">
        <v>-6.7613545675060198</v>
      </c>
      <c r="K2320">
        <v>23.6827398279232</v>
      </c>
      <c r="L2320">
        <v>22.628522190783301</v>
      </c>
      <c r="M2320">
        <v>43.1388307169968</v>
      </c>
      <c r="N2320">
        <v>0.72467237031540499</v>
      </c>
      <c r="O2320">
        <v>43.805309734513202</v>
      </c>
      <c r="P2320">
        <v>113.20754716981099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469</v>
      </c>
      <c r="E2321">
        <v>219.0992</v>
      </c>
      <c r="F2321">
        <v>148.04</v>
      </c>
      <c r="G2321">
        <v>-5.9096386362405404</v>
      </c>
      <c r="H2321">
        <v>8.7881094460389502</v>
      </c>
      <c r="I2321">
        <v>-17.352101660692501</v>
      </c>
      <c r="J2321">
        <v>-0.30402236994006399</v>
      </c>
      <c r="K2321">
        <v>134.19044157003501</v>
      </c>
      <c r="L2321">
        <v>133.03515765668499</v>
      </c>
      <c r="M2321">
        <v>62.786405730046603</v>
      </c>
      <c r="N2321">
        <v>1.7751034602331801</v>
      </c>
      <c r="O2321">
        <v>15.9821669818967</v>
      </c>
      <c r="P2321">
        <v>37.392111368909497</v>
      </c>
      <c r="Q2321">
        <v>2.30724048245E-4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60</v>
      </c>
      <c r="E2322">
        <v>218.85976500000001</v>
      </c>
      <c r="F2322">
        <v>173.85</v>
      </c>
      <c r="G2322">
        <v>169.20881229518</v>
      </c>
      <c r="H2322">
        <v>-6.0837161858023201</v>
      </c>
      <c r="I2322">
        <v>10.189429686620301</v>
      </c>
      <c r="J2322">
        <v>-1.2509888503028199</v>
      </c>
      <c r="K2322">
        <v>169.14052583780401</v>
      </c>
      <c r="L2322">
        <v>134.35389573850199</v>
      </c>
      <c r="M2322">
        <v>43.527912757269902</v>
      </c>
      <c r="N2322">
        <v>0.32793322386110102</v>
      </c>
      <c r="O2322">
        <v>15.0417026171987</v>
      </c>
      <c r="P2322">
        <v>213.243243243243</v>
      </c>
      <c r="Q2322">
        <v>0.112826851727457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184</v>
      </c>
      <c r="E2323">
        <v>218.49052270000001</v>
      </c>
      <c r="F2323">
        <v>33.340000000000003</v>
      </c>
      <c r="G2323">
        <v>6.9910096859818003</v>
      </c>
      <c r="H2323">
        <v>12.3433264947037</v>
      </c>
      <c r="I2323">
        <v>-37.480089734050999</v>
      </c>
      <c r="J2323">
        <v>0.66906026982369404</v>
      </c>
      <c r="K2323">
        <v>29.6890870799058</v>
      </c>
      <c r="L2323">
        <v>27.928192734097198</v>
      </c>
      <c r="M2323">
        <v>59.631426023956003</v>
      </c>
      <c r="N2323">
        <v>1.77486608236808</v>
      </c>
      <c r="O2323">
        <v>37.972405518896203</v>
      </c>
      <c r="P2323">
        <v>47.196467991170003</v>
      </c>
      <c r="Q2323">
        <v>5.1547962189684E-2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E2324">
        <v>218.35118668000001</v>
      </c>
      <c r="F2324">
        <v>1860.1</v>
      </c>
      <c r="G2324">
        <v>293.05182531849698</v>
      </c>
      <c r="H2324">
        <v>-2.4582741930388998</v>
      </c>
      <c r="I2324">
        <v>55.015126213182903</v>
      </c>
      <c r="J2324">
        <v>-4.2846936958720701</v>
      </c>
      <c r="K2324">
        <v>1723.95165385071</v>
      </c>
      <c r="L2324">
        <v>1178.97748295367</v>
      </c>
      <c r="M2324">
        <v>22.612911733498802</v>
      </c>
      <c r="N2324">
        <v>8.8037469287469194E-2</v>
      </c>
      <c r="O2324">
        <v>27.420568786624301</v>
      </c>
      <c r="P2324">
        <v>348.16287194313901</v>
      </c>
      <c r="Q2324">
        <v>0.15253178089538599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290</v>
      </c>
      <c r="E2325">
        <v>218.128486565</v>
      </c>
      <c r="F2325">
        <v>502.15</v>
      </c>
      <c r="G2325">
        <v>-9.7349368510129306</v>
      </c>
      <c r="H2325">
        <v>4.6399096355103104</v>
      </c>
      <c r="I2325">
        <v>4.9751682100582597</v>
      </c>
      <c r="J2325">
        <v>5.5564826300721402</v>
      </c>
      <c r="K2325">
        <v>464.17939247586799</v>
      </c>
      <c r="L2325">
        <v>437.86318545995999</v>
      </c>
      <c r="M2325">
        <v>65.224888686344102</v>
      </c>
      <c r="N2325">
        <v>1.8008790181447101</v>
      </c>
      <c r="O2325">
        <v>6.4323409339838804</v>
      </c>
      <c r="P2325">
        <v>44.295977011494202</v>
      </c>
      <c r="Q2325">
        <v>-0.10250157790720001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E2326">
        <v>218.11199999999999</v>
      </c>
      <c r="F2326">
        <v>340.8</v>
      </c>
      <c r="G2326">
        <v>1744.41009768101</v>
      </c>
      <c r="H2326">
        <v>34.031807248375202</v>
      </c>
      <c r="I2326">
        <v>438.22881664763003</v>
      </c>
      <c r="J2326">
        <v>9.8008762086344401</v>
      </c>
      <c r="K2326">
        <v>248.45601037386501</v>
      </c>
      <c r="L2326">
        <v>142.752958990769</v>
      </c>
      <c r="M2326">
        <v>97.263272426012804</v>
      </c>
      <c r="N2326">
        <v>0.48172311634926701</v>
      </c>
      <c r="O2326">
        <v>0</v>
      </c>
      <c r="P2326">
        <v>1834.1657207718499</v>
      </c>
      <c r="Q2326">
        <v>0.22406135216748199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290</v>
      </c>
      <c r="E2327">
        <v>217.58926</v>
      </c>
      <c r="F2327">
        <v>84.35</v>
      </c>
      <c r="G2327">
        <v>-41.314876519187898</v>
      </c>
      <c r="H2327">
        <v>-9.4567576473264996</v>
      </c>
      <c r="I2327">
        <v>-41.2067787100831</v>
      </c>
      <c r="J2327">
        <v>-0.35540578162952502</v>
      </c>
      <c r="K2327">
        <v>90.088239300306299</v>
      </c>
      <c r="L2327">
        <v>97.387215656162198</v>
      </c>
      <c r="M2327">
        <v>50.216805232665699</v>
      </c>
      <c r="N2327">
        <v>1.6393031586631299</v>
      </c>
      <c r="O2327">
        <v>59.217545939537601</v>
      </c>
      <c r="P2327">
        <v>14.9026018253643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E2328">
        <v>217.35429256399999</v>
      </c>
      <c r="F2328">
        <v>64.66</v>
      </c>
      <c r="G2328">
        <v>-71.739330051611304</v>
      </c>
      <c r="H2328">
        <v>-40.597525109320998</v>
      </c>
      <c r="I2328">
        <v>-62.0287413327978</v>
      </c>
      <c r="J2328">
        <v>-17.2829724931422</v>
      </c>
      <c r="M2328">
        <v>15.0675795010497</v>
      </c>
      <c r="O2328">
        <v>103.43334364367399</v>
      </c>
      <c r="P2328">
        <v>4.2062852538275504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46</v>
      </c>
      <c r="E2329">
        <v>217.33113200399899</v>
      </c>
      <c r="F2329">
        <v>84.57</v>
      </c>
      <c r="G2329">
        <v>237.39930145969501</v>
      </c>
      <c r="H2329">
        <v>-4.6616086061678699</v>
      </c>
      <c r="I2329">
        <v>39.603182448871699</v>
      </c>
      <c r="J2329">
        <v>-4.3811810308850596</v>
      </c>
      <c r="K2329">
        <v>93.751338932139404</v>
      </c>
      <c r="L2329">
        <v>71.913841218344203</v>
      </c>
      <c r="M2329">
        <v>20.1301440947475</v>
      </c>
      <c r="N2329">
        <v>0.23048297345681801</v>
      </c>
      <c r="O2329">
        <v>38.370580584131403</v>
      </c>
      <c r="P2329">
        <v>335.92783505154603</v>
      </c>
      <c r="Q2329">
        <v>0.117537403362374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219</v>
      </c>
      <c r="E2330">
        <v>217.12577553</v>
      </c>
      <c r="F2330">
        <v>434.55</v>
      </c>
      <c r="G2330">
        <v>25.062801481686499</v>
      </c>
      <c r="H2330">
        <v>0.30172864816169098</v>
      </c>
      <c r="I2330">
        <v>19.882125662648502</v>
      </c>
      <c r="J2330">
        <v>0.62716395664256896</v>
      </c>
      <c r="K2330">
        <v>388.06769721869102</v>
      </c>
      <c r="L2330">
        <v>347.666198360777</v>
      </c>
      <c r="M2330">
        <v>68.618272925366099</v>
      </c>
      <c r="N2330">
        <v>0.90725932227420902</v>
      </c>
      <c r="O2330">
        <v>6.9382119433896996</v>
      </c>
      <c r="P2330">
        <v>50.259336099584999</v>
      </c>
      <c r="Q2330">
        <v>-4.8709038645461E-2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184</v>
      </c>
      <c r="E2331">
        <v>216.72</v>
      </c>
      <c r="F2331">
        <v>27.09</v>
      </c>
      <c r="G2331">
        <v>142.88559677357699</v>
      </c>
      <c r="H2331">
        <v>10.869756796835</v>
      </c>
      <c r="I2331">
        <v>-22.313948574701101</v>
      </c>
      <c r="J2331">
        <v>-12.4083206825572</v>
      </c>
      <c r="K2331">
        <v>23.063943967998298</v>
      </c>
      <c r="L2331">
        <v>20.1309784017451</v>
      </c>
      <c r="M2331">
        <v>57.361043107629897</v>
      </c>
      <c r="N2331">
        <v>1.3385539362435099</v>
      </c>
      <c r="O2331">
        <v>15.5407899593946</v>
      </c>
      <c r="P2331">
        <v>185.157894736842</v>
      </c>
      <c r="Q2331">
        <v>8.1699704558025998E-2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271</v>
      </c>
      <c r="E2332">
        <v>216.6</v>
      </c>
      <c r="F2332">
        <v>722</v>
      </c>
      <c r="G2332">
        <v>-38.4355134429155</v>
      </c>
      <c r="H2332">
        <v>-1.1826316076660801</v>
      </c>
      <c r="I2332">
        <v>-24.1799143812819</v>
      </c>
      <c r="J2332">
        <v>3.4968444317526499</v>
      </c>
      <c r="K2332">
        <v>714.72432354507202</v>
      </c>
      <c r="L2332">
        <v>760.12495394291898</v>
      </c>
      <c r="M2332">
        <v>57.398150510023797</v>
      </c>
      <c r="N2332">
        <v>0.71891044695454798</v>
      </c>
      <c r="O2332">
        <v>37.673130193905799</v>
      </c>
      <c r="P2332">
        <v>15.0597609561752</v>
      </c>
      <c r="Q2332">
        <v>-1.1552452065599E-2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E2333">
        <v>215.96661454400001</v>
      </c>
      <c r="F2333">
        <v>88.58</v>
      </c>
      <c r="G2333">
        <v>209.93814966772399</v>
      </c>
      <c r="H2333">
        <v>26.227428754506899</v>
      </c>
      <c r="I2333">
        <v>21.976556845176098</v>
      </c>
      <c r="J2333">
        <v>2.2824101552323901</v>
      </c>
      <c r="K2333">
        <v>76.088078702919006</v>
      </c>
      <c r="L2333">
        <v>59.616035643369102</v>
      </c>
      <c r="M2333">
        <v>50.498251539355302</v>
      </c>
      <c r="N2333">
        <v>0.57602253841589501</v>
      </c>
      <c r="O2333">
        <v>20.591555655904202</v>
      </c>
      <c r="P2333">
        <v>266.03305785123899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21</v>
      </c>
      <c r="E2334">
        <v>215.49064880099999</v>
      </c>
      <c r="F2334">
        <v>8.2899999999999991</v>
      </c>
      <c r="G2334">
        <v>-14.2096304472492</v>
      </c>
      <c r="H2334">
        <v>-4.1368569597787497</v>
      </c>
      <c r="I2334">
        <v>-37.541106972487697</v>
      </c>
      <c r="J2334">
        <v>-3.7975422394434699</v>
      </c>
      <c r="K2334">
        <v>7.7914222162672901</v>
      </c>
      <c r="L2334">
        <v>8.3843360527357795</v>
      </c>
      <c r="M2334">
        <v>62.137703974915802</v>
      </c>
      <c r="N2334">
        <v>1.5599541667839101</v>
      </c>
      <c r="O2334">
        <v>53.799758745476403</v>
      </c>
      <c r="P2334">
        <v>48.035714285714199</v>
      </c>
      <c r="Q2334">
        <v>-1.5315977157089E-2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409</v>
      </c>
      <c r="E2335">
        <v>215.40249224999999</v>
      </c>
      <c r="F2335">
        <v>108.1</v>
      </c>
      <c r="G2335">
        <v>94.417010294943594</v>
      </c>
      <c r="H2335">
        <v>-6.38641951445942</v>
      </c>
      <c r="I2335">
        <v>57.314175759045199</v>
      </c>
      <c r="J2335">
        <v>-7.9984846169834798</v>
      </c>
      <c r="K2335">
        <v>94.859063182607699</v>
      </c>
      <c r="L2335">
        <v>74.521080872762397</v>
      </c>
      <c r="M2335">
        <v>47.039648930889001</v>
      </c>
      <c r="N2335">
        <v>0.453706598061138</v>
      </c>
      <c r="O2335">
        <v>23.9130434782608</v>
      </c>
      <c r="P2335">
        <v>139.37112488928199</v>
      </c>
      <c r="Q2335">
        <v>0.15741912242002901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785</v>
      </c>
      <c r="E2336">
        <v>214.67456799999999</v>
      </c>
      <c r="F2336">
        <v>94.4</v>
      </c>
      <c r="G2336">
        <v>-55.481009397021403</v>
      </c>
      <c r="H2336">
        <v>-5.5521021623373903</v>
      </c>
      <c r="I2336">
        <v>-38.385609496724797</v>
      </c>
      <c r="J2336">
        <v>-6.0928505106664597</v>
      </c>
      <c r="K2336">
        <v>94.234076088871205</v>
      </c>
      <c r="M2336">
        <v>49.118633637695098</v>
      </c>
      <c r="N2336">
        <v>0.50404613694617295</v>
      </c>
      <c r="O2336">
        <v>53.6016949152542</v>
      </c>
      <c r="P2336">
        <v>44.0122044241037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622</v>
      </c>
      <c r="E2337">
        <v>214.54024196</v>
      </c>
      <c r="F2337">
        <v>208.45</v>
      </c>
      <c r="G2337">
        <v>-4.1776695237136501</v>
      </c>
      <c r="H2337">
        <v>-3.3499111469708698</v>
      </c>
      <c r="I2337">
        <v>-12.840156935081099</v>
      </c>
      <c r="J2337">
        <v>-3.2092629675984701</v>
      </c>
      <c r="K2337">
        <v>193.95367337198201</v>
      </c>
      <c r="L2337">
        <v>187.42457470482901</v>
      </c>
      <c r="M2337">
        <v>62.761338569668297</v>
      </c>
      <c r="N2337">
        <v>1.8294233718128201</v>
      </c>
      <c r="O2337">
        <v>14.607819621012201</v>
      </c>
      <c r="P2337">
        <v>33.6646361013145</v>
      </c>
      <c r="Q2337">
        <v>8.7982323555648001E-2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302</v>
      </c>
      <c r="E2338">
        <v>214.12024074000001</v>
      </c>
      <c r="F2338">
        <v>39.06</v>
      </c>
      <c r="G2338">
        <v>88.156345429667596</v>
      </c>
      <c r="H2338">
        <v>4.0845716116497996</v>
      </c>
      <c r="I2338">
        <v>-10.7478741850873</v>
      </c>
      <c r="J2338">
        <v>3.9986815056265401</v>
      </c>
      <c r="K2338">
        <v>35.639456392504698</v>
      </c>
      <c r="L2338">
        <v>33.977939629196499</v>
      </c>
      <c r="M2338">
        <v>63.417568316386102</v>
      </c>
      <c r="N2338">
        <v>2.9909809268095802</v>
      </c>
      <c r="O2338">
        <v>22.247823860726999</v>
      </c>
      <c r="P2338">
        <v>117</v>
      </c>
      <c r="Q2338">
        <v>0.11397872651889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361</v>
      </c>
      <c r="E2339">
        <v>213.41544999999999</v>
      </c>
      <c r="F2339">
        <v>73.099999999999994</v>
      </c>
      <c r="G2339">
        <v>4.0100608112608898</v>
      </c>
      <c r="H2339">
        <v>-7.7418460999346204</v>
      </c>
      <c r="I2339">
        <v>-24.164731213251201</v>
      </c>
      <c r="J2339">
        <v>2.8700690903245598</v>
      </c>
      <c r="K2339">
        <v>76.437177009787504</v>
      </c>
      <c r="L2339">
        <v>77.456036837225398</v>
      </c>
      <c r="M2339">
        <v>48.760549423738297</v>
      </c>
      <c r="N2339">
        <v>0.96911893852689501</v>
      </c>
      <c r="O2339">
        <v>47.606019151846802</v>
      </c>
      <c r="P2339">
        <v>32.188065099457503</v>
      </c>
      <c r="Q2339">
        <v>2.1603872948600999E-2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228</v>
      </c>
      <c r="E2340">
        <v>212.8615125</v>
      </c>
      <c r="F2340">
        <v>201</v>
      </c>
      <c r="G2340">
        <v>40.473496767933803</v>
      </c>
      <c r="H2340">
        <v>-10.264247780878099</v>
      </c>
      <c r="I2340">
        <v>31.6161491947503</v>
      </c>
      <c r="J2340">
        <v>5.4715941359125901</v>
      </c>
      <c r="K2340">
        <v>201.164207635753</v>
      </c>
      <c r="L2340">
        <v>174.00723917083701</v>
      </c>
      <c r="M2340">
        <v>58.637572098324299</v>
      </c>
      <c r="N2340">
        <v>0.59878287247829498</v>
      </c>
      <c r="O2340">
        <v>30.3482587064676</v>
      </c>
      <c r="P2340">
        <v>82.312925170067999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E2341">
        <v>212.82126</v>
      </c>
      <c r="F2341">
        <v>474</v>
      </c>
      <c r="G2341">
        <v>-15.2080168121465</v>
      </c>
      <c r="H2341">
        <v>1.3464763735545699</v>
      </c>
      <c r="I2341">
        <v>-18.687658213592599</v>
      </c>
      <c r="J2341">
        <v>-4.4009051098545697</v>
      </c>
      <c r="K2341">
        <v>468.85833954540902</v>
      </c>
      <c r="L2341">
        <v>459.90814726672301</v>
      </c>
      <c r="M2341">
        <v>58.310839395393899</v>
      </c>
      <c r="N2341">
        <v>0.48336217416851202</v>
      </c>
      <c r="O2341">
        <v>36.075949367088597</v>
      </c>
      <c r="P2341">
        <v>35.042735042735004</v>
      </c>
      <c r="Q2341">
        <v>0.15310461283500201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619</v>
      </c>
      <c r="E2342">
        <v>212.06001150500001</v>
      </c>
      <c r="F2342">
        <v>198.35</v>
      </c>
      <c r="G2342">
        <v>-9.7211249303933602</v>
      </c>
      <c r="H2342">
        <v>11.4204630644196</v>
      </c>
      <c r="I2342">
        <v>-1.0536211579866599E-2</v>
      </c>
      <c r="J2342">
        <v>15.898999341641099</v>
      </c>
      <c r="M2342">
        <v>100</v>
      </c>
      <c r="O2342">
        <v>0</v>
      </c>
      <c r="P2342">
        <v>19.993950393224399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932</v>
      </c>
      <c r="E2343">
        <v>212.02071871999999</v>
      </c>
      <c r="F2343">
        <v>153.1</v>
      </c>
      <c r="G2343">
        <v>248.94885016515201</v>
      </c>
      <c r="H2343">
        <v>-8.8501597120723403</v>
      </c>
      <c r="I2343">
        <v>144.05265435549501</v>
      </c>
      <c r="J2343">
        <v>2.74299510691643</v>
      </c>
      <c r="K2343">
        <v>151.786690367305</v>
      </c>
      <c r="L2343">
        <v>115.45009116355899</v>
      </c>
      <c r="M2343">
        <v>49.484850646259503</v>
      </c>
      <c r="N2343">
        <v>0.63565739423601098</v>
      </c>
      <c r="O2343">
        <v>18.321358589157398</v>
      </c>
      <c r="P2343">
        <v>290.06369426751502</v>
      </c>
      <c r="Q2343">
        <v>0.12790818612921401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95</v>
      </c>
      <c r="E2344">
        <v>211.889376</v>
      </c>
      <c r="F2344">
        <v>52.93</v>
      </c>
      <c r="G2344">
        <v>78.398222869707197</v>
      </c>
      <c r="H2344">
        <v>40.813628601171899</v>
      </c>
      <c r="I2344">
        <v>30.317120107050801</v>
      </c>
      <c r="J2344">
        <v>42.1666793174427</v>
      </c>
      <c r="K2344">
        <v>41.831697920374303</v>
      </c>
      <c r="L2344">
        <v>38.431001786714397</v>
      </c>
      <c r="M2344">
        <v>68.478018866371102</v>
      </c>
      <c r="N2344">
        <v>4.4051880547710303</v>
      </c>
      <c r="O2344">
        <v>12.223691668241001</v>
      </c>
      <c r="P2344">
        <v>122.86315789473601</v>
      </c>
      <c r="Q2344">
        <v>0.11623433605778</v>
      </c>
    </row>
    <row r="2345" spans="1:17" hidden="1" x14ac:dyDescent="0.3">
      <c r="A2345" t="s">
        <v>4850</v>
      </c>
      <c r="B2345" t="s">
        <v>4568</v>
      </c>
      <c r="C2345" t="str">
        <f>IFERROR(VLOOKUP(Table1[[#This Row],[Ticker]],[1]!Table1[[Symbol]:[Industry]],2,FALSE),"-")</f>
        <v>-</v>
      </c>
      <c r="D2345" t="s">
        <v>402</v>
      </c>
      <c r="E2345">
        <v>211.28661600000001</v>
      </c>
      <c r="F2345">
        <v>16.760000000000002</v>
      </c>
      <c r="G2345">
        <v>130.58934670856399</v>
      </c>
      <c r="H2345">
        <v>30.359670817999</v>
      </c>
      <c r="I2345">
        <v>42.628472719563902</v>
      </c>
      <c r="J2345">
        <v>22.935552835229299</v>
      </c>
      <c r="K2345">
        <v>11.7851287076288</v>
      </c>
      <c r="L2345">
        <v>10.4153627785936</v>
      </c>
      <c r="M2345">
        <v>89.119563429364106</v>
      </c>
      <c r="N2345">
        <v>4.12560719731606</v>
      </c>
      <c r="O2345">
        <v>0.71599045346060197</v>
      </c>
      <c r="P2345">
        <v>155.487804878048</v>
      </c>
      <c r="Q2345">
        <v>1.3485252213413E-2</v>
      </c>
    </row>
    <row r="2346" spans="1:17" hidden="1" x14ac:dyDescent="0.3">
      <c r="A2346" t="s">
        <v>4851</v>
      </c>
      <c r="B2346" t="s">
        <v>4852</v>
      </c>
      <c r="C2346" t="str">
        <f>IFERROR(VLOOKUP(Table1[[#This Row],[Ticker]],[1]!Table1[[Symbol]:[Industry]],2,FALSE),"-")</f>
        <v>-</v>
      </c>
      <c r="D2346" t="s">
        <v>555</v>
      </c>
      <c r="E2346">
        <v>211.17482283499999</v>
      </c>
      <c r="F2346">
        <v>84.65</v>
      </c>
      <c r="G2346">
        <v>-29.165016575210299</v>
      </c>
      <c r="H2346">
        <v>-8.2397981362493393</v>
      </c>
      <c r="I2346">
        <v>-19.454427856396801</v>
      </c>
      <c r="J2346">
        <v>-7.0397800806265201</v>
      </c>
      <c r="O2346">
        <v>14.8257531010041</v>
      </c>
      <c r="P2346">
        <v>12.119205298013201</v>
      </c>
    </row>
    <row r="2347" spans="1:17" hidden="1" x14ac:dyDescent="0.3">
      <c r="A2347" t="s">
        <v>4853</v>
      </c>
      <c r="B2347" t="s">
        <v>4854</v>
      </c>
      <c r="C2347" t="str">
        <f>IFERROR(VLOOKUP(Table1[[#This Row],[Ticker]],[1]!Table1[[Symbol]:[Industry]],2,FALSE),"-")</f>
        <v>-</v>
      </c>
      <c r="D2347" t="s">
        <v>290</v>
      </c>
      <c r="E2347">
        <v>210.88943549999999</v>
      </c>
      <c r="F2347">
        <v>88.05</v>
      </c>
      <c r="G2347">
        <v>-36.0049579490612</v>
      </c>
      <c r="H2347">
        <v>9.7085628875494905</v>
      </c>
      <c r="I2347">
        <v>-14.9211337261036</v>
      </c>
      <c r="J2347">
        <v>-14.122606396842899</v>
      </c>
      <c r="K2347">
        <v>88.308308410350193</v>
      </c>
      <c r="L2347">
        <v>88.764986434628696</v>
      </c>
      <c r="M2347">
        <v>36.253878460534203</v>
      </c>
      <c r="N2347">
        <v>0.942995169082125</v>
      </c>
      <c r="O2347">
        <v>33.957978421351498</v>
      </c>
      <c r="P2347">
        <v>31.319910514541299</v>
      </c>
    </row>
    <row r="2348" spans="1:17" hidden="1" x14ac:dyDescent="0.3">
      <c r="A2348" t="s">
        <v>4855</v>
      </c>
      <c r="B2348" t="s">
        <v>4856</v>
      </c>
      <c r="C2348" t="str">
        <f>IFERROR(VLOOKUP(Table1[[#This Row],[Ticker]],[1]!Table1[[Symbol]:[Industry]],2,FALSE),"-")</f>
        <v>-</v>
      </c>
      <c r="D2348" t="s">
        <v>677</v>
      </c>
      <c r="E2348">
        <v>210.75</v>
      </c>
      <c r="F2348">
        <v>112.4</v>
      </c>
      <c r="G2348">
        <v>-16.810191955806001</v>
      </c>
      <c r="H2348">
        <v>11.4663257917612</v>
      </c>
      <c r="I2348">
        <v>5.8621310955996302</v>
      </c>
      <c r="J2348">
        <v>2.8370206500488599</v>
      </c>
      <c r="K2348">
        <v>98.147120513221907</v>
      </c>
      <c r="L2348">
        <v>93.9296733583964</v>
      </c>
      <c r="M2348">
        <v>62.014198287416697</v>
      </c>
      <c r="N2348">
        <v>0.87636183607611295</v>
      </c>
      <c r="O2348">
        <v>11.1654804270462</v>
      </c>
      <c r="P2348">
        <v>63.8483965014577</v>
      </c>
      <c r="Q2348">
        <v>-8.9747115566125996E-2</v>
      </c>
    </row>
    <row r="2349" spans="1:17" hidden="1" x14ac:dyDescent="0.3">
      <c r="A2349" t="s">
        <v>4857</v>
      </c>
      <c r="B2349" t="s">
        <v>4858</v>
      </c>
      <c r="C2349" t="str">
        <f>IFERROR(VLOOKUP(Table1[[#This Row],[Ticker]],[1]!Table1[[Symbol]:[Industry]],2,FALSE),"-")</f>
        <v>-</v>
      </c>
      <c r="D2349" t="s">
        <v>302</v>
      </c>
      <c r="E2349">
        <v>210.62287803800001</v>
      </c>
      <c r="F2349">
        <v>46.87</v>
      </c>
      <c r="G2349">
        <v>287.12939592663201</v>
      </c>
      <c r="H2349">
        <v>2.0275791964301</v>
      </c>
      <c r="I2349">
        <v>193.649699471275</v>
      </c>
      <c r="J2349">
        <v>4.1216964701014103</v>
      </c>
      <c r="K2349">
        <v>37.540818229894597</v>
      </c>
      <c r="L2349">
        <v>23.588047750900198</v>
      </c>
      <c r="M2349">
        <v>58.207199606747601</v>
      </c>
      <c r="N2349">
        <v>0.59333337243311002</v>
      </c>
      <c r="O2349">
        <v>9.4516748453168304</v>
      </c>
      <c r="P2349">
        <v>368.69999999999902</v>
      </c>
      <c r="Q2349">
        <v>8.4362592815230994E-2</v>
      </c>
    </row>
    <row r="2350" spans="1:17" hidden="1" x14ac:dyDescent="0.3">
      <c r="A2350" t="s">
        <v>4859</v>
      </c>
      <c r="B2350" t="s">
        <v>4860</v>
      </c>
      <c r="C2350" t="str">
        <f>IFERROR(VLOOKUP(Table1[[#This Row],[Ticker]],[1]!Table1[[Symbol]:[Industry]],2,FALSE),"-")</f>
        <v>-</v>
      </c>
      <c r="D2350" t="s">
        <v>124</v>
      </c>
      <c r="E2350">
        <v>210.54615999999999</v>
      </c>
      <c r="F2350">
        <v>294.8</v>
      </c>
      <c r="G2350">
        <v>152.66666119209501</v>
      </c>
      <c r="H2350">
        <v>6.5054082335913996</v>
      </c>
      <c r="I2350">
        <v>-12.6451938179538</v>
      </c>
      <c r="J2350">
        <v>13.036332225510201</v>
      </c>
      <c r="K2350">
        <v>277.63270294063801</v>
      </c>
      <c r="L2350">
        <v>236.339663417976</v>
      </c>
      <c r="M2350">
        <v>83.8983232067296</v>
      </c>
      <c r="N2350">
        <v>0.65925925925925899</v>
      </c>
      <c r="O2350">
        <v>41.774084124830303</v>
      </c>
      <c r="P2350">
        <v>190.44334975369401</v>
      </c>
    </row>
    <row r="2351" spans="1:17" hidden="1" x14ac:dyDescent="0.3">
      <c r="A2351" t="s">
        <v>4861</v>
      </c>
      <c r="B2351" t="s">
        <v>4862</v>
      </c>
      <c r="C2351" t="str">
        <f>IFERROR(VLOOKUP(Table1[[#This Row],[Ticker]],[1]!Table1[[Symbol]:[Industry]],2,FALSE),"-")</f>
        <v>-</v>
      </c>
      <c r="D2351" t="s">
        <v>290</v>
      </c>
      <c r="E2351">
        <v>209.58878062899899</v>
      </c>
      <c r="F2351">
        <v>154.44999999999999</v>
      </c>
      <c r="G2351">
        <v>-36.929730154242598</v>
      </c>
      <c r="H2351">
        <v>8.7605722112600599</v>
      </c>
      <c r="I2351">
        <v>-20.902236141834202</v>
      </c>
      <c r="J2351">
        <v>7.9562244690588599</v>
      </c>
      <c r="K2351">
        <v>149.639264993875</v>
      </c>
      <c r="L2351">
        <v>162.729730632837</v>
      </c>
      <c r="M2351">
        <v>56.439287157779603</v>
      </c>
      <c r="N2351">
        <v>1.12988402219658</v>
      </c>
      <c r="O2351">
        <v>37.726912851088301</v>
      </c>
      <c r="P2351">
        <v>21.614173228346399</v>
      </c>
      <c r="Q2351">
        <v>-6.6182364041817002E-2</v>
      </c>
    </row>
    <row r="2352" spans="1:17" hidden="1" x14ac:dyDescent="0.3">
      <c r="A2352" t="s">
        <v>4863</v>
      </c>
      <c r="B2352" t="s">
        <v>4864</v>
      </c>
      <c r="C2352" t="str">
        <f>IFERROR(VLOOKUP(Table1[[#This Row],[Ticker]],[1]!Table1[[Symbol]:[Industry]],2,FALSE),"-")</f>
        <v>-</v>
      </c>
      <c r="E2352">
        <v>209.04621275</v>
      </c>
      <c r="F2352">
        <v>69.349999999999994</v>
      </c>
      <c r="G2352">
        <v>177.51078417987401</v>
      </c>
      <c r="H2352">
        <v>105.144639103213</v>
      </c>
      <c r="I2352">
        <v>134.98072650728901</v>
      </c>
      <c r="J2352">
        <v>33.691679317442699</v>
      </c>
      <c r="K2352">
        <v>40.791560866590899</v>
      </c>
      <c r="L2352">
        <v>31.722101324816201</v>
      </c>
      <c r="M2352">
        <v>90.568396475207294</v>
      </c>
      <c r="N2352">
        <v>2.9699950793216798</v>
      </c>
      <c r="O2352">
        <v>0</v>
      </c>
      <c r="P2352">
        <v>284.21052631578902</v>
      </c>
      <c r="Q2352">
        <v>0.104380184004843</v>
      </c>
    </row>
    <row r="2353" spans="1:17" hidden="1" x14ac:dyDescent="0.3">
      <c r="A2353" t="s">
        <v>4865</v>
      </c>
      <c r="B2353" t="s">
        <v>4866</v>
      </c>
      <c r="C2353" t="str">
        <f>IFERROR(VLOOKUP(Table1[[#This Row],[Ticker]],[1]!Table1[[Symbol]:[Industry]],2,FALSE),"-")</f>
        <v>-</v>
      </c>
      <c r="D2353" t="s">
        <v>418</v>
      </c>
      <c r="E2353">
        <v>209.01104340999899</v>
      </c>
      <c r="F2353">
        <v>115.7</v>
      </c>
      <c r="G2353">
        <v>-1.5770925166980101</v>
      </c>
      <c r="H2353">
        <v>-10.785751114597</v>
      </c>
      <c r="I2353">
        <v>8.1334962021154809</v>
      </c>
      <c r="J2353">
        <v>-1.6849693760454301</v>
      </c>
      <c r="M2353">
        <v>40.748171249256799</v>
      </c>
      <c r="O2353">
        <v>30.509939498703499</v>
      </c>
      <c r="P2353">
        <v>37.492572786690403</v>
      </c>
    </row>
    <row r="2354" spans="1:17" hidden="1" x14ac:dyDescent="0.3">
      <c r="A2354" t="s">
        <v>4867</v>
      </c>
      <c r="B2354" t="s">
        <v>4868</v>
      </c>
      <c r="C2354" t="str">
        <f>IFERROR(VLOOKUP(Table1[[#This Row],[Ticker]],[1]!Table1[[Symbol]:[Industry]],2,FALSE),"-")</f>
        <v>-</v>
      </c>
      <c r="D2354" t="s">
        <v>622</v>
      </c>
      <c r="E2354">
        <v>208.88820000000001</v>
      </c>
      <c r="F2354">
        <v>6.06</v>
      </c>
      <c r="G2354">
        <v>1390.9890450494299</v>
      </c>
      <c r="H2354">
        <v>45.642554804927101</v>
      </c>
      <c r="I2354">
        <v>133.04657254376301</v>
      </c>
      <c r="J2354">
        <v>11.573530497116</v>
      </c>
      <c r="K2354">
        <v>4.3955959859927596</v>
      </c>
      <c r="L2354">
        <v>2.7438447368567802</v>
      </c>
      <c r="M2354">
        <v>99.011018485693896</v>
      </c>
      <c r="N2354">
        <v>0.709630700034383</v>
      </c>
      <c r="O2354">
        <v>0</v>
      </c>
      <c r="P2354">
        <v>1414.99999999999</v>
      </c>
      <c r="Q2354">
        <v>0.165080236989884</v>
      </c>
    </row>
    <row r="2355" spans="1:17" hidden="1" x14ac:dyDescent="0.3">
      <c r="A2355" t="s">
        <v>4869</v>
      </c>
      <c r="B2355" t="s">
        <v>4870</v>
      </c>
      <c r="C2355" t="str">
        <f>IFERROR(VLOOKUP(Table1[[#This Row],[Ticker]],[1]!Table1[[Symbol]:[Industry]],2,FALSE),"-")</f>
        <v>-</v>
      </c>
      <c r="D2355" t="s">
        <v>1024</v>
      </c>
      <c r="E2355">
        <v>208.51732787200001</v>
      </c>
      <c r="F2355">
        <v>5.92</v>
      </c>
      <c r="G2355">
        <v>38.1808258713573</v>
      </c>
      <c r="H2355">
        <v>-5.8620635713490001</v>
      </c>
      <c r="I2355">
        <v>-7.6336995650802804</v>
      </c>
      <c r="J2355">
        <v>-3.4245019123307001</v>
      </c>
      <c r="K2355">
        <v>6.1695781324151797</v>
      </c>
      <c r="L2355">
        <v>5.9976210374028902</v>
      </c>
      <c r="M2355">
        <v>45.874678177333998</v>
      </c>
      <c r="N2355">
        <v>0.96816255329354906</v>
      </c>
      <c r="O2355">
        <v>56.25</v>
      </c>
      <c r="Q2355">
        <v>-0.11798669540748501</v>
      </c>
    </row>
    <row r="2356" spans="1:17" hidden="1" x14ac:dyDescent="0.3">
      <c r="A2356" t="s">
        <v>4871</v>
      </c>
      <c r="B2356" t="s">
        <v>4872</v>
      </c>
      <c r="C2356" t="str">
        <f>IFERROR(VLOOKUP(Table1[[#This Row],[Ticker]],[1]!Table1[[Symbol]:[Industry]],2,FALSE),"-")</f>
        <v>-</v>
      </c>
      <c r="D2356" t="s">
        <v>46</v>
      </c>
      <c r="E2356">
        <v>208.47040874999999</v>
      </c>
      <c r="F2356">
        <v>20.25</v>
      </c>
      <c r="G2356">
        <v>-57.617512327609603</v>
      </c>
      <c r="H2356">
        <v>16.1747266179338</v>
      </c>
      <c r="I2356">
        <v>-37.595820777201403</v>
      </c>
      <c r="J2356">
        <v>-1.74165401589058</v>
      </c>
      <c r="K2356">
        <v>19.979569907158901</v>
      </c>
      <c r="L2356">
        <v>22.716620292463901</v>
      </c>
      <c r="M2356">
        <v>47.582361332371903</v>
      </c>
      <c r="N2356">
        <v>1.4118150684931501</v>
      </c>
      <c r="O2356">
        <v>81.481481481481495</v>
      </c>
      <c r="P2356">
        <v>32.786885245901601</v>
      </c>
      <c r="Q2356">
        <v>0.255190427810432</v>
      </c>
    </row>
    <row r="2357" spans="1:17" hidden="1" x14ac:dyDescent="0.3">
      <c r="A2357" t="s">
        <v>4873</v>
      </c>
      <c r="B2357" t="s">
        <v>4874</v>
      </c>
      <c r="C2357" t="str">
        <f>IFERROR(VLOOKUP(Table1[[#This Row],[Ticker]],[1]!Table1[[Symbol]:[Industry]],2,FALSE),"-")</f>
        <v>-</v>
      </c>
      <c r="D2357" t="s">
        <v>622</v>
      </c>
      <c r="E2357">
        <v>208.44413742500001</v>
      </c>
      <c r="F2357">
        <v>196.27</v>
      </c>
      <c r="G2357">
        <v>56.685663057822197</v>
      </c>
      <c r="H2357">
        <v>-7.5532035752372302</v>
      </c>
      <c r="I2357">
        <v>-17.7343741100199</v>
      </c>
      <c r="J2357">
        <v>3.42757675334019</v>
      </c>
      <c r="K2357">
        <v>203.59827771154099</v>
      </c>
      <c r="L2357">
        <v>191.99140668113901</v>
      </c>
      <c r="M2357">
        <v>46.566377680080102</v>
      </c>
      <c r="N2357">
        <v>0.70612235044179394</v>
      </c>
      <c r="O2357">
        <v>48.061344066846701</v>
      </c>
      <c r="P2357">
        <v>92.640970724191007</v>
      </c>
      <c r="Q2357">
        <v>0.111957506857982</v>
      </c>
    </row>
    <row r="2358" spans="1:17" hidden="1" x14ac:dyDescent="0.3">
      <c r="A2358" t="s">
        <v>4875</v>
      </c>
      <c r="B2358" t="s">
        <v>4876</v>
      </c>
      <c r="C2358" t="str">
        <f>IFERROR(VLOOKUP(Table1[[#This Row],[Ticker]],[1]!Table1[[Symbol]:[Industry]],2,FALSE),"-")</f>
        <v>-</v>
      </c>
      <c r="D2358" t="s">
        <v>946</v>
      </c>
      <c r="E2358">
        <v>207.71942184</v>
      </c>
      <c r="F2358">
        <v>32.47</v>
      </c>
      <c r="G2358">
        <v>14.4538638127657</v>
      </c>
      <c r="H2358">
        <v>4.8668868006205699</v>
      </c>
      <c r="I2358">
        <v>-14.1770236477198</v>
      </c>
      <c r="J2358">
        <v>-3.1730265649101801</v>
      </c>
      <c r="K2358">
        <v>31.467054161198199</v>
      </c>
      <c r="L2358">
        <v>31.1340113048185</v>
      </c>
      <c r="M2358">
        <v>44.983222740706701</v>
      </c>
      <c r="N2358">
        <v>1.7646688472088901</v>
      </c>
      <c r="O2358">
        <v>24.730520480443399</v>
      </c>
      <c r="P2358">
        <v>46.261261261261197</v>
      </c>
      <c r="Q2358">
        <v>-5.0691581218824999E-2</v>
      </c>
    </row>
    <row r="2359" spans="1:17" hidden="1" x14ac:dyDescent="0.3">
      <c r="A2359" t="s">
        <v>4877</v>
      </c>
      <c r="B2359" t="s">
        <v>4878</v>
      </c>
      <c r="C2359" t="str">
        <f>IFERROR(VLOOKUP(Table1[[#This Row],[Ticker]],[1]!Table1[[Symbol]:[Industry]],2,FALSE),"-")</f>
        <v>-</v>
      </c>
      <c r="D2359" t="s">
        <v>295</v>
      </c>
      <c r="E2359">
        <v>207.32775000000001</v>
      </c>
      <c r="F2359">
        <v>116.15</v>
      </c>
      <c r="G2359">
        <v>-41.224069704658802</v>
      </c>
      <c r="H2359">
        <v>-2.8868569597787599</v>
      </c>
      <c r="I2359">
        <v>-17.4279725703624</v>
      </c>
      <c r="J2359">
        <v>-4.8599335857830503</v>
      </c>
      <c r="K2359">
        <v>119.556226661492</v>
      </c>
      <c r="L2359">
        <v>128.22702953336599</v>
      </c>
      <c r="M2359">
        <v>35.568550524635803</v>
      </c>
      <c r="N2359">
        <v>0.74697496522948503</v>
      </c>
      <c r="O2359">
        <v>62.720619888075703</v>
      </c>
      <c r="P2359">
        <v>28.698060941828199</v>
      </c>
    </row>
    <row r="2360" spans="1:17" hidden="1" x14ac:dyDescent="0.3">
      <c r="A2360" t="s">
        <v>4879</v>
      </c>
      <c r="B2360" t="s">
        <v>4880</v>
      </c>
      <c r="C2360" t="str">
        <f>IFERROR(VLOOKUP(Table1[[#This Row],[Ticker]],[1]!Table1[[Symbol]:[Industry]],2,FALSE),"-")</f>
        <v>-</v>
      </c>
      <c r="D2360" t="s">
        <v>418</v>
      </c>
      <c r="E2360">
        <v>206.75761259999999</v>
      </c>
      <c r="F2360">
        <v>17.22</v>
      </c>
      <c r="G2360">
        <v>-77.906537279877696</v>
      </c>
      <c r="H2360">
        <v>-14.182193747343501</v>
      </c>
      <c r="I2360">
        <v>-52.800366231746899</v>
      </c>
      <c r="J2360">
        <v>-9.9328684861748204</v>
      </c>
      <c r="K2360">
        <v>19.2203414608549</v>
      </c>
      <c r="L2360">
        <v>23.1888697156873</v>
      </c>
      <c r="M2360">
        <v>43.037672687668902</v>
      </c>
      <c r="N2360">
        <v>1.1828299967125699</v>
      </c>
      <c r="O2360">
        <v>170.03484320557399</v>
      </c>
      <c r="P2360">
        <v>7.6249999999999902</v>
      </c>
    </row>
    <row r="2361" spans="1:17" hidden="1" x14ac:dyDescent="0.3">
      <c r="A2361" t="s">
        <v>4881</v>
      </c>
      <c r="B2361" t="s">
        <v>4882</v>
      </c>
      <c r="C2361" t="str">
        <f>IFERROR(VLOOKUP(Table1[[#This Row],[Ticker]],[1]!Table1[[Symbol]:[Industry]],2,FALSE),"-")</f>
        <v>-</v>
      </c>
      <c r="D2361" t="s">
        <v>228</v>
      </c>
      <c r="E2361">
        <v>206.52199999999999</v>
      </c>
      <c r="F2361">
        <v>333.1</v>
      </c>
      <c r="G2361">
        <v>377.64567155546303</v>
      </c>
      <c r="H2361">
        <v>17.740519466076702</v>
      </c>
      <c r="I2361">
        <v>79.927039016066402</v>
      </c>
      <c r="J2361">
        <v>19.638190945349699</v>
      </c>
      <c r="K2361">
        <v>272.25999237752598</v>
      </c>
      <c r="L2361">
        <v>218.20232566283701</v>
      </c>
      <c r="M2361">
        <v>87.622467260802097</v>
      </c>
      <c r="N2361">
        <v>0.87890244965565301</v>
      </c>
      <c r="O2361">
        <v>2.08646052236565</v>
      </c>
      <c r="Q2361">
        <v>0.28458374524922903</v>
      </c>
    </row>
    <row r="2362" spans="1:17" hidden="1" x14ac:dyDescent="0.3">
      <c r="A2362" t="s">
        <v>4883</v>
      </c>
      <c r="B2362" t="s">
        <v>4884</v>
      </c>
      <c r="C2362" t="str">
        <f>IFERROR(VLOOKUP(Table1[[#This Row],[Ticker]],[1]!Table1[[Symbol]:[Industry]],2,FALSE),"-")</f>
        <v>-</v>
      </c>
      <c r="D2362" t="s">
        <v>46</v>
      </c>
      <c r="E2362">
        <v>206.112377025</v>
      </c>
      <c r="F2362">
        <v>86.55</v>
      </c>
      <c r="G2362">
        <v>11.2234200494395</v>
      </c>
      <c r="H2362">
        <v>-4.00522840989185</v>
      </c>
      <c r="I2362">
        <v>-28.692057626405699</v>
      </c>
      <c r="J2362">
        <v>2.2826582041989698</v>
      </c>
      <c r="K2362">
        <v>81.165085214936298</v>
      </c>
      <c r="L2362">
        <v>85.3790493215689</v>
      </c>
      <c r="M2362">
        <v>73.029393293499894</v>
      </c>
      <c r="N2362">
        <v>1.9869516086147301</v>
      </c>
      <c r="O2362">
        <v>77.816291161178498</v>
      </c>
      <c r="P2362">
        <v>50.915431560592801</v>
      </c>
      <c r="Q2362">
        <v>8.5019647289990008E-3</v>
      </c>
    </row>
    <row r="2363" spans="1:17" hidden="1" x14ac:dyDescent="0.3">
      <c r="A2363" t="s">
        <v>4885</v>
      </c>
      <c r="B2363" t="s">
        <v>4886</v>
      </c>
      <c r="C2363" t="str">
        <f>IFERROR(VLOOKUP(Table1[[#This Row],[Ticker]],[1]!Table1[[Symbol]:[Industry]],2,FALSE),"-")</f>
        <v>-</v>
      </c>
      <c r="D2363" t="s">
        <v>541</v>
      </c>
      <c r="E2363">
        <v>205.955550128</v>
      </c>
      <c r="F2363">
        <v>48.76</v>
      </c>
      <c r="G2363">
        <v>33.635343141906397</v>
      </c>
      <c r="H2363">
        <v>11.480959132175199</v>
      </c>
      <c r="I2363">
        <v>25.3330816491235</v>
      </c>
      <c r="J2363">
        <v>-6.1248853273355799</v>
      </c>
      <c r="K2363">
        <v>42.6490913286721</v>
      </c>
      <c r="L2363">
        <v>35.150133008925003</v>
      </c>
      <c r="M2363">
        <v>40.140829634070997</v>
      </c>
      <c r="N2363">
        <v>0.57813032726241698</v>
      </c>
      <c r="O2363">
        <v>13.8228055783429</v>
      </c>
      <c r="P2363">
        <v>98.211382113821102</v>
      </c>
      <c r="Q2363">
        <v>-7.5894781620039998E-3</v>
      </c>
    </row>
    <row r="2364" spans="1:17" hidden="1" x14ac:dyDescent="0.3">
      <c r="A2364" t="s">
        <v>4887</v>
      </c>
      <c r="B2364" t="s">
        <v>4888</v>
      </c>
      <c r="C2364" t="str">
        <f>IFERROR(VLOOKUP(Table1[[#This Row],[Ticker]],[1]!Table1[[Symbol]:[Industry]],2,FALSE),"-")</f>
        <v>-</v>
      </c>
      <c r="D2364" t="s">
        <v>271</v>
      </c>
      <c r="E2364">
        <v>205.62329399999999</v>
      </c>
      <c r="F2364">
        <v>179.38</v>
      </c>
      <c r="G2364">
        <v>-34.522304414267097</v>
      </c>
      <c r="H2364">
        <v>-14.387995686385301</v>
      </c>
      <c r="I2364">
        <v>-26.691086622467299</v>
      </c>
      <c r="J2364">
        <v>-3.32853344851469</v>
      </c>
      <c r="K2364">
        <v>195.362118051772</v>
      </c>
      <c r="L2364">
        <v>192.55848915313001</v>
      </c>
      <c r="M2364">
        <v>36.335690337439701</v>
      </c>
      <c r="N2364">
        <v>1.0709438947376899</v>
      </c>
      <c r="O2364">
        <v>34.574646002898803</v>
      </c>
      <c r="P2364">
        <v>31.897058823529399</v>
      </c>
    </row>
    <row r="2365" spans="1:17" hidden="1" x14ac:dyDescent="0.3">
      <c r="A2365" t="s">
        <v>4889</v>
      </c>
      <c r="B2365" t="s">
        <v>4890</v>
      </c>
      <c r="C2365" t="str">
        <f>IFERROR(VLOOKUP(Table1[[#This Row],[Ticker]],[1]!Table1[[Symbol]:[Industry]],2,FALSE),"-")</f>
        <v>-</v>
      </c>
      <c r="D2365" t="s">
        <v>133</v>
      </c>
      <c r="E2365">
        <v>205.21472295999999</v>
      </c>
      <c r="F2365">
        <v>484.9</v>
      </c>
      <c r="G2365">
        <v>-28.247155207299802</v>
      </c>
      <c r="H2365">
        <v>-3.5436366207957102</v>
      </c>
      <c r="I2365">
        <v>-15.843513439868699</v>
      </c>
      <c r="J2365">
        <v>-0.61895676180647297</v>
      </c>
      <c r="K2365">
        <v>464.47914056726802</v>
      </c>
      <c r="L2365">
        <v>452.96921046094502</v>
      </c>
      <c r="M2365">
        <v>60.053383070751003</v>
      </c>
      <c r="N2365">
        <v>1.43332884008656</v>
      </c>
      <c r="O2365">
        <v>21.468343988451199</v>
      </c>
      <c r="P2365">
        <v>24.974226804123699</v>
      </c>
      <c r="Q2365">
        <v>7.8903938771773999E-2</v>
      </c>
    </row>
    <row r="2366" spans="1:17" hidden="1" x14ac:dyDescent="0.3">
      <c r="A2366" t="s">
        <v>4891</v>
      </c>
      <c r="B2366" t="s">
        <v>4892</v>
      </c>
      <c r="C2366" t="str">
        <f>IFERROR(VLOOKUP(Table1[[#This Row],[Ticker]],[1]!Table1[[Symbol]:[Industry]],2,FALSE),"-")</f>
        <v>-</v>
      </c>
      <c r="D2366" t="s">
        <v>138</v>
      </c>
      <c r="E2366">
        <v>204.69839999999999</v>
      </c>
      <c r="F2366">
        <v>670</v>
      </c>
      <c r="G2366">
        <v>43.489045049439497</v>
      </c>
      <c r="H2366">
        <v>-19.0917495128264</v>
      </c>
      <c r="I2366">
        <v>35.253205196824403</v>
      </c>
      <c r="J2366">
        <v>-5.71883047475339</v>
      </c>
      <c r="K2366">
        <v>699.98214673095504</v>
      </c>
      <c r="L2366">
        <v>585.99118548879699</v>
      </c>
      <c r="M2366">
        <v>49.157039367083598</v>
      </c>
      <c r="N2366">
        <v>0.39300546448087398</v>
      </c>
      <c r="O2366">
        <v>46.164179104477597</v>
      </c>
      <c r="P2366">
        <v>94.315545243619496</v>
      </c>
    </row>
    <row r="2367" spans="1:17" hidden="1" x14ac:dyDescent="0.3">
      <c r="A2367" t="s">
        <v>4893</v>
      </c>
      <c r="B2367" t="s">
        <v>4894</v>
      </c>
      <c r="C2367" t="str">
        <f>IFERROR(VLOOKUP(Table1[[#This Row],[Ticker]],[1]!Table1[[Symbol]:[Industry]],2,FALSE),"-")</f>
        <v>-</v>
      </c>
      <c r="D2367" t="s">
        <v>46</v>
      </c>
      <c r="E2367">
        <v>204.505977</v>
      </c>
      <c r="F2367">
        <v>179.95</v>
      </c>
      <c r="G2367">
        <v>55.759274819669301</v>
      </c>
      <c r="H2367">
        <v>-10.138191640751099</v>
      </c>
      <c r="I2367">
        <v>38.653309926349003</v>
      </c>
      <c r="J2367">
        <v>-8.9639363875933603E-2</v>
      </c>
      <c r="K2367">
        <v>183.27709515933401</v>
      </c>
      <c r="L2367">
        <v>152.42703195842401</v>
      </c>
      <c r="M2367">
        <v>52.591430398853497</v>
      </c>
      <c r="N2367">
        <v>0.15092752738982901</v>
      </c>
      <c r="O2367">
        <v>23.9233120311197</v>
      </c>
      <c r="P2367">
        <v>99.9444444444444</v>
      </c>
      <c r="Q2367">
        <v>0.111084147961342</v>
      </c>
    </row>
    <row r="2368" spans="1:17" hidden="1" x14ac:dyDescent="0.3">
      <c r="A2368" t="s">
        <v>4895</v>
      </c>
      <c r="B2368" t="s">
        <v>4896</v>
      </c>
      <c r="C2368" t="str">
        <f>IFERROR(VLOOKUP(Table1[[#This Row],[Ticker]],[1]!Table1[[Symbol]:[Industry]],2,FALSE),"-")</f>
        <v>-</v>
      </c>
      <c r="D2368" t="s">
        <v>60</v>
      </c>
      <c r="E2368">
        <v>204.48059762400001</v>
      </c>
      <c r="F2368">
        <v>94.84</v>
      </c>
      <c r="G2368">
        <v>16.596902721789402</v>
      </c>
      <c r="H2368">
        <v>35.499967364545498</v>
      </c>
      <c r="I2368">
        <v>18.8084056980776</v>
      </c>
      <c r="J2368">
        <v>15.231720931129001</v>
      </c>
      <c r="K2368">
        <v>79.638399678011197</v>
      </c>
      <c r="L2368">
        <v>75.289373418872799</v>
      </c>
      <c r="M2368">
        <v>55.342785083910002</v>
      </c>
      <c r="N2368">
        <v>4.7964544106314602</v>
      </c>
      <c r="O2368">
        <v>28.163222269084699</v>
      </c>
      <c r="P2368">
        <v>57.149958574979202</v>
      </c>
      <c r="Q2368">
        <v>-3.1829198615007999E-2</v>
      </c>
    </row>
    <row r="2369" spans="1:17" hidden="1" x14ac:dyDescent="0.3">
      <c r="A2369" t="s">
        <v>4897</v>
      </c>
      <c r="B2369" t="s">
        <v>4898</v>
      </c>
      <c r="C2369" t="str">
        <f>IFERROR(VLOOKUP(Table1[[#This Row],[Ticker]],[1]!Table1[[Symbol]:[Industry]],2,FALSE),"-")</f>
        <v>-</v>
      </c>
      <c r="D2369" t="s">
        <v>40</v>
      </c>
      <c r="E2369">
        <v>204.43823399999999</v>
      </c>
      <c r="F2369">
        <v>92.4</v>
      </c>
      <c r="G2369">
        <v>-45.439526379131799</v>
      </c>
      <c r="H2369">
        <v>-11.818895794730199</v>
      </c>
      <c r="I2369">
        <v>-35.728937660318302</v>
      </c>
      <c r="J2369">
        <v>-7.7364985462595204</v>
      </c>
      <c r="K2369">
        <v>98.676613681994496</v>
      </c>
      <c r="M2369">
        <v>37.894930016776499</v>
      </c>
      <c r="N2369">
        <v>0.50424068767908303</v>
      </c>
      <c r="O2369">
        <v>33.603896103895998</v>
      </c>
      <c r="P2369">
        <v>15.355805243445699</v>
      </c>
    </row>
    <row r="2370" spans="1:17" hidden="1" x14ac:dyDescent="0.3">
      <c r="A2370" t="s">
        <v>4899</v>
      </c>
      <c r="B2370" t="s">
        <v>4900</v>
      </c>
      <c r="C2370" t="str">
        <f>IFERROR(VLOOKUP(Table1[[#This Row],[Ticker]],[1]!Table1[[Symbol]:[Industry]],2,FALSE),"-")</f>
        <v>-</v>
      </c>
      <c r="D2370" t="s">
        <v>1538</v>
      </c>
      <c r="E2370">
        <v>204.07140000000001</v>
      </c>
      <c r="F2370">
        <v>198.9</v>
      </c>
      <c r="G2370">
        <v>-29.296669236274699</v>
      </c>
      <c r="H2370">
        <v>0.61152840082403703</v>
      </c>
      <c r="I2370">
        <v>-19.586080517461198</v>
      </c>
      <c r="J2370">
        <v>-2.90298172055078</v>
      </c>
      <c r="K2370">
        <v>178.76469322916</v>
      </c>
      <c r="M2370">
        <v>55.733756832525501</v>
      </c>
      <c r="N2370">
        <v>1.41039787798408</v>
      </c>
      <c r="O2370">
        <v>9.1000502765208502</v>
      </c>
      <c r="P2370">
        <v>71.465517241379303</v>
      </c>
    </row>
    <row r="2371" spans="1:17" hidden="1" x14ac:dyDescent="0.3">
      <c r="A2371" t="s">
        <v>4901</v>
      </c>
      <c r="B2371" t="s">
        <v>4902</v>
      </c>
      <c r="C2371" t="str">
        <f>IFERROR(VLOOKUP(Table1[[#This Row],[Ticker]],[1]!Table1[[Symbol]:[Industry]],2,FALSE),"-")</f>
        <v>-</v>
      </c>
      <c r="D2371" t="s">
        <v>1595</v>
      </c>
      <c r="E2371">
        <v>204.02822</v>
      </c>
      <c r="F2371">
        <v>289</v>
      </c>
      <c r="G2371">
        <v>-56.801652624978999</v>
      </c>
      <c r="H2371">
        <v>2.0257465360814102</v>
      </c>
      <c r="I2371">
        <v>-40.0073071057829</v>
      </c>
      <c r="J2371">
        <v>-1.7642528859470701</v>
      </c>
      <c r="K2371">
        <v>294.09993972536898</v>
      </c>
      <c r="L2371">
        <v>335.33091467405399</v>
      </c>
      <c r="M2371">
        <v>48.1827865200937</v>
      </c>
      <c r="N2371">
        <v>0.78900343642611603</v>
      </c>
      <c r="O2371">
        <v>78.892733564013795</v>
      </c>
      <c r="P2371">
        <v>12.846544318625501</v>
      </c>
    </row>
    <row r="2372" spans="1:17" hidden="1" x14ac:dyDescent="0.3">
      <c r="A2372" t="s">
        <v>4903</v>
      </c>
      <c r="B2372" t="s">
        <v>4904</v>
      </c>
      <c r="C2372" t="str">
        <f>IFERROR(VLOOKUP(Table1[[#This Row],[Ticker]],[1]!Table1[[Symbol]:[Industry]],2,FALSE),"-")</f>
        <v>-</v>
      </c>
      <c r="D2372" t="s">
        <v>402</v>
      </c>
      <c r="E2372">
        <v>203.74884750000001</v>
      </c>
      <c r="F2372">
        <v>51.64</v>
      </c>
      <c r="G2372">
        <v>-0.83905617915094699</v>
      </c>
      <c r="H2372">
        <v>16.315897620649501</v>
      </c>
      <c r="I2372">
        <v>-4.2600169987769902</v>
      </c>
      <c r="J2372">
        <v>9.6540694756149605</v>
      </c>
      <c r="K2372">
        <v>44.646182582049001</v>
      </c>
      <c r="L2372">
        <v>41.988389952678702</v>
      </c>
      <c r="M2372">
        <v>60.747470783610702</v>
      </c>
      <c r="N2372">
        <v>1.0167750722270701</v>
      </c>
      <c r="O2372">
        <v>25.723980705584101</v>
      </c>
      <c r="P2372">
        <v>58.510503061778103</v>
      </c>
      <c r="Q2372">
        <v>7.3834288859027999E-2</v>
      </c>
    </row>
    <row r="2373" spans="1:17" hidden="1" x14ac:dyDescent="0.3">
      <c r="A2373" t="s">
        <v>4905</v>
      </c>
      <c r="B2373" t="s">
        <v>4906</v>
      </c>
      <c r="C2373" t="str">
        <f>IFERROR(VLOOKUP(Table1[[#This Row],[Ticker]],[1]!Table1[[Symbol]:[Industry]],2,FALSE),"-")</f>
        <v>-</v>
      </c>
      <c r="D2373" t="s">
        <v>271</v>
      </c>
      <c r="E2373">
        <v>203.49</v>
      </c>
      <c r="F2373">
        <v>199.5</v>
      </c>
      <c r="G2373">
        <v>22.1428912032857</v>
      </c>
      <c r="H2373">
        <v>-4.6640784866873997</v>
      </c>
      <c r="I2373">
        <v>-9.1620263107983302</v>
      </c>
      <c r="J2373">
        <v>-8.8192795866668394</v>
      </c>
      <c r="K2373">
        <v>199.294030948966</v>
      </c>
      <c r="L2373">
        <v>175.05149512992</v>
      </c>
      <c r="M2373">
        <v>37.448941716276799</v>
      </c>
      <c r="N2373">
        <v>0.97887308691885599</v>
      </c>
      <c r="O2373">
        <v>30.3258145363408</v>
      </c>
      <c r="P2373">
        <v>69.067796610169395</v>
      </c>
      <c r="Q2373">
        <v>0.14158101273280799</v>
      </c>
    </row>
    <row r="2374" spans="1:17" hidden="1" x14ac:dyDescent="0.3">
      <c r="A2374" t="s">
        <v>4907</v>
      </c>
      <c r="B2374" t="s">
        <v>4908</v>
      </c>
      <c r="C2374" t="str">
        <f>IFERROR(VLOOKUP(Table1[[#This Row],[Ticker]],[1]!Table1[[Symbol]:[Industry]],2,FALSE),"-")</f>
        <v>-</v>
      </c>
      <c r="D2374" t="s">
        <v>418</v>
      </c>
      <c r="E2374">
        <v>203.27777</v>
      </c>
      <c r="F2374">
        <v>3.58</v>
      </c>
      <c r="G2374">
        <v>-87.628841129422199</v>
      </c>
      <c r="H2374">
        <v>4.19278905792034</v>
      </c>
      <c r="I2374">
        <v>-48.126613921210897</v>
      </c>
      <c r="J2374">
        <v>0.77200718629520104</v>
      </c>
      <c r="K2374">
        <v>3.6156696887348199</v>
      </c>
      <c r="L2374">
        <v>5.1908031270916197</v>
      </c>
      <c r="M2374">
        <v>56.159208061245302</v>
      </c>
      <c r="N2374">
        <v>1.9669664243770599</v>
      </c>
      <c r="O2374">
        <v>246.36871508379801</v>
      </c>
      <c r="P2374">
        <v>13.650793650793601</v>
      </c>
      <c r="Q2374">
        <v>2.3961455926944999E-2</v>
      </c>
    </row>
    <row r="2375" spans="1:17" hidden="1" x14ac:dyDescent="0.3">
      <c r="A2375" t="s">
        <v>4909</v>
      </c>
      <c r="B2375" t="s">
        <v>4910</v>
      </c>
      <c r="C2375" t="str">
        <f>IFERROR(VLOOKUP(Table1[[#This Row],[Ticker]],[1]!Table1[[Symbol]:[Industry]],2,FALSE),"-")</f>
        <v>-</v>
      </c>
      <c r="D2375" t="s">
        <v>418</v>
      </c>
      <c r="E2375">
        <v>203.11973845999901</v>
      </c>
      <c r="F2375">
        <v>88.67</v>
      </c>
      <c r="G2375">
        <v>56.175998920603902</v>
      </c>
      <c r="H2375">
        <v>3.81972986656853</v>
      </c>
      <c r="I2375">
        <v>-12.3808260018618</v>
      </c>
      <c r="J2375">
        <v>-0.38851870235924302</v>
      </c>
      <c r="K2375">
        <v>90.882845162019606</v>
      </c>
      <c r="L2375">
        <v>86.402021788112805</v>
      </c>
      <c r="M2375">
        <v>41.788807414283703</v>
      </c>
      <c r="N2375">
        <v>1.1595044616846999</v>
      </c>
      <c r="O2375">
        <v>51.595804668997303</v>
      </c>
      <c r="P2375">
        <v>80.370219690805499</v>
      </c>
      <c r="Q2375">
        <v>2.7805969713900001E-2</v>
      </c>
    </row>
    <row r="2376" spans="1:17" hidden="1" x14ac:dyDescent="0.3">
      <c r="A2376" t="s">
        <v>4911</v>
      </c>
      <c r="B2376" t="s">
        <v>4912</v>
      </c>
      <c r="C2376" t="str">
        <f>IFERROR(VLOOKUP(Table1[[#This Row],[Ticker]],[1]!Table1[[Symbol]:[Industry]],2,FALSE),"-")</f>
        <v>-</v>
      </c>
      <c r="D2376" t="s">
        <v>1450</v>
      </c>
      <c r="E2376">
        <v>202.84866679999999</v>
      </c>
      <c r="F2376">
        <v>184.4</v>
      </c>
      <c r="G2376">
        <v>-15.826736704740499</v>
      </c>
      <c r="H2376">
        <v>-8.5491680025663594</v>
      </c>
      <c r="I2376">
        <v>-12.534361816735901</v>
      </c>
      <c r="J2376">
        <v>-2.0461118367053799</v>
      </c>
      <c r="K2376">
        <v>184.87333704995501</v>
      </c>
      <c r="L2376">
        <v>177.32535032748899</v>
      </c>
      <c r="M2376">
        <v>46.808150235779003</v>
      </c>
      <c r="N2376">
        <v>1.1457888556317799</v>
      </c>
      <c r="O2376">
        <v>37.744034707158299</v>
      </c>
      <c r="P2376">
        <v>34.598540145985403</v>
      </c>
      <c r="Q2376">
        <v>-7.747726514962E-3</v>
      </c>
    </row>
    <row r="2377" spans="1:17" hidden="1" x14ac:dyDescent="0.3">
      <c r="A2377" t="s">
        <v>4913</v>
      </c>
      <c r="B2377" t="s">
        <v>4914</v>
      </c>
      <c r="C2377" t="str">
        <f>IFERROR(VLOOKUP(Table1[[#This Row],[Ticker]],[1]!Table1[[Symbol]:[Industry]],2,FALSE),"-")</f>
        <v>-</v>
      </c>
      <c r="D2377" t="s">
        <v>302</v>
      </c>
      <c r="E2377">
        <v>202.84169130000001</v>
      </c>
      <c r="F2377">
        <v>145.05000000000001</v>
      </c>
      <c r="G2377">
        <v>80.284819697326895</v>
      </c>
      <c r="H2377">
        <v>6.1772550520119598</v>
      </c>
      <c r="I2377">
        <v>59.954799553933</v>
      </c>
      <c r="J2377">
        <v>0.25834598410941501</v>
      </c>
      <c r="K2377">
        <v>129.05923158844001</v>
      </c>
      <c r="L2377">
        <v>98.582510483290804</v>
      </c>
      <c r="M2377">
        <v>47.960148275106597</v>
      </c>
      <c r="N2377">
        <v>0.68032544378698201</v>
      </c>
      <c r="O2377">
        <v>11.237504308858901</v>
      </c>
      <c r="P2377">
        <v>135.85365853658499</v>
      </c>
      <c r="Q2377">
        <v>0.16636122205609899</v>
      </c>
    </row>
    <row r="2378" spans="1:17" hidden="1" x14ac:dyDescent="0.3">
      <c r="A2378" t="s">
        <v>4915</v>
      </c>
      <c r="B2378" t="s">
        <v>4916</v>
      </c>
      <c r="C2378" t="str">
        <f>IFERROR(VLOOKUP(Table1[[#This Row],[Ticker]],[1]!Table1[[Symbol]:[Industry]],2,FALSE),"-")</f>
        <v>-</v>
      </c>
      <c r="D2378" t="s">
        <v>302</v>
      </c>
      <c r="E2378">
        <v>202.29302225000001</v>
      </c>
      <c r="F2378">
        <v>113.65</v>
      </c>
      <c r="G2378">
        <v>-24.0109549505604</v>
      </c>
      <c r="I2378">
        <v>-14.300366231746899</v>
      </c>
      <c r="M2378">
        <v>0</v>
      </c>
      <c r="O2378">
        <v>0</v>
      </c>
      <c r="P2378">
        <v>0</v>
      </c>
    </row>
    <row r="2379" spans="1:17" hidden="1" x14ac:dyDescent="0.3">
      <c r="A2379" t="s">
        <v>4917</v>
      </c>
      <c r="B2379" t="s">
        <v>4918</v>
      </c>
      <c r="C2379" t="str">
        <f>IFERROR(VLOOKUP(Table1[[#This Row],[Ticker]],[1]!Table1[[Symbol]:[Industry]],2,FALSE),"-")</f>
        <v>-</v>
      </c>
      <c r="D2379" t="s">
        <v>46</v>
      </c>
      <c r="E2379">
        <v>202.232251832</v>
      </c>
      <c r="F2379">
        <v>127.28</v>
      </c>
      <c r="G2379">
        <v>132.601948275246</v>
      </c>
      <c r="H2379">
        <v>10.997982690366999</v>
      </c>
      <c r="I2379">
        <v>82.880114016122903</v>
      </c>
      <c r="J2379">
        <v>-1.7936970931307501</v>
      </c>
      <c r="K2379">
        <v>118.558110571402</v>
      </c>
      <c r="L2379">
        <v>95.487215307881399</v>
      </c>
      <c r="M2379">
        <v>50.371163449624397</v>
      </c>
      <c r="N2379">
        <v>0.97758312717059004</v>
      </c>
      <c r="O2379">
        <v>15.886235072281499</v>
      </c>
      <c r="P2379">
        <v>159.49031600407699</v>
      </c>
      <c r="Q2379">
        <v>5.0286659514344002E-2</v>
      </c>
    </row>
    <row r="2380" spans="1:17" hidden="1" x14ac:dyDescent="0.3">
      <c r="A2380" t="s">
        <v>4919</v>
      </c>
      <c r="B2380" t="s">
        <v>4920</v>
      </c>
      <c r="C2380" t="str">
        <f>IFERROR(VLOOKUP(Table1[[#This Row],[Ticker]],[1]!Table1[[Symbol]:[Industry]],2,FALSE),"-")</f>
        <v>-</v>
      </c>
      <c r="E2380">
        <v>202.07864040000001</v>
      </c>
      <c r="F2380">
        <v>9.1</v>
      </c>
      <c r="G2380">
        <v>-11.956834409355</v>
      </c>
      <c r="H2380">
        <v>-5.7745574945381097</v>
      </c>
      <c r="I2380">
        <v>-35.032073548820101</v>
      </c>
      <c r="J2380">
        <v>-0.56349309635034694</v>
      </c>
      <c r="K2380">
        <v>9.3167870305928098</v>
      </c>
      <c r="L2380">
        <v>9.6760925637623405</v>
      </c>
      <c r="M2380">
        <v>50.388121961268801</v>
      </c>
      <c r="N2380">
        <v>0.83237489477055204</v>
      </c>
      <c r="O2380">
        <v>52.747252747252702</v>
      </c>
      <c r="P2380">
        <v>15.1898734177215</v>
      </c>
      <c r="Q2380">
        <v>-1.6754211932310002E-2</v>
      </c>
    </row>
    <row r="2381" spans="1:17" hidden="1" x14ac:dyDescent="0.3">
      <c r="A2381" t="s">
        <v>4921</v>
      </c>
      <c r="B2381" t="s">
        <v>4922</v>
      </c>
      <c r="C2381" t="str">
        <f>IFERROR(VLOOKUP(Table1[[#This Row],[Ticker]],[1]!Table1[[Symbol]:[Industry]],2,FALSE),"-")</f>
        <v>-</v>
      </c>
      <c r="D2381" t="s">
        <v>133</v>
      </c>
      <c r="E2381">
        <v>201.82696315600001</v>
      </c>
      <c r="F2381">
        <v>4.8099999999999996</v>
      </c>
      <c r="G2381">
        <v>36.322378382772797</v>
      </c>
      <c r="H2381">
        <v>12.592258519336699</v>
      </c>
      <c r="I2381">
        <v>-1.12389564351166</v>
      </c>
      <c r="J2381">
        <v>3.76559236092102</v>
      </c>
      <c r="K2381">
        <v>4.2168724806793101</v>
      </c>
      <c r="L2381">
        <v>3.7673595779178899</v>
      </c>
      <c r="M2381">
        <v>79.177572432432299</v>
      </c>
      <c r="N2381">
        <v>1.3478594638941599</v>
      </c>
      <c r="O2381">
        <v>14.3451143451143</v>
      </c>
      <c r="P2381">
        <v>88.627450980392098</v>
      </c>
      <c r="Q2381">
        <v>6.4576921572949003E-2</v>
      </c>
    </row>
    <row r="2382" spans="1:17" hidden="1" x14ac:dyDescent="0.3">
      <c r="A2382" t="s">
        <v>4923</v>
      </c>
      <c r="B2382" t="s">
        <v>4924</v>
      </c>
      <c r="C2382" t="str">
        <f>IFERROR(VLOOKUP(Table1[[#This Row],[Ticker]],[1]!Table1[[Symbol]:[Industry]],2,FALSE),"-")</f>
        <v>-</v>
      </c>
      <c r="D2382" t="s">
        <v>541</v>
      </c>
      <c r="E2382">
        <v>201.686007843</v>
      </c>
      <c r="F2382">
        <v>287.37</v>
      </c>
      <c r="G2382">
        <v>179.762829404619</v>
      </c>
      <c r="H2382">
        <v>63.549189551849103</v>
      </c>
      <c r="I2382">
        <v>98.015850982881801</v>
      </c>
      <c r="J2382">
        <v>-7.2366273165264898</v>
      </c>
      <c r="K2382">
        <v>205.65723789417899</v>
      </c>
      <c r="L2382">
        <v>163.81470989563999</v>
      </c>
      <c r="M2382">
        <v>70.4336432755575</v>
      </c>
      <c r="N2382">
        <v>4.9834839029101197</v>
      </c>
      <c r="O2382">
        <v>16.470056025333101</v>
      </c>
      <c r="P2382">
        <v>215.79120879120799</v>
      </c>
      <c r="Q2382">
        <v>0.107666798941289</v>
      </c>
    </row>
    <row r="2383" spans="1:17" hidden="1" x14ac:dyDescent="0.3">
      <c r="A2383" t="s">
        <v>4925</v>
      </c>
      <c r="B2383" t="s">
        <v>4926</v>
      </c>
      <c r="C2383" t="str">
        <f>IFERROR(VLOOKUP(Table1[[#This Row],[Ticker]],[1]!Table1[[Symbol]:[Industry]],2,FALSE),"-")</f>
        <v>-</v>
      </c>
      <c r="E2383">
        <v>201.142258</v>
      </c>
      <c r="F2383">
        <v>21.22</v>
      </c>
      <c r="G2383">
        <v>827.55855177589694</v>
      </c>
      <c r="H2383">
        <v>33.620078727484703</v>
      </c>
      <c r="I2383">
        <v>674.54721741137496</v>
      </c>
      <c r="J2383">
        <v>9.6795475151461794</v>
      </c>
      <c r="K2383">
        <v>15.5479803594832</v>
      </c>
      <c r="L2383">
        <v>7.8575821677444999</v>
      </c>
      <c r="M2383">
        <v>78.464757535022997</v>
      </c>
      <c r="N2383">
        <v>4.6108840061318297</v>
      </c>
      <c r="O2383">
        <v>2.02639019792647</v>
      </c>
      <c r="P2383">
        <v>851.56950672645701</v>
      </c>
      <c r="Q2383">
        <v>0.396724586946821</v>
      </c>
    </row>
    <row r="2384" spans="1:17" hidden="1" x14ac:dyDescent="0.3">
      <c r="A2384" t="s">
        <v>4927</v>
      </c>
      <c r="B2384" t="s">
        <v>4928</v>
      </c>
      <c r="C2384" t="str">
        <f>IFERROR(VLOOKUP(Table1[[#This Row],[Ticker]],[1]!Table1[[Symbol]:[Industry]],2,FALSE),"-")</f>
        <v>-</v>
      </c>
      <c r="D2384" t="s">
        <v>622</v>
      </c>
      <c r="E2384">
        <v>200.885685</v>
      </c>
      <c r="F2384">
        <v>102.31</v>
      </c>
      <c r="G2384">
        <v>86.894013097264704</v>
      </c>
      <c r="H2384">
        <v>70.651030817810593</v>
      </c>
      <c r="I2384">
        <v>46.085274150758103</v>
      </c>
      <c r="J2384">
        <v>2.4371625135061099E-2</v>
      </c>
      <c r="K2384">
        <v>74.103611918865994</v>
      </c>
      <c r="L2384">
        <v>60.924470335379297</v>
      </c>
      <c r="M2384">
        <v>81.578025833545198</v>
      </c>
      <c r="N2384">
        <v>1.12766006015102</v>
      </c>
      <c r="O2384">
        <v>3.6066855634835302</v>
      </c>
      <c r="P2384">
        <v>162.333333333333</v>
      </c>
      <c r="Q2384">
        <v>0.1089239311446</v>
      </c>
    </row>
    <row r="2385" spans="1:17" hidden="1" x14ac:dyDescent="0.3">
      <c r="A2385" t="s">
        <v>4929</v>
      </c>
      <c r="B2385" t="s">
        <v>4930</v>
      </c>
      <c r="C2385" t="str">
        <f>IFERROR(VLOOKUP(Table1[[#This Row],[Ticker]],[1]!Table1[[Symbol]:[Industry]],2,FALSE),"-")</f>
        <v>-</v>
      </c>
      <c r="D2385" t="s">
        <v>198</v>
      </c>
      <c r="E2385">
        <v>200.64798945999999</v>
      </c>
      <c r="F2385">
        <v>200.05</v>
      </c>
      <c r="G2385">
        <v>25.5032453483932</v>
      </c>
      <c r="H2385">
        <v>1.70288662996482</v>
      </c>
      <c r="I2385">
        <v>37.713311579803197</v>
      </c>
      <c r="J2385">
        <v>3.4393697044589699</v>
      </c>
      <c r="K2385">
        <v>200.52528772352801</v>
      </c>
      <c r="L2385">
        <v>168.347000712751</v>
      </c>
      <c r="M2385">
        <v>44.171158658850402</v>
      </c>
      <c r="N2385">
        <v>0.66136170514091497</v>
      </c>
      <c r="O2385">
        <v>20.9697575606098</v>
      </c>
      <c r="P2385">
        <v>88.7264150943396</v>
      </c>
      <c r="Q2385">
        <v>0.13126523980723501</v>
      </c>
    </row>
    <row r="2386" spans="1:17" hidden="1" x14ac:dyDescent="0.3">
      <c r="A2386" t="s">
        <v>4931</v>
      </c>
      <c r="B2386" t="s">
        <v>4932</v>
      </c>
      <c r="C2386" t="str">
        <f>IFERROR(VLOOKUP(Table1[[#This Row],[Ticker]],[1]!Table1[[Symbol]:[Industry]],2,FALSE),"-")</f>
        <v>-</v>
      </c>
      <c r="D2386" t="s">
        <v>60</v>
      </c>
      <c r="E2386">
        <v>200.216783247</v>
      </c>
      <c r="F2386">
        <v>164.19</v>
      </c>
      <c r="G2386">
        <v>4.8173607532637899</v>
      </c>
      <c r="H2386">
        <v>-8.7492744637920694</v>
      </c>
      <c r="I2386">
        <v>-23.612710887919199</v>
      </c>
      <c r="J2386">
        <v>2.4388130754045401</v>
      </c>
      <c r="K2386">
        <v>155.61313162889999</v>
      </c>
      <c r="L2386">
        <v>152.25916071009499</v>
      </c>
      <c r="M2386">
        <v>68.189322060484102</v>
      </c>
      <c r="N2386">
        <v>1.0668151759722899</v>
      </c>
      <c r="O2386">
        <v>24.002679822157202</v>
      </c>
      <c r="P2386">
        <v>38.967414303851001</v>
      </c>
      <c r="Q2386">
        <v>0.12239895387807199</v>
      </c>
    </row>
    <row r="2387" spans="1:17" hidden="1" x14ac:dyDescent="0.3">
      <c r="A2387" t="s">
        <v>4933</v>
      </c>
      <c r="B2387" t="s">
        <v>4934</v>
      </c>
      <c r="C2387" t="str">
        <f>IFERROR(VLOOKUP(Table1[[#This Row],[Ticker]],[1]!Table1[[Symbol]:[Industry]],2,FALSE),"-")</f>
        <v>-</v>
      </c>
      <c r="E2387">
        <v>200.20656793499899</v>
      </c>
      <c r="F2387">
        <v>187.55</v>
      </c>
      <c r="G2387">
        <v>-62.8254552771443</v>
      </c>
      <c r="H2387">
        <v>20.3631430402212</v>
      </c>
      <c r="I2387">
        <v>-20.030449167157801</v>
      </c>
      <c r="J2387">
        <v>28.245500768951999</v>
      </c>
      <c r="K2387">
        <v>168.43170754565901</v>
      </c>
      <c r="L2387">
        <v>196.38422264974901</v>
      </c>
      <c r="M2387">
        <v>67.877867701367407</v>
      </c>
      <c r="N2387">
        <v>3.0566741317137902</v>
      </c>
      <c r="O2387">
        <v>63.263129832044697</v>
      </c>
      <c r="P2387">
        <v>27.411684782608699</v>
      </c>
      <c r="Q2387">
        <v>7.6416691440949994E-2</v>
      </c>
    </row>
    <row r="2388" spans="1:17" hidden="1" x14ac:dyDescent="0.3">
      <c r="A2388" t="s">
        <v>4935</v>
      </c>
      <c r="B2388" t="s">
        <v>4936</v>
      </c>
      <c r="C2388" t="str">
        <f>IFERROR(VLOOKUP(Table1[[#This Row],[Ticker]],[1]!Table1[[Symbol]:[Industry]],2,FALSE),"-")</f>
        <v>-</v>
      </c>
      <c r="D2388" t="s">
        <v>418</v>
      </c>
      <c r="E2388">
        <v>200.08</v>
      </c>
      <c r="F2388">
        <v>2.44</v>
      </c>
      <c r="G2388">
        <v>97.516219325794907</v>
      </c>
      <c r="H2388">
        <v>8.8502322420991693</v>
      </c>
      <c r="I2388">
        <v>78.033304457801805</v>
      </c>
      <c r="J2388">
        <v>-0.86733707599987597</v>
      </c>
      <c r="K2388">
        <v>1.8827350418855899</v>
      </c>
      <c r="L2388">
        <v>1.4457077524908699</v>
      </c>
      <c r="M2388">
        <v>67.324151934804405</v>
      </c>
      <c r="N2388">
        <v>2.3400650626286601</v>
      </c>
      <c r="O2388">
        <v>2.0491803278688701</v>
      </c>
      <c r="P2388">
        <v>148.110435189518</v>
      </c>
      <c r="Q2388">
        <v>9.431232222683E-3</v>
      </c>
    </row>
    <row r="2389" spans="1:17" hidden="1" x14ac:dyDescent="0.3">
      <c r="A2389" t="s">
        <v>4937</v>
      </c>
      <c r="B2389" t="s">
        <v>4938</v>
      </c>
      <c r="C2389" t="str">
        <f>IFERROR(VLOOKUP(Table1[[#This Row],[Ticker]],[1]!Table1[[Symbol]:[Industry]],2,FALSE),"-")</f>
        <v>-</v>
      </c>
      <c r="D2389" t="s">
        <v>60</v>
      </c>
      <c r="E2389">
        <v>199.61215472999999</v>
      </c>
      <c r="F2389">
        <v>84.38</v>
      </c>
      <c r="G2389">
        <v>-31.387464280966601</v>
      </c>
      <c r="H2389">
        <v>5.6441879670258803</v>
      </c>
      <c r="I2389">
        <v>-27.7567764881572</v>
      </c>
      <c r="J2389">
        <v>2.1764746390801699</v>
      </c>
      <c r="K2389">
        <v>87.762151994423704</v>
      </c>
      <c r="L2389">
        <v>91.234368201013694</v>
      </c>
      <c r="M2389">
        <v>44.803708873554001</v>
      </c>
      <c r="N2389">
        <v>0.41256865063723502</v>
      </c>
      <c r="O2389">
        <v>41.028679781938798</v>
      </c>
      <c r="P2389">
        <v>15.1945392491467</v>
      </c>
      <c r="Q2389">
        <v>-7.3773847933465003E-2</v>
      </c>
    </row>
    <row r="2390" spans="1:17" hidden="1" x14ac:dyDescent="0.3">
      <c r="A2390" t="s">
        <v>4939</v>
      </c>
      <c r="B2390" t="s">
        <v>4940</v>
      </c>
      <c r="C2390" t="str">
        <f>IFERROR(VLOOKUP(Table1[[#This Row],[Ticker]],[1]!Table1[[Symbol]:[Industry]],2,FALSE),"-")</f>
        <v>-</v>
      </c>
      <c r="D2390" t="s">
        <v>1655</v>
      </c>
      <c r="E2390">
        <v>199.52282048000001</v>
      </c>
      <c r="F2390">
        <v>37.76</v>
      </c>
      <c r="G2390">
        <v>-25.085378430644301</v>
      </c>
      <c r="H2390">
        <v>-5.2004816384419899</v>
      </c>
      <c r="I2390">
        <v>-22.649880794853701</v>
      </c>
      <c r="J2390">
        <v>-0.89741485756366302</v>
      </c>
      <c r="K2390">
        <v>39.4562864806812</v>
      </c>
      <c r="L2390">
        <v>39.042738973738302</v>
      </c>
      <c r="M2390">
        <v>37.584246169684398</v>
      </c>
      <c r="N2390">
        <v>1.1416497516055499</v>
      </c>
      <c r="O2390">
        <v>59.004237288135599</v>
      </c>
      <c r="P2390">
        <v>11.058823529411701</v>
      </c>
    </row>
    <row r="2391" spans="1:17" hidden="1" x14ac:dyDescent="0.3">
      <c r="A2391" t="s">
        <v>4941</v>
      </c>
      <c r="B2391" t="s">
        <v>4942</v>
      </c>
      <c r="C2391" t="str">
        <f>IFERROR(VLOOKUP(Table1[[#This Row],[Ticker]],[1]!Table1[[Symbol]:[Industry]],2,FALSE),"-")</f>
        <v>-</v>
      </c>
      <c r="E2391">
        <v>199.45926</v>
      </c>
      <c r="F2391">
        <v>315.7</v>
      </c>
      <c r="G2391">
        <v>184.049154339056</v>
      </c>
      <c r="H2391">
        <v>1.5419712801297201</v>
      </c>
      <c r="I2391">
        <v>103.423771699287</v>
      </c>
      <c r="J2391">
        <v>3.5543408779980301</v>
      </c>
      <c r="K2391">
        <v>297.09110875781897</v>
      </c>
      <c r="L2391">
        <v>224.261335881625</v>
      </c>
      <c r="M2391">
        <v>54.099842994983803</v>
      </c>
      <c r="N2391">
        <v>0.626928824582066</v>
      </c>
      <c r="O2391">
        <v>7.7130186886284502</v>
      </c>
      <c r="P2391">
        <v>272.46342614440698</v>
      </c>
      <c r="Q2391">
        <v>0.119468668606159</v>
      </c>
    </row>
    <row r="2392" spans="1:17" hidden="1" x14ac:dyDescent="0.3">
      <c r="A2392" t="s">
        <v>4943</v>
      </c>
      <c r="B2392" t="s">
        <v>4944</v>
      </c>
      <c r="C2392" t="str">
        <f>IFERROR(VLOOKUP(Table1[[#This Row],[Ticker]],[1]!Table1[[Symbol]:[Industry]],2,FALSE),"-")</f>
        <v>-</v>
      </c>
      <c r="D2392" t="s">
        <v>138</v>
      </c>
      <c r="E2392">
        <v>199.43707613000001</v>
      </c>
      <c r="F2392">
        <v>110.29</v>
      </c>
      <c r="G2392">
        <v>29.1696006049951</v>
      </c>
      <c r="H2392">
        <v>8.9581991054607908</v>
      </c>
      <c r="I2392">
        <v>-8.2216896904369499</v>
      </c>
      <c r="J2392">
        <v>4.7507616792328902</v>
      </c>
      <c r="K2392">
        <v>101.863227687825</v>
      </c>
      <c r="L2392">
        <v>93.999781049744996</v>
      </c>
      <c r="M2392">
        <v>57.996118099653401</v>
      </c>
      <c r="N2392">
        <v>2.0558673280521198</v>
      </c>
      <c r="O2392">
        <v>13.292229576570801</v>
      </c>
      <c r="P2392">
        <v>75.9011164274322</v>
      </c>
      <c r="Q2392">
        <v>1.085048490486E-2</v>
      </c>
    </row>
    <row r="2393" spans="1:17" hidden="1" x14ac:dyDescent="0.3">
      <c r="A2393" t="s">
        <v>4945</v>
      </c>
      <c r="B2393" t="s">
        <v>4946</v>
      </c>
      <c r="C2393" t="str">
        <f>IFERROR(VLOOKUP(Table1[[#This Row],[Ticker]],[1]!Table1[[Symbol]:[Industry]],2,FALSE),"-")</f>
        <v>-</v>
      </c>
      <c r="D2393" t="s">
        <v>622</v>
      </c>
      <c r="E2393">
        <v>199.28830865</v>
      </c>
      <c r="F2393">
        <v>86.83</v>
      </c>
      <c r="G2393">
        <v>-26.885675308502201</v>
      </c>
      <c r="H2393">
        <v>-4.4423870981751996</v>
      </c>
      <c r="I2393">
        <v>-25.878777637042202</v>
      </c>
      <c r="J2393">
        <v>2.4890662364976199E-2</v>
      </c>
      <c r="K2393">
        <v>88.844689024526602</v>
      </c>
      <c r="L2393">
        <v>93.5238121045832</v>
      </c>
      <c r="M2393">
        <v>50.505816044318202</v>
      </c>
      <c r="N2393">
        <v>0.69148704307866304</v>
      </c>
      <c r="O2393">
        <v>41.080271795462401</v>
      </c>
      <c r="P2393">
        <v>10.541056651814101</v>
      </c>
      <c r="Q2393">
        <v>0.141785154057777</v>
      </c>
    </row>
    <row r="2394" spans="1:17" hidden="1" x14ac:dyDescent="0.3">
      <c r="A2394" t="s">
        <v>4947</v>
      </c>
      <c r="B2394" t="s">
        <v>4948</v>
      </c>
      <c r="C2394" t="str">
        <f>IFERROR(VLOOKUP(Table1[[#This Row],[Ticker]],[1]!Table1[[Symbol]:[Industry]],2,FALSE),"-")</f>
        <v>-</v>
      </c>
      <c r="D2394" t="s">
        <v>285</v>
      </c>
      <c r="E2394">
        <v>198.700119</v>
      </c>
      <c r="F2394">
        <v>393.45</v>
      </c>
      <c r="G2394">
        <v>-40.279611666978298</v>
      </c>
      <c r="H2394">
        <v>21.3228457006281</v>
      </c>
      <c r="I2394">
        <v>-34.711006466398501</v>
      </c>
      <c r="J2394">
        <v>13.301742653121799</v>
      </c>
      <c r="K2394">
        <v>361.23948529903601</v>
      </c>
      <c r="L2394">
        <v>393.94870566855002</v>
      </c>
      <c r="M2394">
        <v>58.028412210792801</v>
      </c>
      <c r="N2394">
        <v>1.76144397006441</v>
      </c>
      <c r="O2394">
        <v>81.725759308679599</v>
      </c>
      <c r="P2394">
        <v>35.672413793103402</v>
      </c>
      <c r="Q2394">
        <v>6.9399418587107006E-2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1428</v>
      </c>
      <c r="E2395">
        <v>198.361146475</v>
      </c>
      <c r="F2395">
        <v>22.15</v>
      </c>
      <c r="G2395">
        <v>79.200054223751394</v>
      </c>
      <c r="H2395">
        <v>10.7028866299648</v>
      </c>
      <c r="I2395">
        <v>6.08006855086174</v>
      </c>
      <c r="J2395">
        <v>1.5916793174427399</v>
      </c>
      <c r="K2395">
        <v>20.243790168941501</v>
      </c>
      <c r="L2395">
        <v>17.6143753234842</v>
      </c>
      <c r="M2395">
        <v>26.381976417594199</v>
      </c>
      <c r="N2395">
        <v>0.689024477543559</v>
      </c>
      <c r="O2395">
        <v>16.704288939051899</v>
      </c>
      <c r="P2395">
        <v>103.211009174311</v>
      </c>
      <c r="Q2395">
        <v>-3.0582676459913999E-2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D2396" t="s">
        <v>133</v>
      </c>
      <c r="E2396">
        <v>198.103577</v>
      </c>
      <c r="F2396">
        <v>544.45000000000005</v>
      </c>
      <c r="G2396">
        <v>73.934873080706595</v>
      </c>
      <c r="H2396">
        <v>-15.8192468968856</v>
      </c>
      <c r="I2396">
        <v>11.5258413023413</v>
      </c>
      <c r="J2396">
        <v>-6.4309101684803398</v>
      </c>
      <c r="K2396">
        <v>533.04019694616295</v>
      </c>
      <c r="L2396">
        <v>450.21598696258297</v>
      </c>
      <c r="M2396">
        <v>30.3224863473413</v>
      </c>
      <c r="N2396">
        <v>0.235253471954536</v>
      </c>
      <c r="O2396">
        <v>33.584351180089897</v>
      </c>
      <c r="Q2396">
        <v>7.9254843010232001E-2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D2397" t="s">
        <v>315</v>
      </c>
      <c r="E2397">
        <v>197.6137056</v>
      </c>
      <c r="F2397">
        <v>40.159999999999997</v>
      </c>
      <c r="G2397">
        <v>13.0538914658217</v>
      </c>
      <c r="H2397">
        <v>0.355978635998008</v>
      </c>
      <c r="I2397">
        <v>-21.1217119394035</v>
      </c>
      <c r="J2397">
        <v>0.96259632687899799</v>
      </c>
      <c r="K2397">
        <v>39.147304735731403</v>
      </c>
      <c r="L2397">
        <v>34.901646579242502</v>
      </c>
      <c r="M2397">
        <v>50.926781613013198</v>
      </c>
      <c r="N2397">
        <v>2.4310605923067099</v>
      </c>
      <c r="O2397">
        <v>16.782868525896401</v>
      </c>
      <c r="P2397">
        <v>88.988235294117601</v>
      </c>
      <c r="Q2397">
        <v>9.1924515917162997E-2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E2398">
        <v>197.47200000000001</v>
      </c>
      <c r="F2398">
        <v>242</v>
      </c>
      <c r="G2398">
        <v>-2.70769680519704</v>
      </c>
      <c r="H2398">
        <v>-3.1568465755627702</v>
      </c>
      <c r="I2398">
        <v>-23.50383300847</v>
      </c>
      <c r="J2398">
        <v>7.4041909731503402E-2</v>
      </c>
      <c r="K2398">
        <v>241.36776591124899</v>
      </c>
      <c r="M2398">
        <v>45.911522108060403</v>
      </c>
      <c r="N2398">
        <v>0.330989531898084</v>
      </c>
      <c r="O2398">
        <v>33.471074380165298</v>
      </c>
      <c r="P2398">
        <v>84.732824427480907</v>
      </c>
    </row>
    <row r="2399" spans="1:17" hidden="1" x14ac:dyDescent="0.3">
      <c r="A2399" t="s">
        <v>4957</v>
      </c>
      <c r="B2399" t="s">
        <v>4958</v>
      </c>
      <c r="C2399" t="str">
        <f>IFERROR(VLOOKUP(Table1[[#This Row],[Ticker]],[1]!Table1[[Symbol]:[Industry]],2,FALSE),"-")</f>
        <v>-</v>
      </c>
      <c r="D2399" t="s">
        <v>469</v>
      </c>
      <c r="E2399">
        <v>197.32993920000001</v>
      </c>
      <c r="F2399">
        <v>133.19999999999999</v>
      </c>
      <c r="G2399">
        <v>122.655711716106</v>
      </c>
      <c r="H2399">
        <v>0.368956993709602</v>
      </c>
      <c r="I2399">
        <v>146.87610435648801</v>
      </c>
      <c r="J2399">
        <v>0.25834598410940701</v>
      </c>
      <c r="K2399">
        <v>92.993227894047294</v>
      </c>
      <c r="M2399">
        <v>54.514779097267002</v>
      </c>
      <c r="N2399">
        <v>2.42875</v>
      </c>
      <c r="O2399">
        <v>8.3708708708708706</v>
      </c>
      <c r="P2399">
        <v>256.62650602409599</v>
      </c>
    </row>
    <row r="2400" spans="1:17" hidden="1" x14ac:dyDescent="0.3">
      <c r="A2400" t="s">
        <v>4959</v>
      </c>
      <c r="B2400" t="s">
        <v>4960</v>
      </c>
      <c r="C2400" t="str">
        <f>IFERROR(VLOOKUP(Table1[[#This Row],[Ticker]],[1]!Table1[[Symbol]:[Industry]],2,FALSE),"-")</f>
        <v>-</v>
      </c>
      <c r="D2400" t="s">
        <v>198</v>
      </c>
      <c r="E2400">
        <v>197.072013</v>
      </c>
      <c r="F2400">
        <v>108.7</v>
      </c>
      <c r="G2400">
        <v>-16.864577424685599</v>
      </c>
      <c r="H2400">
        <v>1.3584260590891599</v>
      </c>
      <c r="I2400">
        <v>-28.743498856697698</v>
      </c>
      <c r="J2400">
        <v>-4.6848261957039803</v>
      </c>
      <c r="K2400">
        <v>109.65836111012401</v>
      </c>
      <c r="L2400">
        <v>110.148170037265</v>
      </c>
      <c r="M2400">
        <v>35.861793713913201</v>
      </c>
      <c r="N2400">
        <v>1.1578947368421</v>
      </c>
      <c r="O2400">
        <v>53.449862005519698</v>
      </c>
      <c r="P2400">
        <v>21.1817168338907</v>
      </c>
      <c r="Q2400">
        <v>5.6268985992661003E-2</v>
      </c>
    </row>
    <row r="2401" spans="1:17" hidden="1" x14ac:dyDescent="0.3">
      <c r="A2401" t="s">
        <v>4961</v>
      </c>
      <c r="B2401" t="s">
        <v>4962</v>
      </c>
      <c r="C2401" t="str">
        <f>IFERROR(VLOOKUP(Table1[[#This Row],[Ticker]],[1]!Table1[[Symbol]:[Industry]],2,FALSE),"-")</f>
        <v>-</v>
      </c>
      <c r="D2401" t="s">
        <v>1435</v>
      </c>
      <c r="E2401">
        <v>196.631214</v>
      </c>
      <c r="F2401">
        <v>131.07</v>
      </c>
      <c r="G2401">
        <v>19.234946688783801</v>
      </c>
      <c r="H2401">
        <v>-5.7050451669612698</v>
      </c>
      <c r="I2401">
        <v>-19.664987170375099</v>
      </c>
      <c r="J2401">
        <v>2.5997143795318598</v>
      </c>
      <c r="K2401">
        <v>143.159799201395</v>
      </c>
      <c r="L2401">
        <v>139.528229323495</v>
      </c>
      <c r="M2401">
        <v>31.5332916263973</v>
      </c>
      <c r="N2401">
        <v>0.79873086897852497</v>
      </c>
      <c r="O2401">
        <v>50.148775463492797</v>
      </c>
      <c r="P2401">
        <v>46.201896263245899</v>
      </c>
      <c r="Q2401">
        <v>9.8029795495632996E-2</v>
      </c>
    </row>
    <row r="2402" spans="1:17" hidden="1" x14ac:dyDescent="0.3">
      <c r="A2402" t="s">
        <v>4963</v>
      </c>
      <c r="B2402" t="s">
        <v>4964</v>
      </c>
      <c r="C2402" t="str">
        <f>IFERROR(VLOOKUP(Table1[[#This Row],[Ticker]],[1]!Table1[[Symbol]:[Industry]],2,FALSE),"-")</f>
        <v>-</v>
      </c>
      <c r="D2402" t="s">
        <v>1189</v>
      </c>
      <c r="E2402">
        <v>196.36712746500001</v>
      </c>
      <c r="F2402">
        <v>149.94999999999999</v>
      </c>
      <c r="G2402">
        <v>109.62880821553399</v>
      </c>
      <c r="H2402">
        <v>22.776859854380501</v>
      </c>
      <c r="I2402">
        <v>19.1071070778615</v>
      </c>
      <c r="J2402">
        <v>-1.59013886437543</v>
      </c>
      <c r="K2402">
        <v>140.53826883127201</v>
      </c>
      <c r="L2402">
        <v>118.694500177188</v>
      </c>
      <c r="M2402">
        <v>43.712079234758299</v>
      </c>
      <c r="N2402">
        <v>0.41749510665754302</v>
      </c>
      <c r="O2402">
        <v>26.708902967655799</v>
      </c>
      <c r="P2402">
        <v>154.10947297068199</v>
      </c>
      <c r="Q2402">
        <v>8.6752701242512997E-2</v>
      </c>
    </row>
    <row r="2403" spans="1:17" hidden="1" x14ac:dyDescent="0.3">
      <c r="A2403" t="s">
        <v>4965</v>
      </c>
      <c r="B2403" t="s">
        <v>4966</v>
      </c>
      <c r="C2403" t="str">
        <f>IFERROR(VLOOKUP(Table1[[#This Row],[Ticker]],[1]!Table1[[Symbol]:[Industry]],2,FALSE),"-")</f>
        <v>-</v>
      </c>
      <c r="D2403" t="s">
        <v>46</v>
      </c>
      <c r="E2403">
        <v>196.35362702999899</v>
      </c>
      <c r="F2403">
        <v>9.9</v>
      </c>
      <c r="G2403">
        <v>-22.990546787295099</v>
      </c>
      <c r="H2403">
        <v>-19.646189763591298</v>
      </c>
      <c r="I2403">
        <v>-31.800366231746899</v>
      </c>
      <c r="J2403">
        <v>-3.13559340982997</v>
      </c>
      <c r="K2403">
        <v>11.798122205084001</v>
      </c>
      <c r="L2403">
        <v>11.861297739859401</v>
      </c>
      <c r="M2403">
        <v>5.1889853106859096</v>
      </c>
      <c r="N2403">
        <v>1.5167230935573099</v>
      </c>
      <c r="O2403">
        <v>53.535353535353501</v>
      </c>
      <c r="P2403">
        <v>7.0270270270270201</v>
      </c>
    </row>
    <row r="2404" spans="1:17" hidden="1" x14ac:dyDescent="0.3">
      <c r="A2404" t="s">
        <v>4967</v>
      </c>
      <c r="B2404" t="s">
        <v>4968</v>
      </c>
      <c r="C2404" t="str">
        <f>IFERROR(VLOOKUP(Table1[[#This Row],[Ticker]],[1]!Table1[[Symbol]:[Industry]],2,FALSE),"-")</f>
        <v>-</v>
      </c>
      <c r="D2404" t="s">
        <v>555</v>
      </c>
      <c r="E2404">
        <v>196.15600000000001</v>
      </c>
      <c r="F2404">
        <v>178</v>
      </c>
      <c r="G2404">
        <v>31.108870757500501</v>
      </c>
      <c r="H2404">
        <v>-11.5782531473109</v>
      </c>
      <c r="I2404">
        <v>-6.4215783529590702</v>
      </c>
      <c r="J2404">
        <v>-3.1233744459981101</v>
      </c>
      <c r="K2404">
        <v>187.43257977420001</v>
      </c>
      <c r="L2404">
        <v>168.22891502744801</v>
      </c>
      <c r="M2404">
        <v>40.2624924214117</v>
      </c>
      <c r="N2404">
        <v>0.22182994699991401</v>
      </c>
      <c r="O2404">
        <v>76.966292134831406</v>
      </c>
      <c r="P2404">
        <v>71.814671814671797</v>
      </c>
      <c r="Q2404">
        <v>4.8317022735024001E-2</v>
      </c>
    </row>
    <row r="2405" spans="1:17" hidden="1" x14ac:dyDescent="0.3">
      <c r="A2405" t="s">
        <v>4969</v>
      </c>
      <c r="B2405" t="s">
        <v>4970</v>
      </c>
      <c r="C2405" t="str">
        <f>IFERROR(VLOOKUP(Table1[[#This Row],[Ticker]],[1]!Table1[[Symbol]:[Industry]],2,FALSE),"-")</f>
        <v>-</v>
      </c>
      <c r="D2405" t="s">
        <v>165</v>
      </c>
      <c r="E2405">
        <v>196.102596976</v>
      </c>
      <c r="F2405">
        <v>84.92</v>
      </c>
      <c r="G2405">
        <v>94.742265039135503</v>
      </c>
      <c r="H2405">
        <v>4.4346176470786798</v>
      </c>
      <c r="I2405">
        <v>61.262999490808298</v>
      </c>
      <c r="J2405">
        <v>-0.45537950608665601</v>
      </c>
      <c r="K2405">
        <v>79.200204310834394</v>
      </c>
      <c r="L2405">
        <v>62.445707952416498</v>
      </c>
      <c r="M2405">
        <v>49.160272651536999</v>
      </c>
      <c r="N2405">
        <v>0.42165106886165599</v>
      </c>
      <c r="O2405">
        <v>16.556759302873299</v>
      </c>
      <c r="P2405">
        <v>142.62857142857101</v>
      </c>
      <c r="Q2405">
        <v>0.13689953633552299</v>
      </c>
    </row>
    <row r="2406" spans="1:17" hidden="1" x14ac:dyDescent="0.3">
      <c r="A2406" t="s">
        <v>4971</v>
      </c>
      <c r="B2406" t="s">
        <v>4972</v>
      </c>
      <c r="C2406" t="str">
        <f>IFERROR(VLOOKUP(Table1[[#This Row],[Ticker]],[1]!Table1[[Symbol]:[Industry]],2,FALSE),"-")</f>
        <v>-</v>
      </c>
      <c r="D2406" t="s">
        <v>290</v>
      </c>
      <c r="E2406">
        <v>195.77562021700001</v>
      </c>
      <c r="F2406">
        <v>189.59</v>
      </c>
      <c r="G2406">
        <v>-7.5909365286998298</v>
      </c>
      <c r="H2406">
        <v>-2.6290165051376202</v>
      </c>
      <c r="I2406">
        <v>-33.486214484091299</v>
      </c>
      <c r="J2406">
        <v>-5.4668572679230998</v>
      </c>
      <c r="K2406">
        <v>190.40750777490899</v>
      </c>
      <c r="L2406">
        <v>185.98525942868699</v>
      </c>
      <c r="M2406">
        <v>37.711048697398198</v>
      </c>
      <c r="N2406">
        <v>0.340122457949531</v>
      </c>
      <c r="O2406">
        <v>52.961654095680103</v>
      </c>
      <c r="P2406">
        <v>41.116486788239598</v>
      </c>
      <c r="Q2406">
        <v>3.7410214044176E-2</v>
      </c>
    </row>
    <row r="2407" spans="1:17" hidden="1" x14ac:dyDescent="0.3">
      <c r="A2407" t="s">
        <v>4973</v>
      </c>
      <c r="B2407" t="s">
        <v>4974</v>
      </c>
      <c r="C2407" t="str">
        <f>IFERROR(VLOOKUP(Table1[[#This Row],[Ticker]],[1]!Table1[[Symbol]:[Industry]],2,FALSE),"-")</f>
        <v>-</v>
      </c>
      <c r="D2407" t="s">
        <v>290</v>
      </c>
      <c r="E2407">
        <v>195.70840000000001</v>
      </c>
      <c r="F2407">
        <v>134.6</v>
      </c>
      <c r="G2407">
        <v>-53.168849687402499</v>
      </c>
      <c r="H2407">
        <v>-11.071910340561599</v>
      </c>
      <c r="I2407">
        <v>5.9318803068863497</v>
      </c>
      <c r="J2407">
        <v>-0.71805184499572905</v>
      </c>
      <c r="K2407">
        <v>133.23003212716799</v>
      </c>
      <c r="L2407">
        <v>126.20294834307801</v>
      </c>
      <c r="M2407">
        <v>45.062356687967899</v>
      </c>
      <c r="N2407">
        <v>0.529221183800623</v>
      </c>
      <c r="O2407">
        <v>55.274888558692403</v>
      </c>
      <c r="P2407">
        <v>58.259847148736</v>
      </c>
    </row>
    <row r="2408" spans="1:17" hidden="1" x14ac:dyDescent="0.3">
      <c r="A2408" t="s">
        <v>4975</v>
      </c>
      <c r="B2408" t="s">
        <v>4976</v>
      </c>
      <c r="C2408" t="str">
        <f>IFERROR(VLOOKUP(Table1[[#This Row],[Ticker]],[1]!Table1[[Symbol]:[Industry]],2,FALSE),"-")</f>
        <v>-</v>
      </c>
      <c r="D2408" t="s">
        <v>111</v>
      </c>
      <c r="E2408">
        <v>195.54448049999999</v>
      </c>
      <c r="F2408">
        <v>283.7</v>
      </c>
      <c r="G2408">
        <v>82.692141588601601</v>
      </c>
      <c r="H2408">
        <v>24.5388423409205</v>
      </c>
      <c r="I2408">
        <v>21.668960391785198</v>
      </c>
      <c r="J2408">
        <v>0.758345984109419</v>
      </c>
      <c r="K2408">
        <v>238.76898719497601</v>
      </c>
      <c r="L2408">
        <v>201.07681560759599</v>
      </c>
      <c r="M2408">
        <v>62.167092399728503</v>
      </c>
      <c r="N2408">
        <v>1.2815929751669699</v>
      </c>
      <c r="O2408">
        <v>5.3930207966161401</v>
      </c>
      <c r="P2408">
        <v>116.399694889397</v>
      </c>
      <c r="Q2408">
        <v>3.3104249930067997E-2</v>
      </c>
    </row>
    <row r="2409" spans="1:17" hidden="1" x14ac:dyDescent="0.3">
      <c r="A2409" t="s">
        <v>4977</v>
      </c>
      <c r="B2409" t="s">
        <v>4978</v>
      </c>
      <c r="C2409" t="str">
        <f>IFERROR(VLOOKUP(Table1[[#This Row],[Ticker]],[1]!Table1[[Symbol]:[Industry]],2,FALSE),"-")</f>
        <v>-</v>
      </c>
      <c r="D2409" t="s">
        <v>402</v>
      </c>
      <c r="E2409">
        <v>195.38395199999999</v>
      </c>
      <c r="F2409">
        <v>205.65</v>
      </c>
      <c r="G2409">
        <v>-52.654258212184303</v>
      </c>
      <c r="H2409">
        <v>-4.2201902931120996</v>
      </c>
      <c r="I2409">
        <v>-39.012063101598599</v>
      </c>
      <c r="J2409">
        <v>8.3682832854922093</v>
      </c>
      <c r="K2409">
        <v>208.58332388602301</v>
      </c>
      <c r="L2409">
        <v>226.68760183779301</v>
      </c>
      <c r="M2409">
        <v>62.7362974423541</v>
      </c>
      <c r="N2409">
        <v>0.91099654962451804</v>
      </c>
      <c r="O2409">
        <v>77.486019936785794</v>
      </c>
      <c r="P2409">
        <v>10.2680965147453</v>
      </c>
      <c r="Q2409">
        <v>0.13992226759215101</v>
      </c>
    </row>
    <row r="2410" spans="1:17" hidden="1" x14ac:dyDescent="0.3">
      <c r="A2410" t="s">
        <v>4979</v>
      </c>
      <c r="B2410" t="s">
        <v>4980</v>
      </c>
      <c r="C2410" t="str">
        <f>IFERROR(VLOOKUP(Table1[[#This Row],[Ticker]],[1]!Table1[[Symbol]:[Industry]],2,FALSE),"-")</f>
        <v>-</v>
      </c>
      <c r="D2410" t="s">
        <v>622</v>
      </c>
      <c r="E2410">
        <v>195.30059</v>
      </c>
      <c r="F2410">
        <v>457.7</v>
      </c>
      <c r="G2410">
        <v>-80.499214290801902</v>
      </c>
      <c r="H2410">
        <v>6.6151173110147701</v>
      </c>
      <c r="I2410">
        <v>-17.1138283827183</v>
      </c>
      <c r="J2410">
        <v>2.25912662423432</v>
      </c>
      <c r="K2410">
        <v>409.78035761370199</v>
      </c>
      <c r="L2410">
        <v>456.55586586761098</v>
      </c>
      <c r="M2410">
        <v>82.195240703342904</v>
      </c>
      <c r="N2410">
        <v>1.02314451213192</v>
      </c>
      <c r="O2410">
        <v>129.82302818439999</v>
      </c>
      <c r="P2410">
        <v>41.8784872907625</v>
      </c>
      <c r="Q2410">
        <v>1.5109525483692999E-2</v>
      </c>
    </row>
    <row r="2411" spans="1:17" hidden="1" x14ac:dyDescent="0.3">
      <c r="A2411" t="s">
        <v>4981</v>
      </c>
      <c r="B2411" t="s">
        <v>4982</v>
      </c>
      <c r="C2411" t="str">
        <f>IFERROR(VLOOKUP(Table1[[#This Row],[Ticker]],[1]!Table1[[Symbol]:[Industry]],2,FALSE),"-")</f>
        <v>-</v>
      </c>
      <c r="E2411">
        <v>195.28020000000001</v>
      </c>
      <c r="F2411">
        <v>187.05</v>
      </c>
      <c r="G2411">
        <v>-32.9447426818165</v>
      </c>
      <c r="H2411">
        <v>43.645581518968399</v>
      </c>
      <c r="I2411">
        <v>-9.6277305294525899</v>
      </c>
      <c r="J2411">
        <v>5.0671927455628003</v>
      </c>
      <c r="K2411">
        <v>164.33170628092299</v>
      </c>
      <c r="L2411">
        <v>169.01193852285101</v>
      </c>
      <c r="M2411">
        <v>48.057193059414701</v>
      </c>
      <c r="N2411">
        <v>1.0407079646017601</v>
      </c>
      <c r="O2411">
        <v>39.000267308206297</v>
      </c>
      <c r="P2411">
        <v>62.652173913043498</v>
      </c>
    </row>
    <row r="2412" spans="1:17" hidden="1" x14ac:dyDescent="0.3">
      <c r="A2412" t="s">
        <v>4983</v>
      </c>
      <c r="B2412" t="s">
        <v>4984</v>
      </c>
      <c r="C2412" t="str">
        <f>IFERROR(VLOOKUP(Table1[[#This Row],[Ticker]],[1]!Table1[[Symbol]:[Industry]],2,FALSE),"-")</f>
        <v>-</v>
      </c>
      <c r="D2412" t="s">
        <v>72</v>
      </c>
      <c r="E2412">
        <v>194.99599263599899</v>
      </c>
      <c r="F2412">
        <v>70.260000000000005</v>
      </c>
      <c r="G2412">
        <v>103.367685826138</v>
      </c>
      <c r="H2412">
        <v>32.194589206291901</v>
      </c>
      <c r="I2412">
        <v>27.495799257657701</v>
      </c>
      <c r="J2412">
        <v>2.3473468237399802</v>
      </c>
      <c r="K2412">
        <v>56.765245437549602</v>
      </c>
      <c r="L2412">
        <v>49.906281772509097</v>
      </c>
      <c r="M2412">
        <v>71.265203266159503</v>
      </c>
      <c r="N2412">
        <v>3.5953871864487401</v>
      </c>
      <c r="O2412">
        <v>5.9635639054938796</v>
      </c>
      <c r="P2412">
        <v>133.810316139767</v>
      </c>
      <c r="Q2412">
        <v>9.5282564572683998E-2</v>
      </c>
    </row>
    <row r="2413" spans="1:17" hidden="1" x14ac:dyDescent="0.3">
      <c r="A2413" t="s">
        <v>4985</v>
      </c>
      <c r="B2413" t="s">
        <v>4986</v>
      </c>
      <c r="C2413" t="str">
        <f>IFERROR(VLOOKUP(Table1[[#This Row],[Ticker]],[1]!Table1[[Symbol]:[Industry]],2,FALSE),"-")</f>
        <v>-</v>
      </c>
      <c r="D2413" t="s">
        <v>361</v>
      </c>
      <c r="E2413">
        <v>194.74025881099999</v>
      </c>
      <c r="F2413">
        <v>207.97</v>
      </c>
      <c r="G2413">
        <v>52.534036560475201</v>
      </c>
      <c r="H2413">
        <v>6.79209040864228</v>
      </c>
      <c r="I2413">
        <v>28.929661316462401</v>
      </c>
      <c r="J2413">
        <v>4.91873207428526</v>
      </c>
      <c r="K2413">
        <v>180.324928987936</v>
      </c>
      <c r="L2413">
        <v>152.71107352803401</v>
      </c>
      <c r="M2413">
        <v>74.415222591929194</v>
      </c>
      <c r="N2413">
        <v>0.46684777159396801</v>
      </c>
      <c r="O2413">
        <v>4.7987690532288196</v>
      </c>
      <c r="P2413">
        <v>85.521855486172996</v>
      </c>
      <c r="Q2413">
        <v>5.1994241075128997E-2</v>
      </c>
    </row>
    <row r="2414" spans="1:17" hidden="1" x14ac:dyDescent="0.3">
      <c r="A2414" t="s">
        <v>4987</v>
      </c>
      <c r="B2414" t="s">
        <v>4988</v>
      </c>
      <c r="C2414" t="str">
        <f>IFERROR(VLOOKUP(Table1[[#This Row],[Ticker]],[1]!Table1[[Symbol]:[Industry]],2,FALSE),"-")</f>
        <v>-</v>
      </c>
      <c r="D2414" t="s">
        <v>165</v>
      </c>
      <c r="E2414">
        <v>194.647255</v>
      </c>
      <c r="F2414">
        <v>212.3</v>
      </c>
      <c r="G2414">
        <v>43.286129367800399</v>
      </c>
      <c r="H2414">
        <v>-2.31542838835019</v>
      </c>
      <c r="I2414">
        <v>24.684903817352801</v>
      </c>
      <c r="J2414">
        <v>1.6864660473005599</v>
      </c>
      <c r="K2414">
        <v>216.36294778907001</v>
      </c>
      <c r="L2414">
        <v>190.36840023861001</v>
      </c>
      <c r="M2414">
        <v>48.771839336793299</v>
      </c>
      <c r="N2414">
        <v>0.38231831277044298</v>
      </c>
      <c r="O2414">
        <v>38.483278379651402</v>
      </c>
      <c r="P2414">
        <v>74.016393442622899</v>
      </c>
      <c r="Q2414">
        <v>9.9887072503467997E-2</v>
      </c>
    </row>
    <row r="2415" spans="1:17" hidden="1" x14ac:dyDescent="0.3">
      <c r="A2415" t="s">
        <v>4989</v>
      </c>
      <c r="B2415" t="s">
        <v>4990</v>
      </c>
      <c r="C2415" t="str">
        <f>IFERROR(VLOOKUP(Table1[[#This Row],[Ticker]],[1]!Table1[[Symbol]:[Industry]],2,FALSE),"-")</f>
        <v>-</v>
      </c>
      <c r="E2415">
        <v>194.56457159999999</v>
      </c>
      <c r="F2415">
        <v>483</v>
      </c>
      <c r="G2415">
        <v>-7.7654675859395104</v>
      </c>
      <c r="H2415">
        <v>-4.1088528864590002</v>
      </c>
      <c r="I2415">
        <v>-26.4901671589353</v>
      </c>
      <c r="J2415">
        <v>1.5916793174427399</v>
      </c>
      <c r="K2415">
        <v>496.73960882992299</v>
      </c>
      <c r="L2415">
        <v>498.14913112872398</v>
      </c>
      <c r="M2415">
        <v>40.731454756258799</v>
      </c>
      <c r="N2415">
        <v>1.89807491289198</v>
      </c>
      <c r="O2415">
        <v>43.478260869565197</v>
      </c>
      <c r="P2415">
        <v>25.2918287937743</v>
      </c>
    </row>
    <row r="2416" spans="1:17" hidden="1" x14ac:dyDescent="0.3">
      <c r="A2416" t="s">
        <v>4991</v>
      </c>
      <c r="B2416" t="s">
        <v>4992</v>
      </c>
      <c r="C2416" t="str">
        <f>IFERROR(VLOOKUP(Table1[[#This Row],[Ticker]],[1]!Table1[[Symbol]:[Industry]],2,FALSE),"-")</f>
        <v>-</v>
      </c>
      <c r="D2416" t="s">
        <v>622</v>
      </c>
      <c r="E2416">
        <v>194.5338237</v>
      </c>
      <c r="F2416">
        <v>58.71</v>
      </c>
      <c r="G2416">
        <v>-68.176432839290797</v>
      </c>
      <c r="H2416">
        <v>-9.6985882748213292</v>
      </c>
      <c r="I2416">
        <v>-47.318050202083498</v>
      </c>
      <c r="J2416">
        <v>1.9823706712732201</v>
      </c>
      <c r="K2416">
        <v>63.769970839302196</v>
      </c>
      <c r="L2416">
        <v>95.244261556022707</v>
      </c>
      <c r="M2416">
        <v>41.254326223932601</v>
      </c>
      <c r="N2416">
        <v>0.85299124443806495</v>
      </c>
      <c r="O2416">
        <v>125.941066257877</v>
      </c>
      <c r="P2416">
        <v>2.0865936358894102</v>
      </c>
      <c r="Q2416">
        <v>0.178974382753881</v>
      </c>
    </row>
    <row r="2417" spans="1:17" hidden="1" x14ac:dyDescent="0.3">
      <c r="A2417" t="s">
        <v>4993</v>
      </c>
      <c r="B2417" t="s">
        <v>4994</v>
      </c>
      <c r="C2417" t="str">
        <f>IFERROR(VLOOKUP(Table1[[#This Row],[Ticker]],[1]!Table1[[Symbol]:[Industry]],2,FALSE),"-")</f>
        <v>-</v>
      </c>
      <c r="D2417" t="s">
        <v>290</v>
      </c>
      <c r="E2417">
        <v>194.3827708</v>
      </c>
      <c r="F2417">
        <v>148</v>
      </c>
      <c r="G2417">
        <v>-58.9417089624311</v>
      </c>
      <c r="H2417">
        <v>-6.2094376049400504</v>
      </c>
      <c r="I2417">
        <v>-44.257772762745503</v>
      </c>
      <c r="J2417">
        <v>4.4399977800371202</v>
      </c>
      <c r="K2417">
        <v>153.57621446249101</v>
      </c>
      <c r="L2417">
        <v>169.93111987166401</v>
      </c>
      <c r="M2417">
        <v>49.034888629352899</v>
      </c>
      <c r="N2417">
        <v>0.90902429442639399</v>
      </c>
      <c r="O2417">
        <v>79.729729729729698</v>
      </c>
      <c r="P2417">
        <v>5.71428571428571</v>
      </c>
      <c r="Q2417">
        <v>-2.3055335326518E-2</v>
      </c>
    </row>
    <row r="2418" spans="1:17" hidden="1" x14ac:dyDescent="0.3">
      <c r="A2418" t="s">
        <v>4995</v>
      </c>
      <c r="B2418" t="s">
        <v>4996</v>
      </c>
      <c r="C2418" t="str">
        <f>IFERROR(VLOOKUP(Table1[[#This Row],[Ticker]],[1]!Table1[[Symbol]:[Industry]],2,FALSE),"-")</f>
        <v>-</v>
      </c>
      <c r="D2418" t="s">
        <v>388</v>
      </c>
      <c r="E2418">
        <v>193.84117830099899</v>
      </c>
      <c r="F2418">
        <v>66.31</v>
      </c>
      <c r="G2418">
        <v>-24.521082482443401</v>
      </c>
      <c r="H2418">
        <v>2.3041017307902099</v>
      </c>
      <c r="I2418">
        <v>-28.628531606423898</v>
      </c>
      <c r="J2418">
        <v>2.3532143331214099</v>
      </c>
      <c r="K2418">
        <v>66.077550501347005</v>
      </c>
      <c r="L2418">
        <v>70.556757993999199</v>
      </c>
      <c r="M2418">
        <v>50.711552330754998</v>
      </c>
      <c r="N2418">
        <v>1.2714527257046799</v>
      </c>
      <c r="O2418">
        <v>54.5015834715729</v>
      </c>
      <c r="P2418">
        <v>12.1048182586644</v>
      </c>
      <c r="Q2418">
        <v>-6.2904033382664995E-2</v>
      </c>
    </row>
    <row r="2419" spans="1:17" hidden="1" x14ac:dyDescent="0.3">
      <c r="A2419" t="s">
        <v>4997</v>
      </c>
      <c r="B2419" t="s">
        <v>4998</v>
      </c>
      <c r="C2419" t="str">
        <f>IFERROR(VLOOKUP(Table1[[#This Row],[Ticker]],[1]!Table1[[Symbol]:[Industry]],2,FALSE),"-")</f>
        <v>-</v>
      </c>
      <c r="D2419" t="s">
        <v>890</v>
      </c>
      <c r="E2419">
        <v>193.83302399999999</v>
      </c>
      <c r="F2419">
        <v>131.11000000000001</v>
      </c>
      <c r="G2419">
        <v>-22.806786675763</v>
      </c>
      <c r="H2419">
        <v>-8.6468454828402308</v>
      </c>
      <c r="I2419">
        <v>-29.136351941392899</v>
      </c>
      <c r="J2419">
        <v>3.4208530889510298</v>
      </c>
      <c r="K2419">
        <v>136.38614083828901</v>
      </c>
      <c r="L2419">
        <v>137.659572881515</v>
      </c>
      <c r="M2419">
        <v>38.898585388794501</v>
      </c>
      <c r="N2419">
        <v>1.09028269503056</v>
      </c>
      <c r="O2419">
        <v>40.530851956372402</v>
      </c>
      <c r="P2419">
        <v>16.0779105799026</v>
      </c>
      <c r="Q2419">
        <v>5.4145236194102997E-2</v>
      </c>
    </row>
    <row r="2420" spans="1:17" hidden="1" x14ac:dyDescent="0.3">
      <c r="A2420" t="s">
        <v>4999</v>
      </c>
      <c r="B2420" t="s">
        <v>5000</v>
      </c>
      <c r="C2420" t="str">
        <f>IFERROR(VLOOKUP(Table1[[#This Row],[Ticker]],[1]!Table1[[Symbol]:[Industry]],2,FALSE),"-")</f>
        <v>-</v>
      </c>
      <c r="E2420">
        <v>193.31399999999999</v>
      </c>
      <c r="F2420">
        <v>191.4</v>
      </c>
      <c r="G2420">
        <v>1023.47105943792</v>
      </c>
      <c r="H2420">
        <v>-14.4532973089543</v>
      </c>
      <c r="I2420">
        <v>591.45184615763299</v>
      </c>
      <c r="J2420">
        <v>-0.37068627395510301</v>
      </c>
      <c r="K2420">
        <v>168.109345384146</v>
      </c>
      <c r="L2420">
        <v>86.580798987516403</v>
      </c>
      <c r="M2420">
        <v>74.764594892678602</v>
      </c>
      <c r="N2420">
        <v>0.35629254669226701</v>
      </c>
      <c r="O2420">
        <v>9.7701149425287195</v>
      </c>
      <c r="P2420">
        <v>1047.4820143884799</v>
      </c>
    </row>
    <row r="2421" spans="1:17" hidden="1" x14ac:dyDescent="0.3">
      <c r="A2421" t="s">
        <v>5001</v>
      </c>
      <c r="B2421" t="s">
        <v>5002</v>
      </c>
      <c r="C2421" t="str">
        <f>IFERROR(VLOOKUP(Table1[[#This Row],[Ticker]],[1]!Table1[[Symbol]:[Industry]],2,FALSE),"-")</f>
        <v>-</v>
      </c>
      <c r="D2421" t="s">
        <v>60</v>
      </c>
      <c r="E2421">
        <v>192.84076350000001</v>
      </c>
      <c r="F2421">
        <v>334.95</v>
      </c>
      <c r="G2421">
        <v>52.977156013772401</v>
      </c>
      <c r="H2421">
        <v>-16.146667167524299</v>
      </c>
      <c r="I2421">
        <v>29.4858539871841</v>
      </c>
      <c r="J2421">
        <v>-0.237057982992668</v>
      </c>
      <c r="K2421">
        <v>343.563781138053</v>
      </c>
      <c r="L2421">
        <v>287.531833298827</v>
      </c>
      <c r="M2421">
        <v>32.589437754858501</v>
      </c>
      <c r="N2421">
        <v>0.48193609944209598</v>
      </c>
      <c r="O2421">
        <v>20.764293178086199</v>
      </c>
      <c r="P2421">
        <v>106.759259259259</v>
      </c>
      <c r="Q2421">
        <v>6.7650838594462998E-2</v>
      </c>
    </row>
    <row r="2422" spans="1:17" hidden="1" x14ac:dyDescent="0.3">
      <c r="A2422" t="s">
        <v>5003</v>
      </c>
      <c r="B2422" t="s">
        <v>5004</v>
      </c>
      <c r="C2422" t="str">
        <f>IFERROR(VLOOKUP(Table1[[#This Row],[Ticker]],[1]!Table1[[Symbol]:[Industry]],2,FALSE),"-")</f>
        <v>-</v>
      </c>
      <c r="D2422" t="s">
        <v>118</v>
      </c>
      <c r="E2422">
        <v>192.636014996</v>
      </c>
      <c r="F2422">
        <v>90.26</v>
      </c>
      <c r="G2422">
        <v>1.6118703799893099</v>
      </c>
      <c r="H2422">
        <v>5.8160519577224399</v>
      </c>
      <c r="I2422">
        <v>-52.2446769914581</v>
      </c>
      <c r="J2422">
        <v>1.0354572648743201</v>
      </c>
      <c r="K2422">
        <v>89.160992183416894</v>
      </c>
      <c r="L2422">
        <v>90.845010380643998</v>
      </c>
      <c r="M2422">
        <v>44.771629285329396</v>
      </c>
      <c r="N2422">
        <v>0.46534186750802298</v>
      </c>
      <c r="O2422">
        <v>77.044094837137095</v>
      </c>
      <c r="P2422">
        <v>34.515648286140099</v>
      </c>
      <c r="Q2422">
        <v>3.6975046177160999E-2</v>
      </c>
    </row>
    <row r="2423" spans="1:17" hidden="1" x14ac:dyDescent="0.3">
      <c r="A2423" t="s">
        <v>5005</v>
      </c>
      <c r="B2423" t="s">
        <v>5006</v>
      </c>
      <c r="C2423" t="str">
        <f>IFERROR(VLOOKUP(Table1[[#This Row],[Ticker]],[1]!Table1[[Symbol]:[Industry]],2,FALSE),"-")</f>
        <v>-</v>
      </c>
      <c r="D2423" t="s">
        <v>72</v>
      </c>
      <c r="E2423">
        <v>192.54056944999999</v>
      </c>
      <c r="F2423">
        <v>33.83</v>
      </c>
      <c r="G2423">
        <v>-61.071420066839501</v>
      </c>
      <c r="H2423">
        <v>-9.6646347375565291</v>
      </c>
      <c r="I2423">
        <v>-57.2033198182448</v>
      </c>
      <c r="J2423">
        <v>-0.36566803867759701</v>
      </c>
      <c r="K2423">
        <v>36.418474890041097</v>
      </c>
      <c r="L2423">
        <v>44.032554198306798</v>
      </c>
      <c r="M2423">
        <v>44.725663988184699</v>
      </c>
      <c r="N2423">
        <v>0.23384562391359301</v>
      </c>
      <c r="O2423">
        <v>101.00502512562799</v>
      </c>
      <c r="P2423">
        <v>12.7666666666666</v>
      </c>
      <c r="Q2423">
        <v>-1.4667976785321E-2</v>
      </c>
    </row>
    <row r="2424" spans="1:17" hidden="1" x14ac:dyDescent="0.3">
      <c r="A2424" t="s">
        <v>5007</v>
      </c>
      <c r="B2424" t="s">
        <v>5008</v>
      </c>
      <c r="C2424" t="str">
        <f>IFERROR(VLOOKUP(Table1[[#This Row],[Ticker]],[1]!Table1[[Symbol]:[Industry]],2,FALSE),"-")</f>
        <v>-</v>
      </c>
      <c r="D2424" t="s">
        <v>60</v>
      </c>
      <c r="E2424">
        <v>192.50044940000001</v>
      </c>
      <c r="F2424">
        <v>91.49</v>
      </c>
      <c r="G2424">
        <v>8.8721242070285093</v>
      </c>
      <c r="H2424">
        <v>-2.8427798247925198</v>
      </c>
      <c r="I2424">
        <v>-23.8505392421275</v>
      </c>
      <c r="J2424">
        <v>0.351605348118262</v>
      </c>
      <c r="K2424">
        <v>89.057488974124695</v>
      </c>
      <c r="L2424">
        <v>88.438413425986099</v>
      </c>
      <c r="M2424">
        <v>59.4316101087148</v>
      </c>
      <c r="N2424">
        <v>0.99575380259538004</v>
      </c>
      <c r="O2424">
        <v>25.696797464203701</v>
      </c>
      <c r="P2424">
        <v>33.953147877013102</v>
      </c>
      <c r="Q2424">
        <v>5.0981605454177001E-2</v>
      </c>
    </row>
    <row r="2425" spans="1:17" hidden="1" x14ac:dyDescent="0.3">
      <c r="A2425" t="s">
        <v>5009</v>
      </c>
      <c r="B2425" t="s">
        <v>5010</v>
      </c>
      <c r="C2425" t="str">
        <f>IFERROR(VLOOKUP(Table1[[#This Row],[Ticker]],[1]!Table1[[Symbol]:[Industry]],2,FALSE),"-")</f>
        <v>-</v>
      </c>
      <c r="D2425" t="s">
        <v>290</v>
      </c>
      <c r="E2425">
        <v>192.13030000000001</v>
      </c>
      <c r="F2425">
        <v>21.2</v>
      </c>
      <c r="G2425">
        <v>-12.731581582414201</v>
      </c>
      <c r="H2425">
        <v>-10.101111631660499</v>
      </c>
      <c r="I2425">
        <v>-24.621855233439</v>
      </c>
      <c r="J2425">
        <v>3.20995632838991</v>
      </c>
      <c r="K2425">
        <v>21.307373022006701</v>
      </c>
      <c r="L2425">
        <v>21.2813170096459</v>
      </c>
      <c r="M2425">
        <v>47.423664603359001</v>
      </c>
      <c r="N2425">
        <v>0.71272785843962305</v>
      </c>
      <c r="O2425">
        <v>36.320754716981099</v>
      </c>
      <c r="P2425">
        <v>20.0453001132502</v>
      </c>
      <c r="Q2425">
        <v>3.4041272682471001E-2</v>
      </c>
    </row>
    <row r="2426" spans="1:17" hidden="1" x14ac:dyDescent="0.3">
      <c r="A2426" t="s">
        <v>5011</v>
      </c>
      <c r="B2426" t="s">
        <v>5012</v>
      </c>
      <c r="C2426" t="str">
        <f>IFERROR(VLOOKUP(Table1[[#This Row],[Ticker]],[1]!Table1[[Symbol]:[Industry]],2,FALSE),"-")</f>
        <v>-</v>
      </c>
      <c r="D2426" t="s">
        <v>622</v>
      </c>
      <c r="E2426">
        <v>191.75142291099999</v>
      </c>
      <c r="F2426">
        <v>120.91</v>
      </c>
      <c r="G2426">
        <v>4.75368828692622</v>
      </c>
      <c r="H2426">
        <v>-0.66097072729730799</v>
      </c>
      <c r="I2426">
        <v>0.36061053449296299</v>
      </c>
      <c r="J2426">
        <v>3.2893747164421598</v>
      </c>
      <c r="K2426">
        <v>122.156906832174</v>
      </c>
      <c r="L2426">
        <v>115.20470613361699</v>
      </c>
      <c r="M2426">
        <v>42.637196394190198</v>
      </c>
      <c r="N2426">
        <v>0.18301236708931101</v>
      </c>
      <c r="O2426">
        <v>33.975684393350399</v>
      </c>
      <c r="P2426">
        <v>41.4152046783625</v>
      </c>
      <c r="Q2426">
        <v>6.8824820473866996E-2</v>
      </c>
    </row>
    <row r="2427" spans="1:17" hidden="1" x14ac:dyDescent="0.3">
      <c r="A2427" t="s">
        <v>5013</v>
      </c>
      <c r="B2427" t="s">
        <v>5014</v>
      </c>
      <c r="C2427" t="str">
        <f>IFERROR(VLOOKUP(Table1[[#This Row],[Ticker]],[1]!Table1[[Symbol]:[Industry]],2,FALSE),"-")</f>
        <v>-</v>
      </c>
      <c r="D2427" t="s">
        <v>228</v>
      </c>
      <c r="E2427">
        <v>191.18397060000001</v>
      </c>
      <c r="F2427">
        <v>141.4</v>
      </c>
      <c r="G2427">
        <v>-38.157888769625401</v>
      </c>
      <c r="H2427">
        <v>-3.2158043281998201</v>
      </c>
      <c r="I2427">
        <v>-25.7316221039674</v>
      </c>
      <c r="J2427">
        <v>-1.70619302298278</v>
      </c>
      <c r="K2427">
        <v>140.355635791026</v>
      </c>
      <c r="L2427">
        <v>148.633493135442</v>
      </c>
      <c r="M2427">
        <v>55.871171873301797</v>
      </c>
      <c r="N2427">
        <v>0.87276777385300597</v>
      </c>
      <c r="O2427">
        <v>44.978783592644902</v>
      </c>
      <c r="P2427">
        <v>19.830508474576199</v>
      </c>
      <c r="Q2427">
        <v>0.10488024628308899</v>
      </c>
    </row>
    <row r="2428" spans="1:17" hidden="1" x14ac:dyDescent="0.3">
      <c r="A2428" t="s">
        <v>5015</v>
      </c>
      <c r="B2428" t="s">
        <v>5016</v>
      </c>
      <c r="C2428" t="str">
        <f>IFERROR(VLOOKUP(Table1[[#This Row],[Ticker]],[1]!Table1[[Symbol]:[Industry]],2,FALSE),"-")</f>
        <v>-</v>
      </c>
      <c r="D2428" t="s">
        <v>46</v>
      </c>
      <c r="E2428">
        <v>191.09907269999999</v>
      </c>
      <c r="F2428">
        <v>47.59</v>
      </c>
      <c r="G2428">
        <v>25.878808828967099</v>
      </c>
      <c r="H2428">
        <v>-13.7604629077341</v>
      </c>
      <c r="I2428">
        <v>-26.2522626239763</v>
      </c>
      <c r="J2428">
        <v>2.4965614723248999</v>
      </c>
      <c r="K2428">
        <v>47.641103299911002</v>
      </c>
      <c r="L2428">
        <v>44.099638319718601</v>
      </c>
      <c r="M2428">
        <v>44.287189114603599</v>
      </c>
      <c r="N2428">
        <v>1.1668600596522001</v>
      </c>
      <c r="O2428">
        <v>36.583315822651798</v>
      </c>
      <c r="P2428">
        <v>56.032786885245898</v>
      </c>
      <c r="Q2428">
        <v>-1.3218218103625E-2</v>
      </c>
    </row>
    <row r="2429" spans="1:17" hidden="1" x14ac:dyDescent="0.3">
      <c r="A2429" t="s">
        <v>5017</v>
      </c>
      <c r="B2429" t="s">
        <v>5018</v>
      </c>
      <c r="C2429" t="str">
        <f>IFERROR(VLOOKUP(Table1[[#This Row],[Ticker]],[1]!Table1[[Symbol]:[Industry]],2,FALSE),"-")</f>
        <v>-</v>
      </c>
      <c r="D2429" t="s">
        <v>118</v>
      </c>
      <c r="E2429">
        <v>191.05469452099999</v>
      </c>
      <c r="F2429">
        <v>102.29</v>
      </c>
      <c r="G2429">
        <v>0.42943434384344298</v>
      </c>
      <c r="H2429">
        <v>28.860209533050401</v>
      </c>
      <c r="I2429">
        <v>5.6879035629744603</v>
      </c>
      <c r="J2429">
        <v>10.259277983965999</v>
      </c>
      <c r="K2429">
        <v>85.452335545577995</v>
      </c>
      <c r="L2429">
        <v>80.100551713842606</v>
      </c>
      <c r="M2429">
        <v>76.051435292050499</v>
      </c>
      <c r="N2429">
        <v>2.42801753885866</v>
      </c>
      <c r="O2429">
        <v>4.4090331410695001</v>
      </c>
      <c r="P2429">
        <v>53.358320839580202</v>
      </c>
      <c r="Q2429">
        <v>5.2580929011569001E-2</v>
      </c>
    </row>
    <row r="2430" spans="1:17" hidden="1" x14ac:dyDescent="0.3">
      <c r="A2430" t="s">
        <v>5019</v>
      </c>
      <c r="B2430" t="s">
        <v>5020</v>
      </c>
      <c r="C2430" t="str">
        <f>IFERROR(VLOOKUP(Table1[[#This Row],[Ticker]],[1]!Table1[[Symbol]:[Industry]],2,FALSE),"-")</f>
        <v>-</v>
      </c>
      <c r="D2430" t="s">
        <v>5021</v>
      </c>
      <c r="E2430">
        <v>190.85900000000001</v>
      </c>
      <c r="F2430">
        <v>103</v>
      </c>
      <c r="G2430">
        <v>-25.915716855322302</v>
      </c>
      <c r="H2430">
        <v>15.538699229610801</v>
      </c>
      <c r="I2430">
        <v>-19.062270993651701</v>
      </c>
      <c r="J2430">
        <v>-0.48379238067046099</v>
      </c>
      <c r="K2430">
        <v>97.020859445530704</v>
      </c>
      <c r="M2430">
        <v>52.458845959625599</v>
      </c>
      <c r="N2430">
        <v>1.1240188953488299</v>
      </c>
      <c r="O2430">
        <v>25.145631067961101</v>
      </c>
      <c r="P2430">
        <v>32.051282051282001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1100</v>
      </c>
      <c r="E2431">
        <v>190.849568</v>
      </c>
      <c r="F2431">
        <v>112</v>
      </c>
      <c r="G2431">
        <v>169.182762326926</v>
      </c>
      <c r="H2431">
        <v>-8.7183904371005703</v>
      </c>
      <c r="I2431">
        <v>9.1156117296855506</v>
      </c>
      <c r="J2431">
        <v>-14.562166836403399</v>
      </c>
      <c r="K2431">
        <v>110.130927245311</v>
      </c>
      <c r="L2431">
        <v>88.402176830936497</v>
      </c>
      <c r="M2431">
        <v>45.898311031985699</v>
      </c>
      <c r="N2431">
        <v>2.4542518837459601</v>
      </c>
      <c r="O2431">
        <v>16.071428571428498</v>
      </c>
      <c r="P2431">
        <v>193.193717277486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555</v>
      </c>
      <c r="E2432">
        <v>190.34495999999999</v>
      </c>
      <c r="F2432">
        <v>78.72</v>
      </c>
      <c r="G2432">
        <v>-33.673566839474802</v>
      </c>
      <c r="H2432">
        <v>-7.0367900253744704</v>
      </c>
      <c r="I2432">
        <v>-24.8763062521945</v>
      </c>
      <c r="J2432">
        <v>-3.0572310941795098</v>
      </c>
      <c r="K2432">
        <v>83.224537723494507</v>
      </c>
      <c r="L2432">
        <v>91.2408744106651</v>
      </c>
      <c r="M2432">
        <v>40.112644906392497</v>
      </c>
      <c r="N2432">
        <v>0.84594979356095701</v>
      </c>
      <c r="O2432">
        <v>51.803861788617802</v>
      </c>
      <c r="P2432">
        <v>15.764705882352899</v>
      </c>
      <c r="Q2432">
        <v>6.9634286440599996E-3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72</v>
      </c>
      <c r="E2433">
        <v>189.949375</v>
      </c>
      <c r="F2433">
        <v>154</v>
      </c>
      <c r="G2433">
        <v>46.815445493144402</v>
      </c>
      <c r="H2433">
        <v>-10.818955725210801</v>
      </c>
      <c r="I2433">
        <v>-3.3093752407559598</v>
      </c>
      <c r="J2433">
        <v>0.56314580715742502</v>
      </c>
      <c r="K2433">
        <v>148.404274929048</v>
      </c>
      <c r="L2433">
        <v>133.998238482087</v>
      </c>
      <c r="M2433">
        <v>61.0564675423946</v>
      </c>
      <c r="N2433">
        <v>0.57752318667208702</v>
      </c>
      <c r="O2433">
        <v>7.4675324675324601</v>
      </c>
      <c r="P2433">
        <v>80.729961272151101</v>
      </c>
      <c r="Q2433">
        <v>2.1756214802813999E-2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946</v>
      </c>
      <c r="E2434">
        <v>188.87642</v>
      </c>
      <c r="F2434">
        <v>95.08</v>
      </c>
      <c r="G2434">
        <v>11.817616478010899</v>
      </c>
      <c r="H2434">
        <v>-14.2612645427171</v>
      </c>
      <c r="I2434">
        <v>-10.952540144790399</v>
      </c>
      <c r="J2434">
        <v>-3.4844628145369398</v>
      </c>
      <c r="K2434">
        <v>102.12918873330101</v>
      </c>
      <c r="L2434">
        <v>96.191854584478193</v>
      </c>
      <c r="M2434">
        <v>35.048218098547402</v>
      </c>
      <c r="N2434">
        <v>0.27922371371279803</v>
      </c>
      <c r="O2434">
        <v>56.079091291543897</v>
      </c>
      <c r="P2434">
        <v>48.5625</v>
      </c>
      <c r="Q2434">
        <v>8.3202023074672005E-2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361</v>
      </c>
      <c r="E2435">
        <v>188.8758</v>
      </c>
      <c r="F2435">
        <v>270</v>
      </c>
      <c r="G2435">
        <v>-28.772859712465198</v>
      </c>
      <c r="H2435">
        <v>5.2862199632981604</v>
      </c>
      <c r="I2435">
        <v>-19.062270993651701</v>
      </c>
      <c r="J2435">
        <v>0.65607117214830302</v>
      </c>
      <c r="K2435">
        <v>270.92746287736497</v>
      </c>
      <c r="M2435">
        <v>46.369319729327103</v>
      </c>
      <c r="N2435">
        <v>0.46471600688468101</v>
      </c>
      <c r="O2435">
        <v>17.037037037036999</v>
      </c>
      <c r="P2435">
        <v>34.328358208955201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989</v>
      </c>
      <c r="E2436">
        <v>188.624089355</v>
      </c>
      <c r="F2436">
        <v>108.55</v>
      </c>
      <c r="G2436">
        <v>24.891651359453199</v>
      </c>
      <c r="H2436">
        <v>-8.9285236264454202</v>
      </c>
      <c r="I2436">
        <v>-4.3651829220447</v>
      </c>
      <c r="J2436">
        <v>-1.3355699292210499</v>
      </c>
      <c r="K2436">
        <v>105.86534935599001</v>
      </c>
      <c r="L2436">
        <v>92.692559902540907</v>
      </c>
      <c r="M2436">
        <v>38.965405602118999</v>
      </c>
      <c r="N2436">
        <v>0.34146457811221198</v>
      </c>
      <c r="O2436">
        <v>15.1543067710732</v>
      </c>
      <c r="P2436">
        <v>52.672292545710199</v>
      </c>
      <c r="Q2436">
        <v>4.7054321612805997E-2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60</v>
      </c>
      <c r="E2437">
        <v>188.46316485</v>
      </c>
      <c r="F2437">
        <v>164.65</v>
      </c>
      <c r="G2437">
        <v>8.9858140316689497</v>
      </c>
      <c r="H2437">
        <v>-2.14058830306235</v>
      </c>
      <c r="I2437">
        <v>-26.906523344273399</v>
      </c>
      <c r="J2437">
        <v>2.5891855518567102</v>
      </c>
      <c r="K2437">
        <v>163.57183396969299</v>
      </c>
      <c r="L2437">
        <v>165.07832297767399</v>
      </c>
      <c r="M2437">
        <v>60.353854114707197</v>
      </c>
      <c r="N2437">
        <v>0.67935020064143203</v>
      </c>
      <c r="O2437">
        <v>32.887944123899103</v>
      </c>
      <c r="P2437">
        <v>38.477712363330497</v>
      </c>
      <c r="Q2437">
        <v>-9.4797507034585005E-2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E2438">
        <v>188.27575723800001</v>
      </c>
      <c r="F2438">
        <v>14.01</v>
      </c>
      <c r="G2438">
        <v>16.6662455062955</v>
      </c>
      <c r="H2438">
        <v>-11.7180257909476</v>
      </c>
      <c r="I2438">
        <v>-37.1527891392359</v>
      </c>
      <c r="J2438">
        <v>-4.4324170680994204</v>
      </c>
      <c r="K2438">
        <v>15.3440293508905</v>
      </c>
      <c r="L2438">
        <v>15.231515564771</v>
      </c>
      <c r="M2438">
        <v>41.892367482056599</v>
      </c>
      <c r="N2438">
        <v>2.21110741024737</v>
      </c>
      <c r="O2438">
        <v>39.900071377587402</v>
      </c>
      <c r="P2438">
        <v>45.8139613034134</v>
      </c>
      <c r="Q2438">
        <v>4.2998907107026002E-2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143</v>
      </c>
      <c r="E2439">
        <v>188.166711303</v>
      </c>
      <c r="F2439">
        <v>32.43</v>
      </c>
      <c r="G2439">
        <v>71.350490832572007</v>
      </c>
      <c r="H2439">
        <v>-5.9887771961155503</v>
      </c>
      <c r="I2439">
        <v>52.007326075945301</v>
      </c>
      <c r="J2439">
        <v>-7.6752639743968096</v>
      </c>
      <c r="K2439">
        <v>30.589590730536099</v>
      </c>
      <c r="L2439">
        <v>23.7883660151657</v>
      </c>
      <c r="M2439">
        <v>36.7209125763655</v>
      </c>
      <c r="N2439">
        <v>0.51840138632714505</v>
      </c>
      <c r="O2439">
        <v>26.487819919827299</v>
      </c>
      <c r="P2439">
        <v>121.36518771330999</v>
      </c>
      <c r="Q2439">
        <v>8.5165308650993005E-2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418</v>
      </c>
      <c r="E2440">
        <v>187.727262526</v>
      </c>
      <c r="F2440">
        <v>22.94</v>
      </c>
      <c r="G2440">
        <v>77.478966171262499</v>
      </c>
      <c r="H2440">
        <v>2.4183073594700599</v>
      </c>
      <c r="I2440">
        <v>-3.4791101930995998</v>
      </c>
      <c r="J2440">
        <v>4.9557346169819203</v>
      </c>
      <c r="K2440">
        <v>21.683679579087599</v>
      </c>
      <c r="L2440">
        <v>19.157171819507301</v>
      </c>
      <c r="M2440">
        <v>70.628698034657106</v>
      </c>
      <c r="N2440">
        <v>0.51024601707906703</v>
      </c>
      <c r="O2440">
        <v>24.2371403661726</v>
      </c>
      <c r="P2440">
        <v>123.80487804878</v>
      </c>
      <c r="Q2440">
        <v>2.2337385640263E-2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54</v>
      </c>
      <c r="E2441">
        <v>187.52232995999901</v>
      </c>
      <c r="F2441">
        <v>1.48</v>
      </c>
      <c r="G2441">
        <v>-42.1297040357924</v>
      </c>
      <c r="H2441">
        <v>-1.4979680708898699</v>
      </c>
      <c r="I2441">
        <v>-57.722696328834303</v>
      </c>
      <c r="J2441">
        <v>-6.0032573914180096</v>
      </c>
      <c r="K2441">
        <v>1.5143828790298099</v>
      </c>
      <c r="L2441">
        <v>1.6944262834437001</v>
      </c>
      <c r="M2441">
        <v>39.0704372830211</v>
      </c>
      <c r="N2441">
        <v>0.84118171472931502</v>
      </c>
      <c r="O2441">
        <v>100.675675675675</v>
      </c>
      <c r="P2441">
        <v>13.846153846153801</v>
      </c>
      <c r="Q2441">
        <v>3.1089053902640999E-2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72</v>
      </c>
      <c r="E2442">
        <v>187.34549168000001</v>
      </c>
      <c r="F2442">
        <v>134.30000000000001</v>
      </c>
      <c r="G2442">
        <v>-48.049416489021901</v>
      </c>
      <c r="H2442">
        <v>-5.5004933234151103</v>
      </c>
      <c r="I2442">
        <v>-25.2715296391052</v>
      </c>
      <c r="J2442">
        <v>-2.47548486166172</v>
      </c>
      <c r="K2442">
        <v>129.43684015256801</v>
      </c>
      <c r="L2442">
        <v>138.193435796476</v>
      </c>
      <c r="M2442">
        <v>59.5396208369785</v>
      </c>
      <c r="N2442">
        <v>0.80966939027739604</v>
      </c>
      <c r="O2442">
        <v>48.920327624720699</v>
      </c>
      <c r="P2442">
        <v>20.556552962297999</v>
      </c>
      <c r="Q2442">
        <v>-2.4250701817060002E-3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E2443">
        <v>187.20075374999999</v>
      </c>
      <c r="F2443">
        <v>157.13</v>
      </c>
      <c r="G2443">
        <v>116.06543924348</v>
      </c>
      <c r="H2443">
        <v>98.710024720090402</v>
      </c>
      <c r="I2443">
        <v>125.77602796229399</v>
      </c>
      <c r="J2443">
        <v>-6.1586083695537903</v>
      </c>
      <c r="M2443">
        <v>54.7117874268477</v>
      </c>
      <c r="O2443">
        <v>15.1594221345382</v>
      </c>
      <c r="P2443">
        <v>152.05325633621999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418</v>
      </c>
      <c r="E2444">
        <v>186.96201512499999</v>
      </c>
      <c r="F2444">
        <v>186.25</v>
      </c>
      <c r="G2444">
        <v>436.307937949559</v>
      </c>
      <c r="H2444">
        <v>30.904545436274699</v>
      </c>
      <c r="I2444">
        <v>104.559798280591</v>
      </c>
      <c r="J2444">
        <v>8.2489826882292601</v>
      </c>
      <c r="K2444">
        <v>160.37251529537801</v>
      </c>
      <c r="L2444">
        <v>121.82857830469101</v>
      </c>
      <c r="M2444">
        <v>76.780935892487406</v>
      </c>
      <c r="N2444">
        <v>1.3146264771146901</v>
      </c>
      <c r="O2444">
        <v>4.6442953020134201</v>
      </c>
      <c r="P2444">
        <v>611.42093200916702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E2445">
        <v>186.75066000000001</v>
      </c>
      <c r="F2445">
        <v>193</v>
      </c>
      <c r="G2445">
        <v>6.3944504548449501</v>
      </c>
      <c r="H2445">
        <v>20.831091758169901</v>
      </c>
      <c r="I2445">
        <v>10.5783138070754</v>
      </c>
      <c r="J2445">
        <v>-0.41390585645924999</v>
      </c>
      <c r="K2445">
        <v>159.472625804926</v>
      </c>
      <c r="L2445">
        <v>154.60288051693701</v>
      </c>
      <c r="M2445">
        <v>68.000418382502801</v>
      </c>
      <c r="N2445">
        <v>2.7446991404011398</v>
      </c>
      <c r="O2445">
        <v>6.1139896373056901</v>
      </c>
      <c r="P2445">
        <v>69.224024550635704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295</v>
      </c>
      <c r="E2446">
        <v>186.64741824000001</v>
      </c>
      <c r="F2446">
        <v>121.2</v>
      </c>
      <c r="G2446">
        <v>-32.8831354016882</v>
      </c>
      <c r="H2446">
        <v>-6.0068569597787604</v>
      </c>
      <c r="I2446">
        <v>-39.207429428772897</v>
      </c>
      <c r="J2446">
        <v>1.0169666737645799</v>
      </c>
      <c r="K2446">
        <v>125.002310849203</v>
      </c>
      <c r="L2446">
        <v>133.36573134328299</v>
      </c>
      <c r="M2446">
        <v>43.446805482330902</v>
      </c>
      <c r="N2446">
        <v>0.46485819975338999</v>
      </c>
      <c r="O2446">
        <v>36.881188118811799</v>
      </c>
      <c r="P2446">
        <v>9.1891891891891806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E2447">
        <v>186.64150000000001</v>
      </c>
      <c r="F2447">
        <v>86.81</v>
      </c>
      <c r="G2447">
        <v>92.418863049938096</v>
      </c>
      <c r="H2447">
        <v>-19.590048955967401</v>
      </c>
      <c r="I2447">
        <v>-40.613921957067298</v>
      </c>
      <c r="J2447">
        <v>-0.84135639684295604</v>
      </c>
      <c r="K2447">
        <v>96.802235897387106</v>
      </c>
      <c r="L2447">
        <v>94.775325165935499</v>
      </c>
      <c r="M2447">
        <v>43.951058644880803</v>
      </c>
      <c r="N2447">
        <v>2.0935638448471101</v>
      </c>
      <c r="O2447">
        <v>59.624467227277897</v>
      </c>
      <c r="P2447">
        <v>191.79831932773101</v>
      </c>
      <c r="Q2447">
        <v>5.8867682583371002E-2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D2448" t="s">
        <v>21</v>
      </c>
      <c r="E2448">
        <v>186.30023842</v>
      </c>
      <c r="F2448">
        <v>0.94</v>
      </c>
      <c r="G2448">
        <v>90.600917195558196</v>
      </c>
      <c r="H2448">
        <v>-13.7779460686896</v>
      </c>
      <c r="I2448">
        <v>-22.1435034866489</v>
      </c>
      <c r="J2448">
        <v>-1.63412713417015</v>
      </c>
      <c r="K2448">
        <v>0.96688678122135696</v>
      </c>
      <c r="L2448">
        <v>0.87610662949319595</v>
      </c>
      <c r="M2448">
        <v>58.094308888450001</v>
      </c>
      <c r="N2448">
        <v>0.79872756655451105</v>
      </c>
      <c r="O2448">
        <v>81.914893617021207</v>
      </c>
      <c r="P2448">
        <v>298.30508474576197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1428</v>
      </c>
      <c r="E2449">
        <v>186.22025732999899</v>
      </c>
      <c r="F2449">
        <v>60.65</v>
      </c>
      <c r="G2449">
        <v>101.035427238678</v>
      </c>
      <c r="H2449">
        <v>85.903992713423804</v>
      </c>
      <c r="I2449">
        <v>7.4867823626305601</v>
      </c>
      <c r="J2449">
        <v>23.110400394430499</v>
      </c>
      <c r="K2449">
        <v>38.657862206496198</v>
      </c>
      <c r="L2449">
        <v>38.371647523145597</v>
      </c>
      <c r="M2449">
        <v>98.578824029632301</v>
      </c>
      <c r="N2449">
        <v>1.4258326218578301</v>
      </c>
      <c r="O2449">
        <v>0</v>
      </c>
      <c r="P2449">
        <v>151.13871635610701</v>
      </c>
      <c r="Q2449">
        <v>8.5519299674352997E-2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D2450" t="s">
        <v>1815</v>
      </c>
      <c r="E2450">
        <v>185.98384176099901</v>
      </c>
      <c r="F2450">
        <v>72.97</v>
      </c>
      <c r="G2450">
        <v>63.862371516998699</v>
      </c>
      <c r="H2450">
        <v>10.186328585316801</v>
      </c>
      <c r="I2450">
        <v>10.7339038162311</v>
      </c>
      <c r="J2450">
        <v>14.425012650776001</v>
      </c>
      <c r="K2450">
        <v>60.592835595833698</v>
      </c>
      <c r="L2450">
        <v>50.114044518963397</v>
      </c>
      <c r="M2450">
        <v>64.817066192388495</v>
      </c>
      <c r="N2450">
        <v>1.91694500779377</v>
      </c>
      <c r="O2450">
        <v>4.15239139372345</v>
      </c>
      <c r="P2450">
        <v>121.121212121212</v>
      </c>
      <c r="Q2450">
        <v>8.7286470539498007E-2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1428</v>
      </c>
      <c r="E2451">
        <v>185.83607624999999</v>
      </c>
      <c r="F2451">
        <v>105.05</v>
      </c>
      <c r="G2451">
        <v>-5.4443635284385499</v>
      </c>
      <c r="H2451">
        <v>-8.6682481070235706</v>
      </c>
      <c r="I2451">
        <v>-33.647775060921603</v>
      </c>
      <c r="J2451">
        <v>-2.13732197478542</v>
      </c>
      <c r="K2451">
        <v>106.86570331995</v>
      </c>
      <c r="L2451">
        <v>104.538494009335</v>
      </c>
      <c r="M2451">
        <v>41.479674502685199</v>
      </c>
      <c r="N2451">
        <v>1.0938176932179999</v>
      </c>
      <c r="O2451">
        <v>32.127558305568698</v>
      </c>
      <c r="P2451">
        <v>26.795413397706699</v>
      </c>
      <c r="Q2451">
        <v>-4.3272744652485998E-2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138</v>
      </c>
      <c r="E2452">
        <v>185.827662</v>
      </c>
      <c r="F2452">
        <v>3.69</v>
      </c>
      <c r="G2452">
        <v>-7.23880305182628</v>
      </c>
      <c r="H2452">
        <v>24.265460921015901</v>
      </c>
      <c r="I2452">
        <v>-25.811157598653399</v>
      </c>
      <c r="J2452">
        <v>3.9916793174427401</v>
      </c>
      <c r="K2452">
        <v>3.4436181155121002</v>
      </c>
      <c r="L2452">
        <v>3.6880653414820599</v>
      </c>
      <c r="M2452">
        <v>51.901669282239503</v>
      </c>
      <c r="N2452">
        <v>1.4874833299447501</v>
      </c>
      <c r="O2452">
        <v>31.978319783197801</v>
      </c>
      <c r="P2452">
        <v>32.258064516128997</v>
      </c>
      <c r="Q2452">
        <v>0.13241756880532199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72</v>
      </c>
      <c r="E2453">
        <v>185.62992</v>
      </c>
      <c r="F2453">
        <v>80.8</v>
      </c>
      <c r="G2453">
        <v>214.34750401091301</v>
      </c>
      <c r="H2453">
        <v>-2.8868569597787599</v>
      </c>
      <c r="I2453">
        <v>-9.3107612421419592</v>
      </c>
      <c r="J2453">
        <v>1.5916793174427399</v>
      </c>
      <c r="K2453">
        <v>80.643684224462206</v>
      </c>
      <c r="L2453">
        <v>71.964329851134494</v>
      </c>
      <c r="M2453">
        <v>99.999999971025503</v>
      </c>
      <c r="O2453">
        <v>0</v>
      </c>
      <c r="P2453">
        <v>238.35845896147401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E2454">
        <v>185.47499999999999</v>
      </c>
      <c r="F2454">
        <v>123.65</v>
      </c>
      <c r="G2454">
        <v>189.18560026727101</v>
      </c>
      <c r="H2454">
        <v>-0.89065140009881205</v>
      </c>
      <c r="I2454">
        <v>97.865042141622993</v>
      </c>
      <c r="J2454">
        <v>1.5916793174427399</v>
      </c>
      <c r="K2454">
        <v>113.35235791664</v>
      </c>
      <c r="L2454">
        <v>78.930173832478403</v>
      </c>
      <c r="M2454">
        <v>100</v>
      </c>
      <c r="N2454">
        <v>0</v>
      </c>
      <c r="O2454">
        <v>0</v>
      </c>
      <c r="P2454">
        <v>213.19655521783099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D2455" t="s">
        <v>496</v>
      </c>
      <c r="E2455">
        <v>185.29246847600001</v>
      </c>
      <c r="F2455">
        <v>3.82</v>
      </c>
      <c r="G2455">
        <v>-4.6359549505604596</v>
      </c>
      <c r="H2455">
        <v>-2.36054117030507</v>
      </c>
      <c r="I2455">
        <v>-31.256887970877301</v>
      </c>
      <c r="J2455">
        <v>4.0045479501505197</v>
      </c>
      <c r="K2455">
        <v>3.70969117233187</v>
      </c>
      <c r="L2455">
        <v>3.48353926979207</v>
      </c>
      <c r="M2455">
        <v>58.324713453254503</v>
      </c>
      <c r="N2455">
        <v>0.676720498866489</v>
      </c>
      <c r="O2455">
        <v>51.832460732984202</v>
      </c>
      <c r="P2455">
        <v>124.705882352941</v>
      </c>
      <c r="Q2455">
        <v>1.5315300194361E-2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D2456" t="s">
        <v>469</v>
      </c>
      <c r="E2456">
        <v>185.281025556</v>
      </c>
      <c r="F2456">
        <v>63.89</v>
      </c>
      <c r="G2456">
        <v>-25.642979584894501</v>
      </c>
      <c r="H2456">
        <v>-0.26347607766693698</v>
      </c>
      <c r="I2456">
        <v>-26.054509878155699</v>
      </c>
      <c r="J2456">
        <v>-1.39964120332599</v>
      </c>
      <c r="K2456">
        <v>61.550387954898802</v>
      </c>
      <c r="L2456">
        <v>63.354809146208503</v>
      </c>
      <c r="M2456">
        <v>60.651637622232002</v>
      </c>
      <c r="N2456">
        <v>1.7286728070875299</v>
      </c>
      <c r="O2456">
        <v>26.232587259352002</v>
      </c>
      <c r="P2456">
        <v>22.1606118546845</v>
      </c>
      <c r="Q2456">
        <v>7.4526088643070004E-3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388</v>
      </c>
      <c r="E2457">
        <v>185.03824</v>
      </c>
      <c r="F2457">
        <v>12.29</v>
      </c>
      <c r="G2457">
        <v>-8.6118939176966105</v>
      </c>
      <c r="H2457">
        <v>-9.5535236264454202</v>
      </c>
      <c r="I2457">
        <v>-32.909637754925697</v>
      </c>
      <c r="J2457">
        <v>-5.0749873492239104</v>
      </c>
      <c r="K2457">
        <v>11.540992799275701</v>
      </c>
      <c r="L2457">
        <v>11.1569917609988</v>
      </c>
      <c r="M2457">
        <v>45.991808992043403</v>
      </c>
      <c r="N2457">
        <v>1.34238542476744</v>
      </c>
      <c r="O2457">
        <v>48.494711147274202</v>
      </c>
      <c r="P2457">
        <v>74.326241134751697</v>
      </c>
      <c r="Q2457">
        <v>3.1514683128605003E-2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E2458">
        <v>184.58</v>
      </c>
      <c r="F2458">
        <v>88</v>
      </c>
      <c r="G2458">
        <v>10.0740671429943</v>
      </c>
      <c r="H2458">
        <v>9.5822627905788007</v>
      </c>
      <c r="I2458">
        <v>29.279336819321699</v>
      </c>
      <c r="J2458">
        <v>-7.9344895357067902E-2</v>
      </c>
      <c r="K2458">
        <v>82.325673443424094</v>
      </c>
      <c r="L2458">
        <v>75.908106433758107</v>
      </c>
      <c r="M2458">
        <v>60.534299164365599</v>
      </c>
      <c r="N2458">
        <v>1.1299999999999999</v>
      </c>
      <c r="O2458">
        <v>28.352272727272702</v>
      </c>
      <c r="P2458">
        <v>56.834788807699098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D2459" t="s">
        <v>1318</v>
      </c>
      <c r="E2459">
        <v>183.70820789999999</v>
      </c>
      <c r="F2459">
        <v>123.2</v>
      </c>
      <c r="G2459">
        <v>-16.3186472582527</v>
      </c>
      <c r="H2459">
        <v>-1.9942191741756099</v>
      </c>
      <c r="I2459">
        <v>-9.8935865707299993</v>
      </c>
      <c r="J2459">
        <v>1.7461383045169601</v>
      </c>
      <c r="K2459">
        <v>121.894332776767</v>
      </c>
      <c r="L2459">
        <v>119.10732810085599</v>
      </c>
      <c r="M2459">
        <v>62.4894939835931</v>
      </c>
      <c r="N2459">
        <v>2.6692493886552499E-2</v>
      </c>
      <c r="O2459">
        <v>2.3538961038960902</v>
      </c>
      <c r="P2459">
        <v>10.9909909909909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1100</v>
      </c>
      <c r="E2460">
        <v>183.60826</v>
      </c>
      <c r="F2460">
        <v>137.5</v>
      </c>
      <c r="G2460">
        <v>-56.855887795493203</v>
      </c>
      <c r="H2460">
        <v>-7.9335859317413702</v>
      </c>
      <c r="I2460">
        <v>-49.972880851629903</v>
      </c>
      <c r="J2460">
        <v>-0.43689211112868198</v>
      </c>
      <c r="K2460">
        <v>146.892406832619</v>
      </c>
      <c r="L2460">
        <v>171.096587165817</v>
      </c>
      <c r="M2460">
        <v>41.848791051553</v>
      </c>
      <c r="N2460">
        <v>0.65290396474434298</v>
      </c>
      <c r="O2460">
        <v>118.21818181818099</v>
      </c>
      <c r="P2460">
        <v>9.5617529880478003</v>
      </c>
      <c r="Q2460">
        <v>9.5766454450813998E-2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E2461">
        <v>183.537938</v>
      </c>
      <c r="F2461">
        <v>135.94999999999999</v>
      </c>
      <c r="G2461">
        <v>699.42938423781004</v>
      </c>
      <c r="H2461">
        <v>25.276604578682701</v>
      </c>
      <c r="I2461">
        <v>-39.725489654676203</v>
      </c>
      <c r="J2461">
        <v>22.907780163897598</v>
      </c>
      <c r="K2461">
        <v>111.89332078995299</v>
      </c>
      <c r="L2461">
        <v>112.525457323184</v>
      </c>
      <c r="M2461">
        <v>92.992620310360707</v>
      </c>
      <c r="N2461">
        <v>3.6690168782458099</v>
      </c>
      <c r="O2461">
        <v>86.796616403089303</v>
      </c>
      <c r="P2461">
        <v>723.44033918836999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E2462">
        <v>183.34082000000001</v>
      </c>
      <c r="F2462">
        <v>7.13</v>
      </c>
      <c r="G2462">
        <v>-104.198592919655</v>
      </c>
      <c r="H2462">
        <v>-34.071691083001497</v>
      </c>
      <c r="I2462">
        <v>-89.671696110848799</v>
      </c>
      <c r="J2462">
        <v>-9.3285660813302602</v>
      </c>
      <c r="K2462">
        <v>11.2416156837334</v>
      </c>
      <c r="L2462">
        <v>20.918700368920302</v>
      </c>
      <c r="M2462">
        <v>19.167442940063701</v>
      </c>
      <c r="N2462">
        <v>2.2143452873266698</v>
      </c>
      <c r="O2462">
        <v>599.85974754558197</v>
      </c>
      <c r="P2462">
        <v>1.8571428571428401</v>
      </c>
      <c r="Q2462">
        <v>6.4650473748366993E-2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D2463" t="s">
        <v>60</v>
      </c>
      <c r="E2463">
        <v>183.09364962000001</v>
      </c>
      <c r="F2463">
        <v>115.85</v>
      </c>
      <c r="G2463">
        <v>-1.15835685936215</v>
      </c>
      <c r="H2463">
        <v>-5.2916665790172397</v>
      </c>
      <c r="I2463">
        <v>-12.004560492232599</v>
      </c>
      <c r="J2463">
        <v>-0.60897334760620803</v>
      </c>
      <c r="K2463">
        <v>114.652702024169</v>
      </c>
      <c r="L2463">
        <v>106.82327549225199</v>
      </c>
      <c r="M2463">
        <v>45.616117310580101</v>
      </c>
      <c r="N2463">
        <v>0.49221688875371</v>
      </c>
      <c r="O2463">
        <v>14.328873543375</v>
      </c>
      <c r="P2463">
        <v>42.672413793103402</v>
      </c>
      <c r="Q2463">
        <v>-9.7578333630890003E-3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D2464" t="s">
        <v>290</v>
      </c>
      <c r="E2464">
        <v>183.01028278499999</v>
      </c>
      <c r="F2464">
        <v>190.85</v>
      </c>
      <c r="G2464">
        <v>105.92880408558401</v>
      </c>
      <c r="H2464">
        <v>-26.753253720912301</v>
      </c>
      <c r="I2464">
        <v>20.671345225113001</v>
      </c>
      <c r="J2464">
        <v>-13.202158471410799</v>
      </c>
      <c r="K2464">
        <v>203.26755748973599</v>
      </c>
      <c r="L2464">
        <v>161.130002980283</v>
      </c>
      <c r="M2464">
        <v>27.1272707956213</v>
      </c>
      <c r="N2464">
        <v>0.31134000049879001</v>
      </c>
      <c r="O2464">
        <v>38.249934503536799</v>
      </c>
      <c r="P2464">
        <v>171.711275626423</v>
      </c>
      <c r="Q2464">
        <v>9.8313189543390994E-2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D2465" t="s">
        <v>21</v>
      </c>
      <c r="E2465">
        <v>182.95007841</v>
      </c>
      <c r="F2465">
        <v>209.9</v>
      </c>
      <c r="G2465">
        <v>175.41843164002401</v>
      </c>
      <c r="H2465">
        <v>9.2874917376160298</v>
      </c>
      <c r="I2465">
        <v>185.12902035883701</v>
      </c>
      <c r="J2465">
        <v>8.7208659203135603</v>
      </c>
      <c r="K2465">
        <v>158.09350525463401</v>
      </c>
      <c r="M2465">
        <v>65.000424796540401</v>
      </c>
      <c r="N2465">
        <v>0.68642659279778395</v>
      </c>
      <c r="O2465">
        <v>6.6698427822772599</v>
      </c>
      <c r="P2465">
        <v>238.54838709677401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D2466" t="s">
        <v>915</v>
      </c>
      <c r="E2466">
        <v>182.9</v>
      </c>
      <c r="F2466">
        <v>590</v>
      </c>
      <c r="G2466">
        <v>116.510855077976</v>
      </c>
      <c r="H2466">
        <v>-17.957026085363498</v>
      </c>
      <c r="I2466">
        <v>26.797325983965099</v>
      </c>
      <c r="J2466">
        <v>6.7137174432221904</v>
      </c>
      <c r="K2466">
        <v>605.58945157287405</v>
      </c>
      <c r="L2466">
        <v>495.83553483940102</v>
      </c>
      <c r="M2466">
        <v>43.537662693635902</v>
      </c>
      <c r="N2466">
        <v>0.222470530032924</v>
      </c>
      <c r="O2466">
        <v>24.4745762711864</v>
      </c>
      <c r="P2466">
        <v>144.407622203811</v>
      </c>
      <c r="Q2466">
        <v>6.7156343116836006E-2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D2467" t="s">
        <v>170</v>
      </c>
      <c r="E2467">
        <v>182.71721534</v>
      </c>
      <c r="F2467">
        <v>159.94</v>
      </c>
      <c r="G2467">
        <v>35.133323656404698</v>
      </c>
      <c r="H2467">
        <v>-4.8003294912186796</v>
      </c>
      <c r="I2467">
        <v>-4.9396824710631897</v>
      </c>
      <c r="J2467">
        <v>-7.8421781190815096</v>
      </c>
      <c r="K2467">
        <v>160.49949725020801</v>
      </c>
      <c r="L2467">
        <v>143.12305072750499</v>
      </c>
      <c r="M2467">
        <v>41.034429972928102</v>
      </c>
      <c r="N2467">
        <v>0.58171492908030697</v>
      </c>
      <c r="O2467">
        <v>31.674377891709302</v>
      </c>
      <c r="Q2467">
        <v>8.1147543060474003E-2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E2468">
        <v>182.71669650000001</v>
      </c>
      <c r="F2468">
        <v>16.77</v>
      </c>
      <c r="G2468">
        <v>25.1343820435056</v>
      </c>
      <c r="H2468">
        <v>-14.0932912761326</v>
      </c>
      <c r="I2468">
        <v>-38.6063919595736</v>
      </c>
      <c r="J2468">
        <v>-4.0493463235828999</v>
      </c>
      <c r="K2468">
        <v>18.513450149405699</v>
      </c>
      <c r="L2468">
        <v>17.9623246052575</v>
      </c>
      <c r="M2468">
        <v>43.474078124445398</v>
      </c>
      <c r="N2468">
        <v>0.371010192524453</v>
      </c>
      <c r="O2468">
        <v>89.177101967799601</v>
      </c>
      <c r="P2468">
        <v>57.761053621824999</v>
      </c>
      <c r="Q2468">
        <v>0.10294579915761599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D2469" t="s">
        <v>138</v>
      </c>
      <c r="E2469">
        <v>182.27850000000001</v>
      </c>
      <c r="F2469">
        <v>133.05000000000001</v>
      </c>
      <c r="G2469">
        <v>20.310554974594101</v>
      </c>
      <c r="H2469">
        <v>-18.715077818674398</v>
      </c>
      <c r="I2469">
        <v>-8.9976357212601901</v>
      </c>
      <c r="J2469">
        <v>-10.7405890531642</v>
      </c>
      <c r="K2469">
        <v>150.91562631737901</v>
      </c>
      <c r="L2469">
        <v>133.637711625441</v>
      </c>
      <c r="M2469">
        <v>16.522770126919699</v>
      </c>
      <c r="N2469">
        <v>1.0912139174353701</v>
      </c>
      <c r="O2469">
        <v>35.287485907553503</v>
      </c>
      <c r="P2469">
        <v>49.4104435710275</v>
      </c>
      <c r="Q2469">
        <v>5.9016189559696001E-2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46</v>
      </c>
      <c r="E2470">
        <v>181.9935936</v>
      </c>
      <c r="F2470">
        <v>15.6</v>
      </c>
      <c r="G2470">
        <v>40.694075777876499</v>
      </c>
      <c r="H2470">
        <v>-4.8010483789206804</v>
      </c>
      <c r="I2470">
        <v>-68.707035055480901</v>
      </c>
      <c r="J2470">
        <v>4.7145106845489204</v>
      </c>
      <c r="K2470">
        <v>16.452135803461498</v>
      </c>
      <c r="L2470">
        <v>22.1584983385054</v>
      </c>
      <c r="M2470">
        <v>65.384480262729994</v>
      </c>
      <c r="N2470">
        <v>0.22767561855538601</v>
      </c>
      <c r="O2470">
        <v>194.54532662336601</v>
      </c>
      <c r="P2470">
        <v>91.222835317988498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271</v>
      </c>
      <c r="E2471">
        <v>181.853061</v>
      </c>
      <c r="F2471">
        <v>390</v>
      </c>
      <c r="G2471">
        <v>18.8723570113373</v>
      </c>
      <c r="H2471">
        <v>-7.5791646520864502</v>
      </c>
      <c r="I2471">
        <v>-35.8689936827273</v>
      </c>
      <c r="J2471">
        <v>-0.269706821171115</v>
      </c>
      <c r="K2471">
        <v>381.00103202572598</v>
      </c>
      <c r="L2471">
        <v>387.06005126774801</v>
      </c>
      <c r="M2471">
        <v>66.303365732563705</v>
      </c>
      <c r="N2471">
        <v>1.4105753101248699</v>
      </c>
      <c r="O2471">
        <v>56.256410256410199</v>
      </c>
      <c r="P2471">
        <v>51.162790697674403</v>
      </c>
      <c r="Q2471">
        <v>0.116993038981971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Row],[Ticker]],[1]!Table1[[Symbol]:[Industry]],2,FALSE),"-")</f>
        <v>-</v>
      </c>
      <c r="D2472" t="s">
        <v>302</v>
      </c>
      <c r="E2472">
        <v>181.72308000000001</v>
      </c>
      <c r="F2472">
        <v>152.35</v>
      </c>
      <c r="G2472">
        <v>46.938326916584899</v>
      </c>
      <c r="H2472">
        <v>21.641444927013598</v>
      </c>
      <c r="I2472">
        <v>-16.702672445712299</v>
      </c>
      <c r="J2472">
        <v>5.9933299364248702</v>
      </c>
      <c r="K2472">
        <v>133.11021099282601</v>
      </c>
      <c r="L2472">
        <v>120.563684350606</v>
      </c>
      <c r="M2472">
        <v>81.309261618727504</v>
      </c>
      <c r="N2472">
        <v>2.28424565782296</v>
      </c>
      <c r="O2472">
        <v>7.5812274368230996</v>
      </c>
      <c r="P2472">
        <v>97.472456254050499</v>
      </c>
      <c r="Q2472">
        <v>0.103430269152173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Row],[Ticker]],[1]!Table1[[Symbol]:[Industry]],2,FALSE),"-")</f>
        <v>-</v>
      </c>
      <c r="E2473">
        <v>181.55760000000001</v>
      </c>
      <c r="F2473">
        <v>176.75</v>
      </c>
      <c r="G2473">
        <v>-17.277863163120799</v>
      </c>
      <c r="H2473">
        <v>10.2046256900635</v>
      </c>
      <c r="I2473">
        <v>-29.016892166608201</v>
      </c>
      <c r="J2473">
        <v>-5.0489456825572496</v>
      </c>
      <c r="K2473">
        <v>177.085165083248</v>
      </c>
      <c r="L2473">
        <v>178.552240148686</v>
      </c>
      <c r="M2473">
        <v>41.208372012400503</v>
      </c>
      <c r="N2473">
        <v>0.72200406228842195</v>
      </c>
      <c r="O2473">
        <v>52.135785007072101</v>
      </c>
      <c r="P2473">
        <v>22.7430555555555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Row],[Ticker]],[1]!Table1[[Symbol]:[Industry]],2,FALSE),"-")</f>
        <v>-</v>
      </c>
      <c r="D2474" t="s">
        <v>373</v>
      </c>
      <c r="E2474">
        <v>181.28880000000001</v>
      </c>
      <c r="F2474">
        <v>107.91</v>
      </c>
      <c r="G2474">
        <v>63.985560728882</v>
      </c>
      <c r="H2474">
        <v>3.9688131433140201</v>
      </c>
      <c r="I2474">
        <v>12.8021072664862</v>
      </c>
      <c r="J2474">
        <v>7.8013319457858099</v>
      </c>
      <c r="K2474">
        <v>93.394953884644906</v>
      </c>
      <c r="L2474">
        <v>82.560958381823198</v>
      </c>
      <c r="M2474">
        <v>81.423041523088898</v>
      </c>
      <c r="N2474">
        <v>1.06542773278323</v>
      </c>
      <c r="O2474">
        <v>9.3503845797423697</v>
      </c>
      <c r="P2474">
        <v>97.818515123739601</v>
      </c>
      <c r="Q2474">
        <v>0.13064964270082899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Row],[Ticker]],[1]!Table1[[Symbol]:[Industry]],2,FALSE),"-")</f>
        <v>-</v>
      </c>
      <c r="D2475" t="s">
        <v>370</v>
      </c>
      <c r="E2475">
        <v>181.05491520000001</v>
      </c>
      <c r="F2475">
        <v>77.8</v>
      </c>
      <c r="G2475">
        <v>-53.5399404578068</v>
      </c>
      <c r="H2475">
        <v>6.3208518196644903</v>
      </c>
      <c r="I2475">
        <v>-39.743586164664997</v>
      </c>
      <c r="J2475">
        <v>-10.173026564910099</v>
      </c>
      <c r="K2475">
        <v>76.279121570768396</v>
      </c>
      <c r="L2475">
        <v>91.138459328830294</v>
      </c>
      <c r="M2475">
        <v>52.727214358638903</v>
      </c>
      <c r="N2475">
        <v>1.68775981524249</v>
      </c>
      <c r="O2475">
        <v>96.658097686375299</v>
      </c>
      <c r="P2475">
        <v>23.492063492063401</v>
      </c>
    </row>
    <row r="2476" spans="1:17" hidden="1" x14ac:dyDescent="0.3">
      <c r="A2476" t="s">
        <v>5112</v>
      </c>
      <c r="B2476" t="s">
        <v>5113</v>
      </c>
      <c r="C2476" t="str">
        <f>IFERROR(VLOOKUP(Table1[[#This Row],[Ticker]],[1]!Table1[[Symbol]:[Industry]],2,FALSE),"-")</f>
        <v>-</v>
      </c>
      <c r="D2476" t="s">
        <v>80</v>
      </c>
      <c r="E2476">
        <v>180.952092666</v>
      </c>
      <c r="F2476">
        <v>232.77</v>
      </c>
      <c r="G2476">
        <v>-15.6702521346423</v>
      </c>
      <c r="H2476">
        <v>-7.5453451006832706E-2</v>
      </c>
      <c r="I2476">
        <v>-15.773382104762799</v>
      </c>
      <c r="J2476">
        <v>-0.73748734922391801</v>
      </c>
      <c r="K2476">
        <v>228.76222161566699</v>
      </c>
      <c r="L2476">
        <v>223.437959890683</v>
      </c>
      <c r="M2476">
        <v>44.584116195800803</v>
      </c>
      <c r="N2476">
        <v>0.702748712440177</v>
      </c>
      <c r="O2476">
        <v>19.5171199037676</v>
      </c>
      <c r="P2476">
        <v>25.4824797843665</v>
      </c>
      <c r="Q2476">
        <v>-7.4155767755462995E-2</v>
      </c>
    </row>
    <row r="2477" spans="1:17" hidden="1" x14ac:dyDescent="0.3">
      <c r="A2477" t="s">
        <v>5114</v>
      </c>
      <c r="B2477" t="s">
        <v>5115</v>
      </c>
      <c r="C2477" t="str">
        <f>IFERROR(VLOOKUP(Table1[[#This Row],[Ticker]],[1]!Table1[[Symbol]:[Industry]],2,FALSE),"-")</f>
        <v>-</v>
      </c>
      <c r="D2477" t="s">
        <v>1160</v>
      </c>
      <c r="E2477">
        <v>180.70220019600001</v>
      </c>
      <c r="F2477">
        <v>18.84</v>
      </c>
      <c r="G2477">
        <v>-23.5309549505604</v>
      </c>
      <c r="H2477">
        <v>-8.0163390314918903</v>
      </c>
      <c r="I2477">
        <v>-38.485476895730798</v>
      </c>
      <c r="J2477">
        <v>1.8020948881949801</v>
      </c>
      <c r="K2477">
        <v>19.6686222777243</v>
      </c>
      <c r="L2477">
        <v>21.236554284770602</v>
      </c>
      <c r="M2477">
        <v>46.815038765866397</v>
      </c>
      <c r="N2477">
        <v>0.93876419616932705</v>
      </c>
      <c r="O2477">
        <v>56.050955414012698</v>
      </c>
      <c r="P2477">
        <v>10.823529411764699</v>
      </c>
      <c r="Q2477">
        <v>-1.3501576812207001E-2</v>
      </c>
    </row>
    <row r="2478" spans="1:17" hidden="1" x14ac:dyDescent="0.3">
      <c r="A2478" t="s">
        <v>5116</v>
      </c>
      <c r="B2478" t="s">
        <v>5117</v>
      </c>
      <c r="C2478" t="str">
        <f>IFERROR(VLOOKUP(Table1[[#This Row],[Ticker]],[1]!Table1[[Symbol]:[Industry]],2,FALSE),"-")</f>
        <v>-</v>
      </c>
      <c r="D2478" t="s">
        <v>60</v>
      </c>
      <c r="E2478">
        <v>180.5025</v>
      </c>
      <c r="F2478">
        <v>176.1</v>
      </c>
      <c r="G2478">
        <v>-24.575607689126201</v>
      </c>
      <c r="H2478">
        <v>-3.5360243320621398</v>
      </c>
      <c r="I2478">
        <v>-15.2564967154365</v>
      </c>
      <c r="J2478">
        <v>2.1343814025612802</v>
      </c>
      <c r="K2478">
        <v>180.802354745526</v>
      </c>
      <c r="L2478">
        <v>181.28284305760101</v>
      </c>
      <c r="M2478">
        <v>47.0189668472675</v>
      </c>
      <c r="N2478">
        <v>0.52359084299401604</v>
      </c>
      <c r="O2478">
        <v>30.6076093128904</v>
      </c>
      <c r="P2478">
        <v>18.5060565275908</v>
      </c>
      <c r="Q2478">
        <v>-5.0201330770158002E-2</v>
      </c>
    </row>
    <row r="2479" spans="1:17" hidden="1" x14ac:dyDescent="0.3">
      <c r="A2479" t="s">
        <v>5118</v>
      </c>
      <c r="B2479" t="s">
        <v>5119</v>
      </c>
      <c r="C2479" t="str">
        <f>IFERROR(VLOOKUP(Table1[[#This Row],[Ticker]],[1]!Table1[[Symbol]:[Industry]],2,FALSE),"-")</f>
        <v>-</v>
      </c>
      <c r="D2479" t="s">
        <v>1428</v>
      </c>
      <c r="E2479">
        <v>180.36460413499901</v>
      </c>
      <c r="F2479">
        <v>1955.95</v>
      </c>
      <c r="G2479">
        <v>-50.067585829132902</v>
      </c>
      <c r="H2479">
        <v>-5.6253184982402997</v>
      </c>
      <c r="I2479">
        <v>-28.977124214646899</v>
      </c>
      <c r="J2479">
        <v>0.61016109670555596</v>
      </c>
      <c r="K2479">
        <v>1986.3642035999001</v>
      </c>
      <c r="L2479">
        <v>2143.43129441676</v>
      </c>
      <c r="M2479">
        <v>57.869141507375403</v>
      </c>
      <c r="N2479">
        <v>1.21828342471531</v>
      </c>
      <c r="O2479">
        <v>40.545514967151497</v>
      </c>
      <c r="P2479">
        <v>5.72702702702703</v>
      </c>
      <c r="Q2479">
        <v>2.6276816598378001E-2</v>
      </c>
    </row>
    <row r="2480" spans="1:17" hidden="1" x14ac:dyDescent="0.3">
      <c r="A2480" t="s">
        <v>5120</v>
      </c>
      <c r="B2480" t="s">
        <v>5121</v>
      </c>
      <c r="C2480" t="str">
        <f>IFERROR(VLOOKUP(Table1[[#This Row],[Ticker]],[1]!Table1[[Symbol]:[Industry]],2,FALSE),"-")</f>
        <v>-</v>
      </c>
      <c r="D2480" t="s">
        <v>418</v>
      </c>
      <c r="E2480">
        <v>178.9203536</v>
      </c>
      <c r="F2480">
        <v>138.19999999999999</v>
      </c>
      <c r="G2480">
        <v>46.711713363213399</v>
      </c>
      <c r="H2480">
        <v>27.561573533494698</v>
      </c>
      <c r="I2480">
        <v>37.818511038478597</v>
      </c>
      <c r="J2480">
        <v>-16.923726845022198</v>
      </c>
      <c r="K2480">
        <v>132.65879776722301</v>
      </c>
      <c r="L2480">
        <v>105.38129851114699</v>
      </c>
      <c r="M2480">
        <v>33.553517146108597</v>
      </c>
      <c r="N2480">
        <v>1.26218643125494</v>
      </c>
      <c r="O2480">
        <v>66.425470332850907</v>
      </c>
      <c r="P2480">
        <v>89.315068493150605</v>
      </c>
      <c r="Q2480">
        <v>0.109093537294948</v>
      </c>
    </row>
    <row r="2481" spans="1:17" hidden="1" x14ac:dyDescent="0.3">
      <c r="A2481" t="s">
        <v>5122</v>
      </c>
      <c r="B2481" t="s">
        <v>5123</v>
      </c>
      <c r="C2481" t="str">
        <f>IFERROR(VLOOKUP(Table1[[#This Row],[Ticker]],[1]!Table1[[Symbol]:[Industry]],2,FALSE),"-")</f>
        <v>-</v>
      </c>
      <c r="D2481" t="s">
        <v>138</v>
      </c>
      <c r="E2481">
        <v>177.79499999999999</v>
      </c>
      <c r="F2481">
        <v>197.55</v>
      </c>
      <c r="G2481">
        <v>33.902714114187702</v>
      </c>
      <c r="H2481">
        <v>22.487542588116099</v>
      </c>
      <c r="I2481">
        <v>-2.2152598487682198</v>
      </c>
      <c r="J2481">
        <v>18.972631698395102</v>
      </c>
      <c r="K2481">
        <v>184.54719731444001</v>
      </c>
      <c r="L2481">
        <v>170.41154617758201</v>
      </c>
      <c r="M2481">
        <v>55.084105513497903</v>
      </c>
      <c r="N2481">
        <v>1.7868261727930801</v>
      </c>
      <c r="O2481">
        <v>39.154644393824299</v>
      </c>
      <c r="P2481">
        <v>67.415254237288096</v>
      </c>
      <c r="Q2481">
        <v>7.5658969850406002E-2</v>
      </c>
    </row>
    <row r="2482" spans="1:17" hidden="1" x14ac:dyDescent="0.3">
      <c r="A2482" t="s">
        <v>5124</v>
      </c>
      <c r="B2482" t="s">
        <v>5125</v>
      </c>
      <c r="C2482" t="str">
        <f>IFERROR(VLOOKUP(Table1[[#This Row],[Ticker]],[1]!Table1[[Symbol]:[Industry]],2,FALSE),"-")</f>
        <v>-</v>
      </c>
      <c r="D2482" t="s">
        <v>271</v>
      </c>
      <c r="E2482">
        <v>177.744</v>
      </c>
      <c r="F2482">
        <v>84.64</v>
      </c>
      <c r="G2482">
        <v>-73.069034998709697</v>
      </c>
      <c r="H2482">
        <v>-23.084176393881499</v>
      </c>
      <c r="I2482">
        <v>-48.789530318434203</v>
      </c>
      <c r="J2482">
        <v>-3.67845657914327</v>
      </c>
      <c r="K2482">
        <v>100.253588973522</v>
      </c>
      <c r="L2482">
        <v>119.6269676239</v>
      </c>
      <c r="M2482">
        <v>36.810936007000798</v>
      </c>
      <c r="N2482">
        <v>0.44803117917516899</v>
      </c>
      <c r="O2482">
        <v>101.973062381852</v>
      </c>
      <c r="P2482">
        <v>8.6381722500320901</v>
      </c>
      <c r="Q2482">
        <v>0.144663218045887</v>
      </c>
    </row>
    <row r="2483" spans="1:17" hidden="1" x14ac:dyDescent="0.3">
      <c r="A2483" t="s">
        <v>5126</v>
      </c>
      <c r="B2483" t="s">
        <v>5127</v>
      </c>
      <c r="C2483" t="str">
        <f>IFERROR(VLOOKUP(Table1[[#This Row],[Ticker]],[1]!Table1[[Symbol]:[Industry]],2,FALSE),"-")</f>
        <v>-</v>
      </c>
      <c r="D2483" t="s">
        <v>290</v>
      </c>
      <c r="E2483">
        <v>177.5994</v>
      </c>
      <c r="F2483">
        <v>14799.95</v>
      </c>
      <c r="G2483">
        <v>1.99968787617433</v>
      </c>
      <c r="H2483">
        <v>9.7973535665370299</v>
      </c>
      <c r="I2483">
        <v>-3.15458452880757</v>
      </c>
      <c r="J2483">
        <v>3.30015505223427</v>
      </c>
      <c r="K2483">
        <v>14124.547986895799</v>
      </c>
      <c r="L2483">
        <v>13404.2951626346</v>
      </c>
      <c r="M2483">
        <v>53.758810912816898</v>
      </c>
      <c r="N2483">
        <v>0.240110650069156</v>
      </c>
      <c r="O2483">
        <v>17.905803735823401</v>
      </c>
      <c r="P2483">
        <v>46.3703974760911</v>
      </c>
      <c r="Q2483">
        <v>-2.8962121094767999E-2</v>
      </c>
    </row>
    <row r="2484" spans="1:17" hidden="1" x14ac:dyDescent="0.3">
      <c r="A2484" t="s">
        <v>5128</v>
      </c>
      <c r="B2484" t="s">
        <v>5129</v>
      </c>
      <c r="C2484" t="str">
        <f>IFERROR(VLOOKUP(Table1[[#This Row],[Ticker]],[1]!Table1[[Symbol]:[Industry]],2,FALSE),"-")</f>
        <v>-</v>
      </c>
      <c r="D2484" t="s">
        <v>388</v>
      </c>
      <c r="E2484">
        <v>177.44508391900001</v>
      </c>
      <c r="F2484">
        <v>110.03</v>
      </c>
      <c r="G2484">
        <v>-40.369753886326301</v>
      </c>
      <c r="H2484">
        <v>-8.9169652141765905</v>
      </c>
      <c r="I2484">
        <v>-28.3058371188122</v>
      </c>
      <c r="J2484">
        <v>-1.36901937251358</v>
      </c>
      <c r="K2484">
        <v>110.815187552211</v>
      </c>
      <c r="L2484">
        <v>115.028900258455</v>
      </c>
      <c r="M2484">
        <v>36.590687133345298</v>
      </c>
      <c r="N2484">
        <v>0.30972724532851098</v>
      </c>
      <c r="O2484">
        <v>44.324275197673302</v>
      </c>
      <c r="P2484">
        <v>24.821327283040201</v>
      </c>
      <c r="Q2484">
        <v>5.1565223799076E-2</v>
      </c>
    </row>
    <row r="2485" spans="1:17" hidden="1" x14ac:dyDescent="0.3">
      <c r="A2485" t="s">
        <v>5130</v>
      </c>
      <c r="B2485" t="s">
        <v>5131</v>
      </c>
      <c r="C2485" t="str">
        <f>IFERROR(VLOOKUP(Table1[[#This Row],[Ticker]],[1]!Table1[[Symbol]:[Industry]],2,FALSE),"-")</f>
        <v>-</v>
      </c>
      <c r="D2485" t="s">
        <v>622</v>
      </c>
      <c r="E2485">
        <v>177.00216223199999</v>
      </c>
      <c r="F2485">
        <v>234.64</v>
      </c>
      <c r="G2485">
        <v>10.1073645693023</v>
      </c>
      <c r="H2485">
        <v>-9.5776345366322797</v>
      </c>
      <c r="I2485">
        <v>-23.5656407870447</v>
      </c>
      <c r="J2485">
        <v>-7.0996787072486098</v>
      </c>
      <c r="K2485">
        <v>229.73527623664501</v>
      </c>
      <c r="L2485">
        <v>227.38334106681</v>
      </c>
      <c r="M2485">
        <v>50.197650616257903</v>
      </c>
      <c r="N2485">
        <v>1.11721564631118</v>
      </c>
      <c r="O2485">
        <v>48.7384930105693</v>
      </c>
      <c r="P2485">
        <v>37.256507750804303</v>
      </c>
      <c r="Q2485">
        <v>-3.7443860322196001E-2</v>
      </c>
    </row>
    <row r="2486" spans="1:17" hidden="1" x14ac:dyDescent="0.3">
      <c r="A2486" t="s">
        <v>5132</v>
      </c>
      <c r="B2486" t="s">
        <v>5133</v>
      </c>
      <c r="C2486" t="str">
        <f>IFERROR(VLOOKUP(Table1[[#This Row],[Ticker]],[1]!Table1[[Symbol]:[Industry]],2,FALSE),"-")</f>
        <v>-</v>
      </c>
      <c r="D2486" t="s">
        <v>469</v>
      </c>
      <c r="E2486">
        <v>176.91659352400001</v>
      </c>
      <c r="F2486">
        <v>7.37</v>
      </c>
      <c r="G2486">
        <v>62.1716320864086</v>
      </c>
      <c r="H2486">
        <v>-10.234304033253199</v>
      </c>
      <c r="I2486">
        <v>-12.3940719697675</v>
      </c>
      <c r="J2486">
        <v>3.2310235797378302</v>
      </c>
      <c r="K2486">
        <v>7.4704639812662004</v>
      </c>
      <c r="L2486">
        <v>7.0395464618806303</v>
      </c>
      <c r="M2486">
        <v>51.151669267235299</v>
      </c>
      <c r="N2486">
        <v>0.88254262800320404</v>
      </c>
      <c r="O2486">
        <v>53.674289423488098</v>
      </c>
      <c r="P2486">
        <v>92.602676245140401</v>
      </c>
      <c r="Q2486">
        <v>7.8081876266644007E-2</v>
      </c>
    </row>
    <row r="2487" spans="1:17" hidden="1" x14ac:dyDescent="0.3">
      <c r="A2487" t="s">
        <v>5134</v>
      </c>
      <c r="B2487" t="s">
        <v>5135</v>
      </c>
      <c r="C2487" t="str">
        <f>IFERROR(VLOOKUP(Table1[[#This Row],[Ticker]],[1]!Table1[[Symbol]:[Industry]],2,FALSE),"-")</f>
        <v>-</v>
      </c>
      <c r="D2487" t="s">
        <v>541</v>
      </c>
      <c r="E2487">
        <v>176.67148</v>
      </c>
      <c r="F2487">
        <v>83.81</v>
      </c>
      <c r="G2487">
        <v>592.31383137422597</v>
      </c>
      <c r="H2487">
        <v>-7.2037968504891401</v>
      </c>
      <c r="I2487">
        <v>108.125323789484</v>
      </c>
      <c r="J2487">
        <v>3.39400489883809</v>
      </c>
      <c r="K2487">
        <v>86.455735401305802</v>
      </c>
      <c r="L2487">
        <v>60.889837726450502</v>
      </c>
      <c r="M2487">
        <v>36.308004158496402</v>
      </c>
      <c r="N2487">
        <v>1.17274949083503</v>
      </c>
      <c r="O2487">
        <v>28.027681660899599</v>
      </c>
      <c r="P2487">
        <v>661.90909090908997</v>
      </c>
    </row>
    <row r="2488" spans="1:17" hidden="1" x14ac:dyDescent="0.3">
      <c r="A2488" t="s">
        <v>5136</v>
      </c>
      <c r="B2488" t="s">
        <v>5137</v>
      </c>
      <c r="C2488" t="str">
        <f>IFERROR(VLOOKUP(Table1[[#This Row],[Ticker]],[1]!Table1[[Symbol]:[Industry]],2,FALSE),"-")</f>
        <v>-</v>
      </c>
      <c r="D2488" t="s">
        <v>622</v>
      </c>
      <c r="E2488">
        <v>176.45746</v>
      </c>
      <c r="F2488">
        <v>89.03</v>
      </c>
      <c r="G2488">
        <v>33.620148123580599</v>
      </c>
      <c r="H2488">
        <v>-1.02695357813624</v>
      </c>
      <c r="I2488">
        <v>8.3135987868455299</v>
      </c>
      <c r="J2488">
        <v>4.3826604265225804</v>
      </c>
      <c r="K2488">
        <v>82.1021919111583</v>
      </c>
      <c r="L2488">
        <v>77.047664523121398</v>
      </c>
      <c r="M2488">
        <v>67.712505702738596</v>
      </c>
      <c r="N2488">
        <v>0.74702557336530395</v>
      </c>
      <c r="O2488">
        <v>18.499382230708701</v>
      </c>
      <c r="P2488">
        <v>69.258555133079795</v>
      </c>
      <c r="Q2488">
        <v>2.7345207699580001E-2</v>
      </c>
    </row>
    <row r="2489" spans="1:17" hidden="1" x14ac:dyDescent="0.3">
      <c r="A2489" t="s">
        <v>5138</v>
      </c>
      <c r="B2489" t="s">
        <v>5139</v>
      </c>
      <c r="C2489" t="str">
        <f>IFERROR(VLOOKUP(Table1[[#This Row],[Ticker]],[1]!Table1[[Symbol]:[Industry]],2,FALSE),"-")</f>
        <v>-</v>
      </c>
      <c r="D2489" t="s">
        <v>1340</v>
      </c>
      <c r="E2489">
        <v>176.25264999999999</v>
      </c>
      <c r="F2489">
        <v>407.05</v>
      </c>
      <c r="G2489">
        <v>248.777506587901</v>
      </c>
      <c r="H2489">
        <v>12.5000478021259</v>
      </c>
      <c r="I2489">
        <v>-2.42734163369831</v>
      </c>
      <c r="J2489">
        <v>4.4571608775382598</v>
      </c>
      <c r="K2489">
        <v>356.98678227410397</v>
      </c>
      <c r="L2489">
        <v>307.87885107557798</v>
      </c>
      <c r="M2489">
        <v>68.745233231352003</v>
      </c>
      <c r="N2489">
        <v>0.96673329525985097</v>
      </c>
      <c r="O2489">
        <v>32.981206240019603</v>
      </c>
      <c r="P2489">
        <v>463.78116343490302</v>
      </c>
    </row>
    <row r="2490" spans="1:17" hidden="1" x14ac:dyDescent="0.3">
      <c r="A2490" t="s">
        <v>5140</v>
      </c>
      <c r="B2490" t="s">
        <v>5141</v>
      </c>
      <c r="C2490" t="str">
        <f>IFERROR(VLOOKUP(Table1[[#This Row],[Ticker]],[1]!Table1[[Symbol]:[Industry]],2,FALSE),"-")</f>
        <v>-</v>
      </c>
      <c r="D2490" t="s">
        <v>46</v>
      </c>
      <c r="E2490">
        <v>175.92527698000001</v>
      </c>
      <c r="F2490">
        <v>564.35</v>
      </c>
      <c r="G2490">
        <v>-72.349233332227101</v>
      </c>
      <c r="H2490">
        <v>-9.4215904008126898</v>
      </c>
      <c r="I2490">
        <v>-80.924608710695196</v>
      </c>
      <c r="J2490">
        <v>-0.68028014201671805</v>
      </c>
      <c r="K2490">
        <v>825.96128057046803</v>
      </c>
      <c r="L2490">
        <v>1282.75942554367</v>
      </c>
      <c r="M2490">
        <v>28.171880791992301</v>
      </c>
      <c r="N2490">
        <v>0.35457278349725802</v>
      </c>
      <c r="O2490">
        <v>320.28705590502301</v>
      </c>
      <c r="Q2490">
        <v>1.5301245810741E-2</v>
      </c>
    </row>
    <row r="2491" spans="1:17" hidden="1" x14ac:dyDescent="0.3">
      <c r="A2491" t="s">
        <v>5142</v>
      </c>
      <c r="B2491" t="s">
        <v>5143</v>
      </c>
      <c r="C2491" t="str">
        <f>IFERROR(VLOOKUP(Table1[[#This Row],[Ticker]],[1]!Table1[[Symbol]:[Industry]],2,FALSE),"-")</f>
        <v>-</v>
      </c>
      <c r="D2491" t="s">
        <v>198</v>
      </c>
      <c r="E2491">
        <v>175.50266479999999</v>
      </c>
      <c r="F2491">
        <v>13.12</v>
      </c>
      <c r="G2491">
        <v>68.9302215200277</v>
      </c>
      <c r="H2491">
        <v>8.6035676863494697</v>
      </c>
      <c r="I2491">
        <v>28.308329420426901</v>
      </c>
      <c r="J2491">
        <v>-4.3774218061527499</v>
      </c>
      <c r="K2491">
        <v>12.6647270865474</v>
      </c>
      <c r="L2491">
        <v>10.084519899852999</v>
      </c>
      <c r="M2491">
        <v>28.282919748040701</v>
      </c>
      <c r="N2491">
        <v>0.336521807988862</v>
      </c>
      <c r="O2491">
        <v>20.579268292682901</v>
      </c>
      <c r="P2491">
        <v>113.333333333333</v>
      </c>
      <c r="Q2491">
        <v>-3.3298036835169E-2</v>
      </c>
    </row>
    <row r="2492" spans="1:17" hidden="1" x14ac:dyDescent="0.3">
      <c r="A2492" t="s">
        <v>5144</v>
      </c>
      <c r="B2492" t="s">
        <v>5145</v>
      </c>
      <c r="C2492" t="str">
        <f>IFERROR(VLOOKUP(Table1[[#This Row],[Ticker]],[1]!Table1[[Symbol]:[Industry]],2,FALSE),"-")</f>
        <v>-</v>
      </c>
      <c r="E2492">
        <v>175.34307999999999</v>
      </c>
      <c r="F2492">
        <v>93.28</v>
      </c>
      <c r="G2492">
        <v>35.729304789699199</v>
      </c>
      <c r="H2492">
        <v>25.747625798841899</v>
      </c>
      <c r="I2492">
        <v>-24.1573434254075</v>
      </c>
      <c r="J2492">
        <v>-1.7658336359251201</v>
      </c>
      <c r="K2492">
        <v>82.374411009617305</v>
      </c>
      <c r="M2492">
        <v>60.159475097393901</v>
      </c>
      <c r="N2492">
        <v>1.88702460850111</v>
      </c>
      <c r="O2492">
        <v>54.105917667238401</v>
      </c>
      <c r="P2492">
        <v>69.599999999999994</v>
      </c>
    </row>
    <row r="2493" spans="1:17" hidden="1" x14ac:dyDescent="0.3">
      <c r="A2493" t="s">
        <v>5146</v>
      </c>
      <c r="B2493" t="s">
        <v>5147</v>
      </c>
      <c r="C2493" t="str">
        <f>IFERROR(VLOOKUP(Table1[[#This Row],[Ticker]],[1]!Table1[[Symbol]:[Industry]],2,FALSE),"-")</f>
        <v>-</v>
      </c>
      <c r="E2493">
        <v>175.19320350000001</v>
      </c>
      <c r="F2493">
        <v>237.65</v>
      </c>
      <c r="G2493">
        <v>-4.8881479330165902</v>
      </c>
      <c r="H2493">
        <v>45.539372548417901</v>
      </c>
      <c r="I2493">
        <v>4.8224407857968998</v>
      </c>
      <c r="J2493">
        <v>27.341679317442701</v>
      </c>
      <c r="K2493">
        <v>181.44952206505499</v>
      </c>
      <c r="M2493">
        <v>80.454086988956902</v>
      </c>
      <c r="N2493">
        <v>1.1304779080252401</v>
      </c>
      <c r="O2493">
        <v>0</v>
      </c>
      <c r="P2493">
        <v>69.75</v>
      </c>
    </row>
    <row r="2494" spans="1:17" hidden="1" x14ac:dyDescent="0.3">
      <c r="A2494" t="s">
        <v>5148</v>
      </c>
      <c r="B2494" t="s">
        <v>5149</v>
      </c>
      <c r="C2494" t="str">
        <f>IFERROR(VLOOKUP(Table1[[#This Row],[Ticker]],[1]!Table1[[Symbol]:[Industry]],2,FALSE),"-")</f>
        <v>-</v>
      </c>
      <c r="D2494" t="s">
        <v>138</v>
      </c>
      <c r="E2494">
        <v>174.907476</v>
      </c>
      <c r="F2494">
        <v>3.69</v>
      </c>
      <c r="G2494">
        <v>39.989045049439497</v>
      </c>
      <c r="H2494">
        <v>-17.4701902931121</v>
      </c>
      <c r="I2494">
        <v>-27.4768368199822</v>
      </c>
      <c r="J2494">
        <v>1.5916793174427399</v>
      </c>
      <c r="K2494">
        <v>4.3760875890950901</v>
      </c>
      <c r="L2494">
        <v>4.2800588885075097</v>
      </c>
      <c r="M2494">
        <v>5.7030152698683203</v>
      </c>
      <c r="N2494">
        <v>1.26826109186157</v>
      </c>
      <c r="O2494">
        <v>57.181571815718101</v>
      </c>
      <c r="P2494">
        <v>63.999999999999901</v>
      </c>
      <c r="Q2494">
        <v>-9.6503727462860008E-3</v>
      </c>
    </row>
    <row r="2495" spans="1:17" hidden="1" x14ac:dyDescent="0.3">
      <c r="A2495" t="s">
        <v>5150</v>
      </c>
      <c r="B2495" t="s">
        <v>5151</v>
      </c>
      <c r="C2495" t="str">
        <f>IFERROR(VLOOKUP(Table1[[#This Row],[Ticker]],[1]!Table1[[Symbol]:[Industry]],2,FALSE),"-")</f>
        <v>-</v>
      </c>
      <c r="D2495" t="s">
        <v>1160</v>
      </c>
      <c r="E2495">
        <v>174.76167347000001</v>
      </c>
      <c r="F2495">
        <v>8.83</v>
      </c>
      <c r="G2495">
        <v>65.881518167719094</v>
      </c>
      <c r="H2495">
        <v>-7.21058201521112</v>
      </c>
      <c r="I2495">
        <v>-42.218733578685701</v>
      </c>
      <c r="J2495">
        <v>0.78708161629333995</v>
      </c>
      <c r="K2495">
        <v>8.8964720870924801</v>
      </c>
      <c r="L2495">
        <v>8.5388828405018096</v>
      </c>
      <c r="M2495">
        <v>51.702949384634998</v>
      </c>
      <c r="N2495">
        <v>1.00539337007415</v>
      </c>
      <c r="O2495">
        <v>74.405436013590005</v>
      </c>
      <c r="P2495">
        <v>98.426966292134793</v>
      </c>
      <c r="Q2495">
        <v>7.4006285913967004E-2</v>
      </c>
    </row>
    <row r="2496" spans="1:17" hidden="1" x14ac:dyDescent="0.3">
      <c r="A2496" t="s">
        <v>5152</v>
      </c>
      <c r="B2496" t="s">
        <v>5153</v>
      </c>
      <c r="C2496" t="str">
        <f>IFERROR(VLOOKUP(Table1[[#This Row],[Ticker]],[1]!Table1[[Symbol]:[Industry]],2,FALSE),"-")</f>
        <v>-</v>
      </c>
      <c r="D2496" t="s">
        <v>402</v>
      </c>
      <c r="E2496">
        <v>174.63610894000001</v>
      </c>
      <c r="F2496">
        <v>193.15</v>
      </c>
      <c r="G2496">
        <v>26.946450285859999</v>
      </c>
      <c r="H2496">
        <v>-3.4253184982403</v>
      </c>
      <c r="I2496">
        <v>-21.2832701566205</v>
      </c>
      <c r="J2496">
        <v>-7.6926986058500502</v>
      </c>
      <c r="K2496">
        <v>194.829275714294</v>
      </c>
      <c r="L2496">
        <v>190.04498016224699</v>
      </c>
      <c r="M2496">
        <v>46.1534184608335</v>
      </c>
      <c r="N2496">
        <v>0.70222150334926603</v>
      </c>
      <c r="O2496">
        <v>54.801967382862998</v>
      </c>
      <c r="P2496">
        <v>51.966955153422496</v>
      </c>
      <c r="Q2496">
        <v>7.6974079575564999E-2</v>
      </c>
    </row>
    <row r="2497" spans="1:17" hidden="1" x14ac:dyDescent="0.3">
      <c r="A2497" t="s">
        <v>5154</v>
      </c>
      <c r="B2497" t="s">
        <v>5155</v>
      </c>
      <c r="C2497" t="str">
        <f>IFERROR(VLOOKUP(Table1[[#This Row],[Ticker]],[1]!Table1[[Symbol]:[Industry]],2,FALSE),"-")</f>
        <v>-</v>
      </c>
      <c r="D2497" t="s">
        <v>388</v>
      </c>
      <c r="E2497">
        <v>173.9400315</v>
      </c>
      <c r="F2497">
        <v>24.89</v>
      </c>
      <c r="G2497">
        <v>-73.025140437322307</v>
      </c>
      <c r="H2497">
        <v>-10.2039301305104</v>
      </c>
      <c r="I2497">
        <v>-48.401504701431797</v>
      </c>
      <c r="J2497">
        <v>-3.3362964217536102</v>
      </c>
      <c r="K2497">
        <v>27.049071064959399</v>
      </c>
      <c r="L2497">
        <v>34.388243698032397</v>
      </c>
      <c r="M2497">
        <v>31.7524858212387</v>
      </c>
      <c r="N2497">
        <v>0.92535884194376605</v>
      </c>
      <c r="O2497">
        <v>135.03415026114899</v>
      </c>
      <c r="P2497">
        <v>15.5524605385329</v>
      </c>
      <c r="Q2497">
        <v>0.108616604134539</v>
      </c>
    </row>
    <row r="2498" spans="1:17" hidden="1" x14ac:dyDescent="0.3">
      <c r="A2498" t="s">
        <v>5156</v>
      </c>
      <c r="B2498" t="s">
        <v>5157</v>
      </c>
      <c r="C2498" t="str">
        <f>IFERROR(VLOOKUP(Table1[[#This Row],[Ticker]],[1]!Table1[[Symbol]:[Industry]],2,FALSE),"-")</f>
        <v>-</v>
      </c>
      <c r="D2498" t="s">
        <v>174</v>
      </c>
      <c r="E2498">
        <v>173.49203430599999</v>
      </c>
      <c r="F2498">
        <v>22.13</v>
      </c>
      <c r="G2498">
        <v>-16.011888069276399</v>
      </c>
      <c r="H2498">
        <v>-1.7278398063248901</v>
      </c>
      <c r="I2498">
        <v>-52.484723773646301</v>
      </c>
      <c r="J2498">
        <v>10.800888526651899</v>
      </c>
      <c r="K2498">
        <v>20.9247366384187</v>
      </c>
      <c r="L2498">
        <v>21.648326833799199</v>
      </c>
      <c r="M2498">
        <v>60.972323610966797</v>
      </c>
      <c r="N2498">
        <v>1.65567181456946</v>
      </c>
      <c r="O2498">
        <v>78.490736556710303</v>
      </c>
      <c r="P2498">
        <v>42.315112540192899</v>
      </c>
      <c r="Q2498">
        <v>-1.9344090662501999E-2</v>
      </c>
    </row>
    <row r="2499" spans="1:17" hidden="1" x14ac:dyDescent="0.3">
      <c r="A2499" t="s">
        <v>5158</v>
      </c>
      <c r="B2499" t="s">
        <v>5159</v>
      </c>
      <c r="C2499" t="str">
        <f>IFERROR(VLOOKUP(Table1[[#This Row],[Ticker]],[1]!Table1[[Symbol]:[Industry]],2,FALSE),"-")</f>
        <v>-</v>
      </c>
      <c r="D2499" t="s">
        <v>54</v>
      </c>
      <c r="E2499">
        <v>173.194136515</v>
      </c>
      <c r="F2499">
        <v>147.85</v>
      </c>
      <c r="G2499">
        <v>-70.247318586923996</v>
      </c>
      <c r="H2499">
        <v>11.7699867781041</v>
      </c>
      <c r="I2499">
        <v>-43.895604326985001</v>
      </c>
      <c r="J2499">
        <v>11.6810315140175</v>
      </c>
      <c r="K2499">
        <v>185.776782368829</v>
      </c>
      <c r="L2499">
        <v>158.103951654822</v>
      </c>
      <c r="M2499">
        <v>89.487019995600093</v>
      </c>
      <c r="N2499">
        <v>0.78125</v>
      </c>
      <c r="O2499">
        <v>89.381129523165299</v>
      </c>
      <c r="P2499">
        <v>33.679927667269403</v>
      </c>
    </row>
    <row r="2500" spans="1:17" hidden="1" x14ac:dyDescent="0.3">
      <c r="A2500" t="s">
        <v>5160</v>
      </c>
      <c r="B2500" t="s">
        <v>5161</v>
      </c>
      <c r="C2500" t="str">
        <f>IFERROR(VLOOKUP(Table1[[#This Row],[Ticker]],[1]!Table1[[Symbol]:[Industry]],2,FALSE),"-")</f>
        <v>-</v>
      </c>
      <c r="D2500" t="s">
        <v>198</v>
      </c>
      <c r="E2500">
        <v>173.05776</v>
      </c>
      <c r="F2500">
        <v>282</v>
      </c>
      <c r="G2500">
        <v>40.324709385103802</v>
      </c>
      <c r="H2500">
        <v>-0.60176446793980498</v>
      </c>
      <c r="I2500">
        <v>20.177459233202899</v>
      </c>
      <c r="J2500">
        <v>1.5916793174427399</v>
      </c>
      <c r="K2500">
        <v>236.94011283504699</v>
      </c>
      <c r="L2500">
        <v>218.49591644915199</v>
      </c>
      <c r="M2500">
        <v>85.291974992088996</v>
      </c>
      <c r="N2500">
        <v>3.0185632887800198</v>
      </c>
      <c r="O2500">
        <v>2.12765957446807</v>
      </c>
      <c r="P2500">
        <v>93.150684931506802</v>
      </c>
      <c r="Q2500">
        <v>6.5815645649659998E-2</v>
      </c>
    </row>
    <row r="2501" spans="1:17" hidden="1" x14ac:dyDescent="0.3">
      <c r="A2501" t="s">
        <v>5162</v>
      </c>
      <c r="B2501" t="s">
        <v>5163</v>
      </c>
      <c r="C2501" t="str">
        <f>IFERROR(VLOOKUP(Table1[[#This Row],[Ticker]],[1]!Table1[[Symbol]:[Industry]],2,FALSE),"-")</f>
        <v>-</v>
      </c>
      <c r="D2501" t="s">
        <v>290</v>
      </c>
      <c r="E2501">
        <v>172.49857645</v>
      </c>
      <c r="F2501">
        <v>194.23</v>
      </c>
      <c r="G2501">
        <v>-30.089291507620398</v>
      </c>
      <c r="H2501">
        <v>-9.2330108059326008</v>
      </c>
      <c r="I2501">
        <v>-38.429272481746899</v>
      </c>
      <c r="J2501">
        <v>0.24457104234906099</v>
      </c>
      <c r="K2501">
        <v>195.001079186303</v>
      </c>
      <c r="L2501">
        <v>197.71773104636</v>
      </c>
      <c r="M2501">
        <v>47.239042753514198</v>
      </c>
      <c r="N2501">
        <v>0.88672408772204903</v>
      </c>
      <c r="O2501">
        <v>35.638160943211602</v>
      </c>
      <c r="P2501">
        <v>19.415923762680599</v>
      </c>
      <c r="Q2501">
        <v>-8.7076774844544999E-2</v>
      </c>
    </row>
    <row r="2502" spans="1:17" hidden="1" x14ac:dyDescent="0.3">
      <c r="A2502" t="s">
        <v>5164</v>
      </c>
      <c r="B2502" t="s">
        <v>5165</v>
      </c>
      <c r="C2502" t="str">
        <f>IFERROR(VLOOKUP(Table1[[#This Row],[Ticker]],[1]!Table1[[Symbol]:[Industry]],2,FALSE),"-")</f>
        <v>-</v>
      </c>
      <c r="D2502" t="s">
        <v>80</v>
      </c>
      <c r="E2502">
        <v>172.46012150000001</v>
      </c>
      <c r="F2502">
        <v>215</v>
      </c>
      <c r="G2502">
        <v>1685.7533548137401</v>
      </c>
      <c r="H2502">
        <v>1.56552399260218</v>
      </c>
      <c r="I2502">
        <v>69.885361516047098</v>
      </c>
      <c r="J2502">
        <v>-6.1475425542712303</v>
      </c>
      <c r="K2502">
        <v>214.612941457858</v>
      </c>
      <c r="L2502">
        <v>135.68691641791</v>
      </c>
      <c r="M2502">
        <v>22.9070008043158</v>
      </c>
      <c r="N2502">
        <v>0.72009518773135806</v>
      </c>
      <c r="O2502">
        <v>22.4418604651162</v>
      </c>
      <c r="P2502">
        <v>1799.2932862190801</v>
      </c>
    </row>
    <row r="2503" spans="1:17" hidden="1" x14ac:dyDescent="0.3">
      <c r="A2503" t="s">
        <v>5166</v>
      </c>
      <c r="B2503" t="s">
        <v>5167</v>
      </c>
      <c r="C2503" t="str">
        <f>IFERROR(VLOOKUP(Table1[[#This Row],[Ticker]],[1]!Table1[[Symbol]:[Industry]],2,FALSE),"-")</f>
        <v>-</v>
      </c>
      <c r="D2503" t="s">
        <v>46</v>
      </c>
      <c r="E2503">
        <v>172.16985320999899</v>
      </c>
      <c r="F2503">
        <v>102.95</v>
      </c>
      <c r="G2503">
        <v>39.479596105497997</v>
      </c>
      <c r="H2503">
        <v>-9.7423653561618497</v>
      </c>
      <c r="I2503">
        <v>-23.194171541481399</v>
      </c>
      <c r="J2503">
        <v>0.61080634049326399</v>
      </c>
      <c r="K2503">
        <v>103.477954072708</v>
      </c>
      <c r="L2503">
        <v>97.635507718868297</v>
      </c>
      <c r="M2503">
        <v>50.394418037110299</v>
      </c>
      <c r="N2503">
        <v>0.67779981614196505</v>
      </c>
      <c r="O2503">
        <v>54.298203011170401</v>
      </c>
      <c r="P2503">
        <v>96.020563594820999</v>
      </c>
      <c r="Q2503">
        <v>5.3680033293696E-2</v>
      </c>
    </row>
    <row r="2504" spans="1:17" hidden="1" x14ac:dyDescent="0.3">
      <c r="A2504" t="s">
        <v>5168</v>
      </c>
      <c r="B2504" t="s">
        <v>5169</v>
      </c>
      <c r="C2504" t="str">
        <f>IFERROR(VLOOKUP(Table1[[#This Row],[Ticker]],[1]!Table1[[Symbol]:[Industry]],2,FALSE),"-")</f>
        <v>-</v>
      </c>
      <c r="D2504" t="s">
        <v>60</v>
      </c>
      <c r="E2504">
        <v>171.64152131199901</v>
      </c>
      <c r="F2504">
        <v>108.44</v>
      </c>
      <c r="G2504">
        <v>-21.515680848481001</v>
      </c>
      <c r="H2504">
        <v>-1.2091943773093901</v>
      </c>
      <c r="I2504">
        <v>-7.1462160341184999</v>
      </c>
      <c r="J2504">
        <v>2.5178651159271599</v>
      </c>
      <c r="K2504">
        <v>106.04998938346699</v>
      </c>
      <c r="L2504">
        <v>105.83536351423901</v>
      </c>
      <c r="M2504">
        <v>56.707519466429702</v>
      </c>
      <c r="N2504">
        <v>0.704414970227219</v>
      </c>
      <c r="O2504">
        <v>22.1412762818148</v>
      </c>
      <c r="P2504">
        <v>19.4273127753304</v>
      </c>
      <c r="Q2504">
        <v>-0.110831727509992</v>
      </c>
    </row>
    <row r="2505" spans="1:17" hidden="1" x14ac:dyDescent="0.3">
      <c r="A2505" t="s">
        <v>5170</v>
      </c>
      <c r="B2505" t="s">
        <v>5171</v>
      </c>
      <c r="C2505" t="str">
        <f>IFERROR(VLOOKUP(Table1[[#This Row],[Ticker]],[1]!Table1[[Symbol]:[Industry]],2,FALSE),"-")</f>
        <v>-</v>
      </c>
      <c r="D2505" t="s">
        <v>138</v>
      </c>
      <c r="E2505">
        <v>171.47267600000001</v>
      </c>
      <c r="F2505">
        <v>68.709999999999994</v>
      </c>
      <c r="G2505">
        <v>7.2402389367365698</v>
      </c>
      <c r="H2505">
        <v>2.42396422210917</v>
      </c>
      <c r="I2505">
        <v>-23.173045276839801</v>
      </c>
      <c r="J2505">
        <v>2.4887381409721598</v>
      </c>
      <c r="K2505">
        <v>64.241181414935696</v>
      </c>
      <c r="L2505">
        <v>62.226591735170601</v>
      </c>
      <c r="M2505">
        <v>55.600685837509801</v>
      </c>
      <c r="N2505">
        <v>2.2866564867072601</v>
      </c>
      <c r="O2505">
        <v>28.9477514190074</v>
      </c>
      <c r="P2505">
        <v>50.350109409190303</v>
      </c>
      <c r="Q2505">
        <v>8.1013581781746002E-2</v>
      </c>
    </row>
    <row r="2506" spans="1:17" hidden="1" x14ac:dyDescent="0.3">
      <c r="A2506" t="s">
        <v>5172</v>
      </c>
      <c r="B2506" t="s">
        <v>5173</v>
      </c>
      <c r="C2506" t="str">
        <f>IFERROR(VLOOKUP(Table1[[#This Row],[Ticker]],[1]!Table1[[Symbol]:[Industry]],2,FALSE),"-")</f>
        <v>-</v>
      </c>
      <c r="D2506" t="s">
        <v>133</v>
      </c>
      <c r="E2506">
        <v>170.65480959999999</v>
      </c>
      <c r="F2506">
        <v>103.84</v>
      </c>
      <c r="G2506">
        <v>23.071198023943801</v>
      </c>
      <c r="H2506">
        <v>-6.9853735059940503</v>
      </c>
      <c r="I2506">
        <v>-18.595297107322899</v>
      </c>
      <c r="J2506">
        <v>1.44316446595759</v>
      </c>
      <c r="K2506">
        <v>104.13567380774199</v>
      </c>
      <c r="L2506">
        <v>99.166702424104301</v>
      </c>
      <c r="M2506">
        <v>64.993530691294794</v>
      </c>
      <c r="N2506">
        <v>0.84922709419201603</v>
      </c>
      <c r="O2506">
        <v>39.1082434514637</v>
      </c>
      <c r="P2506">
        <v>62.503912363067201</v>
      </c>
      <c r="Q2506">
        <v>-1.8194865282514999E-2</v>
      </c>
    </row>
    <row r="2507" spans="1:17" hidden="1" x14ac:dyDescent="0.3">
      <c r="A2507" t="s">
        <v>5174</v>
      </c>
      <c r="B2507" t="s">
        <v>5175</v>
      </c>
      <c r="C2507" t="str">
        <f>IFERROR(VLOOKUP(Table1[[#This Row],[Ticker]],[1]!Table1[[Symbol]:[Industry]],2,FALSE),"-")</f>
        <v>-</v>
      </c>
      <c r="D2507" t="s">
        <v>95</v>
      </c>
      <c r="E2507">
        <v>170.54424053</v>
      </c>
      <c r="F2507">
        <v>169.7</v>
      </c>
      <c r="G2507">
        <v>-18.047795412627199</v>
      </c>
      <c r="H2507">
        <v>-22.1464633327871</v>
      </c>
      <c r="I2507">
        <v>-24.748915044411799</v>
      </c>
      <c r="J2507">
        <v>-1.6105678735684801</v>
      </c>
      <c r="K2507">
        <v>177.736093398278</v>
      </c>
      <c r="L2507">
        <v>184.26447565264201</v>
      </c>
      <c r="M2507">
        <v>38.0758203287999</v>
      </c>
      <c r="N2507">
        <v>8.8285748801997299E-2</v>
      </c>
      <c r="O2507">
        <v>58.515026517383603</v>
      </c>
      <c r="P2507">
        <v>17.8472222222222</v>
      </c>
      <c r="Q2507">
        <v>6.6275741525012005E-2</v>
      </c>
    </row>
    <row r="2508" spans="1:17" hidden="1" x14ac:dyDescent="0.3">
      <c r="A2508" t="s">
        <v>5176</v>
      </c>
      <c r="B2508" t="s">
        <v>5177</v>
      </c>
      <c r="C2508" t="str">
        <f>IFERROR(VLOOKUP(Table1[[#This Row],[Ticker]],[1]!Table1[[Symbol]:[Industry]],2,FALSE),"-")</f>
        <v>-</v>
      </c>
      <c r="D2508" t="s">
        <v>1506</v>
      </c>
      <c r="E2508">
        <v>170.49119999999999</v>
      </c>
      <c r="F2508">
        <v>96.87</v>
      </c>
      <c r="G2508">
        <v>25.019814280208699</v>
      </c>
      <c r="H2508">
        <v>-8.1025039006012296</v>
      </c>
      <c r="I2508">
        <v>1.36530541004409</v>
      </c>
      <c r="J2508">
        <v>12.1179951069164</v>
      </c>
      <c r="K2508">
        <v>91.205358304719596</v>
      </c>
      <c r="L2508">
        <v>90.508681696336296</v>
      </c>
      <c r="M2508">
        <v>70.298637706152206</v>
      </c>
      <c r="N2508">
        <v>2.6094606059246201</v>
      </c>
      <c r="O2508">
        <v>63.518117064106498</v>
      </c>
      <c r="P2508">
        <v>99.855580771611301</v>
      </c>
      <c r="Q2508">
        <v>3.0297722869994999E-2</v>
      </c>
    </row>
    <row r="2509" spans="1:17" hidden="1" x14ac:dyDescent="0.3">
      <c r="A2509" t="s">
        <v>5178</v>
      </c>
      <c r="B2509" t="s">
        <v>5179</v>
      </c>
      <c r="C2509" t="str">
        <f>IFERROR(VLOOKUP(Table1[[#This Row],[Ticker]],[1]!Table1[[Symbol]:[Industry]],2,FALSE),"-")</f>
        <v>-</v>
      </c>
      <c r="D2509" t="s">
        <v>1815</v>
      </c>
      <c r="E2509">
        <v>170.38182190999899</v>
      </c>
      <c r="F2509">
        <v>38.47</v>
      </c>
      <c r="G2509">
        <v>22.541426001820401</v>
      </c>
      <c r="H2509">
        <v>-4.7120497618353099</v>
      </c>
      <c r="I2509">
        <v>-44.5451531764432</v>
      </c>
      <c r="J2509">
        <v>2.0916793174427402</v>
      </c>
      <c r="K2509">
        <v>38.623018442468101</v>
      </c>
      <c r="L2509">
        <v>35.214590945177001</v>
      </c>
      <c r="M2509">
        <v>55.114795867925601</v>
      </c>
      <c r="N2509">
        <v>1.0916986255899299</v>
      </c>
      <c r="O2509">
        <v>52.326488172601998</v>
      </c>
      <c r="P2509">
        <v>128.30860534124599</v>
      </c>
      <c r="Q2509">
        <v>0.120300838013955</v>
      </c>
    </row>
    <row r="2510" spans="1:17" hidden="1" x14ac:dyDescent="0.3">
      <c r="A2510" t="s">
        <v>5180</v>
      </c>
      <c r="B2510" t="s">
        <v>5181</v>
      </c>
      <c r="C2510" t="str">
        <f>IFERROR(VLOOKUP(Table1[[#This Row],[Ticker]],[1]!Table1[[Symbol]:[Industry]],2,FALSE),"-")</f>
        <v>-</v>
      </c>
      <c r="D2510" t="s">
        <v>5182</v>
      </c>
      <c r="E2510">
        <v>170.11800726999999</v>
      </c>
      <c r="F2510">
        <v>72.7</v>
      </c>
      <c r="G2510">
        <v>-54.772859712465198</v>
      </c>
      <c r="H2510">
        <v>-11.1727519629413</v>
      </c>
      <c r="I2510">
        <v>-52.950155261282802</v>
      </c>
      <c r="J2510">
        <v>-3.5750963529300401</v>
      </c>
      <c r="K2510">
        <v>80.907950287265095</v>
      </c>
      <c r="M2510">
        <v>20.646460943187801</v>
      </c>
      <c r="N2510">
        <v>0.72</v>
      </c>
      <c r="O2510">
        <v>109.07840440165</v>
      </c>
      <c r="P2510">
        <v>2.7561837455830398</v>
      </c>
    </row>
    <row r="2511" spans="1:17" hidden="1" x14ac:dyDescent="0.3">
      <c r="A2511" t="s">
        <v>5183</v>
      </c>
      <c r="B2511" t="s">
        <v>5184</v>
      </c>
      <c r="C2511" t="str">
        <f>IFERROR(VLOOKUP(Table1[[#This Row],[Ticker]],[1]!Table1[[Symbol]:[Industry]],2,FALSE),"-")</f>
        <v>-</v>
      </c>
      <c r="D2511" t="s">
        <v>622</v>
      </c>
      <c r="E2511">
        <v>169.964635472</v>
      </c>
      <c r="F2511">
        <v>12.56</v>
      </c>
      <c r="G2511">
        <v>-37.210678516559</v>
      </c>
      <c r="H2511">
        <v>-9.9146754078021893</v>
      </c>
      <c r="I2511">
        <v>-33.110967395289201</v>
      </c>
      <c r="J2511">
        <v>1.5916793174427399</v>
      </c>
      <c r="K2511">
        <v>12.998706911043101</v>
      </c>
      <c r="L2511">
        <v>13.2684354912845</v>
      </c>
      <c r="M2511">
        <v>41.5477234009063</v>
      </c>
      <c r="N2511">
        <v>0.86009903460702097</v>
      </c>
      <c r="O2511">
        <v>54.458598726114602</v>
      </c>
      <c r="P2511">
        <v>20.1913875598086</v>
      </c>
      <c r="Q2511">
        <v>-6.4478434529976994E-2</v>
      </c>
    </row>
    <row r="2512" spans="1:17" hidden="1" x14ac:dyDescent="0.3">
      <c r="A2512" t="s">
        <v>5185</v>
      </c>
      <c r="B2512" t="s">
        <v>5186</v>
      </c>
      <c r="C2512" t="str">
        <f>IFERROR(VLOOKUP(Table1[[#This Row],[Ticker]],[1]!Table1[[Symbol]:[Industry]],2,FALSE),"-")</f>
        <v>-</v>
      </c>
      <c r="D2512" t="s">
        <v>21</v>
      </c>
      <c r="E2512">
        <v>169.91815800000001</v>
      </c>
      <c r="F2512">
        <v>192.05</v>
      </c>
      <c r="G2512">
        <v>42.338113910418301</v>
      </c>
      <c r="H2512">
        <v>71.063813745543598</v>
      </c>
      <c r="I2512">
        <v>52.048702629231798</v>
      </c>
      <c r="J2512">
        <v>-0.83550514857666802</v>
      </c>
      <c r="K2512">
        <v>157.42216866958501</v>
      </c>
      <c r="M2512">
        <v>51.987905717178698</v>
      </c>
      <c r="N2512">
        <v>0.51115992970123003</v>
      </c>
      <c r="O2512">
        <v>21.062223379328199</v>
      </c>
      <c r="P2512">
        <v>96.974358974358907</v>
      </c>
    </row>
    <row r="2513" spans="1:17" hidden="1" x14ac:dyDescent="0.3">
      <c r="A2513" t="s">
        <v>5187</v>
      </c>
      <c r="B2513" t="s">
        <v>5188</v>
      </c>
      <c r="C2513" t="str">
        <f>IFERROR(VLOOKUP(Table1[[#This Row],[Ticker]],[1]!Table1[[Symbol]:[Industry]],2,FALSE),"-")</f>
        <v>-</v>
      </c>
      <c r="D2513" t="s">
        <v>138</v>
      </c>
      <c r="E2513">
        <v>169.87246875</v>
      </c>
      <c r="F2513">
        <v>788.5</v>
      </c>
      <c r="G2513">
        <v>323.873168877897</v>
      </c>
      <c r="H2513">
        <v>-21.152717680051001</v>
      </c>
      <c r="I2513">
        <v>234.593439077987</v>
      </c>
      <c r="J2513">
        <v>-2.3655846195275299</v>
      </c>
      <c r="K2513">
        <v>883.92397043255698</v>
      </c>
      <c r="L2513">
        <v>589.42455844251697</v>
      </c>
      <c r="M2513">
        <v>0.92598999031298501</v>
      </c>
      <c r="N2513">
        <v>0.16592592592592501</v>
      </c>
      <c r="O2513">
        <v>43.715916296765997</v>
      </c>
      <c r="P2513">
        <v>359.76676384839601</v>
      </c>
    </row>
    <row r="2514" spans="1:17" hidden="1" x14ac:dyDescent="0.3">
      <c r="A2514" t="s">
        <v>5189</v>
      </c>
      <c r="B2514" t="s">
        <v>5190</v>
      </c>
      <c r="C2514" t="str">
        <f>IFERROR(VLOOKUP(Table1[[#This Row],[Ticker]],[1]!Table1[[Symbol]:[Industry]],2,FALSE),"-")</f>
        <v>-</v>
      </c>
      <c r="D2514" t="s">
        <v>1160</v>
      </c>
      <c r="E2514">
        <v>169.82064</v>
      </c>
      <c r="F2514">
        <v>13.59</v>
      </c>
      <c r="G2514">
        <v>-23.974149650597202</v>
      </c>
      <c r="H2514">
        <v>-4.0633275480140503</v>
      </c>
      <c r="I2514">
        <v>-51.0174791537492</v>
      </c>
      <c r="J2514">
        <v>-0.306130901535351</v>
      </c>
      <c r="K2514">
        <v>14.807116319732099</v>
      </c>
      <c r="L2514">
        <v>16.090632099652598</v>
      </c>
      <c r="M2514">
        <v>43.098562174569103</v>
      </c>
      <c r="N2514">
        <v>0.104695104603711</v>
      </c>
      <c r="O2514">
        <v>63.2818248712288</v>
      </c>
      <c r="P2514">
        <v>31.941747572815501</v>
      </c>
      <c r="Q2514">
        <v>9.1777391205939002E-2</v>
      </c>
    </row>
    <row r="2515" spans="1:17" hidden="1" x14ac:dyDescent="0.3">
      <c r="A2515" t="s">
        <v>5191</v>
      </c>
      <c r="B2515" t="s">
        <v>5192</v>
      </c>
      <c r="C2515" t="str">
        <f>IFERROR(VLOOKUP(Table1[[#This Row],[Ticker]],[1]!Table1[[Symbol]:[Industry]],2,FALSE),"-")</f>
        <v>-</v>
      </c>
      <c r="D2515" t="s">
        <v>133</v>
      </c>
      <c r="E2515">
        <v>169.67849989999999</v>
      </c>
      <c r="F2515">
        <v>19.97</v>
      </c>
      <c r="G2515">
        <v>-15.772472565736599</v>
      </c>
      <c r="H2515">
        <v>-17.309933882855599</v>
      </c>
      <c r="I2515">
        <v>-33.121504443128998</v>
      </c>
      <c r="J2515">
        <v>-3.2674071742968001</v>
      </c>
      <c r="K2515">
        <v>20.852635093070901</v>
      </c>
      <c r="L2515">
        <v>20.304091152641099</v>
      </c>
      <c r="M2515">
        <v>34.498846865276498</v>
      </c>
      <c r="N2515">
        <v>0.454232427817787</v>
      </c>
      <c r="O2515">
        <v>52.478718077115602</v>
      </c>
      <c r="P2515">
        <v>44.710144927536199</v>
      </c>
      <c r="Q2515">
        <v>3.5653892439870001E-2</v>
      </c>
    </row>
    <row r="2516" spans="1:17" hidden="1" x14ac:dyDescent="0.3">
      <c r="A2516" t="s">
        <v>5193</v>
      </c>
      <c r="B2516" t="s">
        <v>5194</v>
      </c>
      <c r="C2516" t="str">
        <f>IFERROR(VLOOKUP(Table1[[#This Row],[Ticker]],[1]!Table1[[Symbol]:[Industry]],2,FALSE),"-")</f>
        <v>-</v>
      </c>
      <c r="D2516" t="s">
        <v>622</v>
      </c>
      <c r="E2516">
        <v>169.66</v>
      </c>
      <c r="F2516">
        <v>68</v>
      </c>
      <c r="G2516">
        <v>-44.198748377790501</v>
      </c>
      <c r="H2516">
        <v>0.19006611714431501</v>
      </c>
      <c r="I2516">
        <v>-34.628427157347403</v>
      </c>
      <c r="J2516">
        <v>-11.395333669570199</v>
      </c>
      <c r="K2516">
        <v>68.256727504434593</v>
      </c>
      <c r="L2516">
        <v>75.168469041497801</v>
      </c>
      <c r="M2516">
        <v>38.630133018523999</v>
      </c>
      <c r="N2516">
        <v>1.20941759603469</v>
      </c>
      <c r="O2516">
        <v>55.8823529411764</v>
      </c>
      <c r="P2516">
        <v>32.038834951456302</v>
      </c>
    </row>
    <row r="2517" spans="1:17" hidden="1" x14ac:dyDescent="0.3">
      <c r="A2517" t="s">
        <v>5195</v>
      </c>
      <c r="B2517" t="s">
        <v>5196</v>
      </c>
      <c r="C2517" t="str">
        <f>IFERROR(VLOOKUP(Table1[[#This Row],[Ticker]],[1]!Table1[[Symbol]:[Industry]],2,FALSE),"-")</f>
        <v>-</v>
      </c>
      <c r="D2517" t="s">
        <v>276</v>
      </c>
      <c r="E2517">
        <v>169.64599049</v>
      </c>
      <c r="F2517">
        <v>2.2999999999999998</v>
      </c>
      <c r="K2517">
        <v>2.2860694928582501</v>
      </c>
      <c r="L2517">
        <v>2.4904968111465999</v>
      </c>
      <c r="M2517">
        <v>41.368652020141496</v>
      </c>
      <c r="N2517">
        <v>1</v>
      </c>
      <c r="Q2517">
        <v>-6.0412528129999996E-4</v>
      </c>
    </row>
    <row r="2518" spans="1:17" hidden="1" x14ac:dyDescent="0.3">
      <c r="A2518" t="s">
        <v>5197</v>
      </c>
      <c r="B2518" t="s">
        <v>5198</v>
      </c>
      <c r="C2518" t="str">
        <f>IFERROR(VLOOKUP(Table1[[#This Row],[Ticker]],[1]!Table1[[Symbol]:[Industry]],2,FALSE),"-")</f>
        <v>-</v>
      </c>
      <c r="D2518" t="s">
        <v>989</v>
      </c>
      <c r="E2518">
        <v>169.57499999999999</v>
      </c>
      <c r="F2518">
        <v>323</v>
      </c>
      <c r="G2518">
        <v>121.243411032734</v>
      </c>
      <c r="H2518">
        <v>-11.1455921604718</v>
      </c>
      <c r="I2518">
        <v>122.15644196737399</v>
      </c>
      <c r="J2518">
        <v>1.51305060223595</v>
      </c>
      <c r="K2518">
        <v>315.67361239568498</v>
      </c>
      <c r="L2518">
        <v>258.16326235722198</v>
      </c>
      <c r="M2518">
        <v>45.014502495916901</v>
      </c>
      <c r="N2518">
        <v>0.81834642457068596</v>
      </c>
      <c r="O2518">
        <v>20.6811145510835</v>
      </c>
      <c r="P2518">
        <v>180.62554300608099</v>
      </c>
      <c r="Q2518">
        <v>8.6847492184505007E-2</v>
      </c>
    </row>
    <row r="2519" spans="1:17" hidden="1" x14ac:dyDescent="0.3">
      <c r="A2519" t="s">
        <v>5199</v>
      </c>
      <c r="B2519" t="s">
        <v>5200</v>
      </c>
      <c r="C2519" t="str">
        <f>IFERROR(VLOOKUP(Table1[[#This Row],[Ticker]],[1]!Table1[[Symbol]:[Industry]],2,FALSE),"-")</f>
        <v>-</v>
      </c>
      <c r="E2519">
        <v>168.8980315</v>
      </c>
      <c r="F2519">
        <v>129.80000000000001</v>
      </c>
      <c r="G2519">
        <v>69.720388333021603</v>
      </c>
      <c r="H2519">
        <v>7.1435381769993498</v>
      </c>
      <c r="I2519">
        <v>68.003004554769902</v>
      </c>
      <c r="J2519">
        <v>4.0169016294880198</v>
      </c>
      <c r="K2519">
        <v>117.161362244027</v>
      </c>
      <c r="L2519">
        <v>92.110857573196498</v>
      </c>
      <c r="M2519">
        <v>92.154999173195705</v>
      </c>
      <c r="N2519">
        <v>0.56000000000000005</v>
      </c>
      <c r="O2519">
        <v>0.539291217257309</v>
      </c>
      <c r="P2519">
        <v>236.269430051813</v>
      </c>
    </row>
    <row r="2520" spans="1:17" hidden="1" x14ac:dyDescent="0.3">
      <c r="A2520" t="s">
        <v>5201</v>
      </c>
      <c r="B2520" t="s">
        <v>5202</v>
      </c>
      <c r="C2520" t="str">
        <f>IFERROR(VLOOKUP(Table1[[#This Row],[Ticker]],[1]!Table1[[Symbol]:[Industry]],2,FALSE),"-")</f>
        <v>-</v>
      </c>
      <c r="D2520" t="s">
        <v>622</v>
      </c>
      <c r="E2520">
        <v>168.75690590400001</v>
      </c>
      <c r="F2520">
        <v>5.62</v>
      </c>
      <c r="G2520">
        <v>108.557832194497</v>
      </c>
      <c r="H2520">
        <v>50.256000183078299</v>
      </c>
      <c r="I2520">
        <v>55.101589836875696</v>
      </c>
      <c r="J2520">
        <v>7.3116004219792297</v>
      </c>
      <c r="K2520">
        <v>3.8957575671363802</v>
      </c>
      <c r="L2520">
        <v>3.5561912202612</v>
      </c>
      <c r="M2520">
        <v>85.425845038445402</v>
      </c>
      <c r="N2520">
        <v>1.57321912328684</v>
      </c>
      <c r="O2520">
        <v>0</v>
      </c>
      <c r="P2520">
        <v>198.29474872953099</v>
      </c>
      <c r="Q2520">
        <v>-4.5957293534529001E-2</v>
      </c>
    </row>
    <row r="2521" spans="1:17" hidden="1" x14ac:dyDescent="0.3">
      <c r="A2521" t="s">
        <v>5203</v>
      </c>
      <c r="B2521" t="s">
        <v>5204</v>
      </c>
      <c r="C2521" t="str">
        <f>IFERROR(VLOOKUP(Table1[[#This Row],[Ticker]],[1]!Table1[[Symbol]:[Industry]],2,FALSE),"-")</f>
        <v>-</v>
      </c>
      <c r="D2521" t="s">
        <v>271</v>
      </c>
      <c r="E2521">
        <v>168.42724799999999</v>
      </c>
      <c r="F2521">
        <v>195.7</v>
      </c>
      <c r="G2521">
        <v>-44.409571993472802</v>
      </c>
      <c r="H2521">
        <v>-0.84604063324814804</v>
      </c>
      <c r="I2521">
        <v>-27.5154438370684</v>
      </c>
      <c r="J2521">
        <v>1.5916793174427399</v>
      </c>
      <c r="K2521">
        <v>202.16198521416899</v>
      </c>
      <c r="L2521">
        <v>216.18026560415399</v>
      </c>
      <c r="M2521">
        <v>42.927414454848297</v>
      </c>
      <c r="N2521">
        <v>1.28522727272727</v>
      </c>
      <c r="O2521">
        <v>42.565150740930001</v>
      </c>
      <c r="P2521">
        <v>8.4210526315789505</v>
      </c>
    </row>
    <row r="2522" spans="1:17" hidden="1" x14ac:dyDescent="0.3">
      <c r="A2522" t="s">
        <v>5205</v>
      </c>
      <c r="B2522" t="s">
        <v>5206</v>
      </c>
      <c r="C2522" t="str">
        <f>IFERROR(VLOOKUP(Table1[[#This Row],[Ticker]],[1]!Table1[[Symbol]:[Industry]],2,FALSE),"-")</f>
        <v>-</v>
      </c>
      <c r="D2522" t="s">
        <v>121</v>
      </c>
      <c r="E2522">
        <v>168.38217</v>
      </c>
      <c r="F2522">
        <v>155.65</v>
      </c>
      <c r="G2522">
        <v>-17.401365909464499</v>
      </c>
      <c r="H2522">
        <v>-13.7787952102075</v>
      </c>
      <c r="I2522">
        <v>-22.117955808294099</v>
      </c>
      <c r="J2522">
        <v>-2.2046169788535499</v>
      </c>
      <c r="K2522">
        <v>160.344297258784</v>
      </c>
      <c r="L2522">
        <v>153.86182903697099</v>
      </c>
      <c r="M2522">
        <v>42.357272766160499</v>
      </c>
      <c r="N2522">
        <v>0.659966072943172</v>
      </c>
      <c r="O2522">
        <v>28.654031480886601</v>
      </c>
      <c r="P2522">
        <v>29.7083333333333</v>
      </c>
      <c r="Q2522">
        <v>9.6480113242132001E-2</v>
      </c>
    </row>
    <row r="2523" spans="1:17" hidden="1" x14ac:dyDescent="0.3">
      <c r="A2523" t="s">
        <v>5207</v>
      </c>
      <c r="B2523" t="s">
        <v>5208</v>
      </c>
      <c r="C2523" t="str">
        <f>IFERROR(VLOOKUP(Table1[[#This Row],[Ticker]],[1]!Table1[[Symbol]:[Industry]],2,FALSE),"-")</f>
        <v>-</v>
      </c>
      <c r="D2523" t="s">
        <v>418</v>
      </c>
      <c r="E2523">
        <v>167.981912104</v>
      </c>
      <c r="F2523">
        <v>167.92</v>
      </c>
      <c r="G2523">
        <v>18.475256334971899</v>
      </c>
      <c r="H2523">
        <v>-5.7994221016432599</v>
      </c>
      <c r="I2523">
        <v>18.285500329642598</v>
      </c>
      <c r="J2523">
        <v>-3.1250337586497698</v>
      </c>
      <c r="K2523">
        <v>163.511560041287</v>
      </c>
      <c r="L2523">
        <v>141.650840048769</v>
      </c>
      <c r="M2523">
        <v>45.665074211563599</v>
      </c>
      <c r="N2523">
        <v>0.18832078585978301</v>
      </c>
      <c r="O2523">
        <v>12.553596950929</v>
      </c>
      <c r="P2523">
        <v>54.979233964005502</v>
      </c>
      <c r="Q2523">
        <v>4.5335198391915001E-2</v>
      </c>
    </row>
    <row r="2524" spans="1:17" hidden="1" x14ac:dyDescent="0.3">
      <c r="A2524" t="s">
        <v>5209</v>
      </c>
      <c r="B2524" t="s">
        <v>5210</v>
      </c>
      <c r="C2524" t="str">
        <f>IFERROR(VLOOKUP(Table1[[#This Row],[Ticker]],[1]!Table1[[Symbol]:[Industry]],2,FALSE),"-")</f>
        <v>-</v>
      </c>
      <c r="D2524" t="s">
        <v>133</v>
      </c>
      <c r="E2524">
        <v>167.85728362</v>
      </c>
      <c r="F2524">
        <v>69.55</v>
      </c>
      <c r="G2524">
        <v>-13.3506526434801</v>
      </c>
      <c r="H2524">
        <v>-10.233795735288901</v>
      </c>
      <c r="I2524">
        <v>-48.7489995964971</v>
      </c>
      <c r="J2524">
        <v>-3.0969141045306698</v>
      </c>
      <c r="K2524">
        <v>71.783952851477494</v>
      </c>
      <c r="L2524">
        <v>74.214433664813896</v>
      </c>
      <c r="M2524">
        <v>52.185728163969898</v>
      </c>
      <c r="N2524">
        <v>0.58745980707395495</v>
      </c>
      <c r="O2524">
        <v>64.845434938892893</v>
      </c>
      <c r="P2524">
        <v>26.4545454545454</v>
      </c>
    </row>
    <row r="2525" spans="1:17" hidden="1" x14ac:dyDescent="0.3">
      <c r="A2525" t="s">
        <v>5211</v>
      </c>
      <c r="B2525" t="s">
        <v>5212</v>
      </c>
      <c r="C2525" t="str">
        <f>IFERROR(VLOOKUP(Table1[[#This Row],[Ticker]],[1]!Table1[[Symbol]:[Industry]],2,FALSE),"-")</f>
        <v>-</v>
      </c>
      <c r="D2525" t="s">
        <v>60</v>
      </c>
      <c r="E2525">
        <v>167.55737481199901</v>
      </c>
      <c r="F2525">
        <v>47.51</v>
      </c>
      <c r="G2525">
        <v>-14.6417100150171</v>
      </c>
      <c r="H2525">
        <v>-13.400618427668601</v>
      </c>
      <c r="I2525">
        <v>-32.273432530089501</v>
      </c>
      <c r="J2525">
        <v>1.4688040358535699</v>
      </c>
      <c r="K2525">
        <v>50.9052695503118</v>
      </c>
      <c r="L2525">
        <v>49.374638583211201</v>
      </c>
      <c r="M2525">
        <v>42.553931591417701</v>
      </c>
      <c r="N2525">
        <v>0.45748591758078799</v>
      </c>
      <c r="O2525">
        <v>66.764891601767999</v>
      </c>
      <c r="P2525">
        <v>49.449512425290898</v>
      </c>
      <c r="Q2525">
        <v>9.5182776912744002E-2</v>
      </c>
    </row>
    <row r="2526" spans="1:17" hidden="1" x14ac:dyDescent="0.3">
      <c r="A2526" t="s">
        <v>5213</v>
      </c>
      <c r="B2526" t="s">
        <v>5214</v>
      </c>
      <c r="C2526" t="str">
        <f>IFERROR(VLOOKUP(Table1[[#This Row],[Ticker]],[1]!Table1[[Symbol]:[Industry]],2,FALSE),"-")</f>
        <v>-</v>
      </c>
      <c r="D2526" t="s">
        <v>1100</v>
      </c>
      <c r="E2526">
        <v>167.541930192</v>
      </c>
      <c r="F2526">
        <v>13.38</v>
      </c>
      <c r="G2526">
        <v>-37.409013202987602</v>
      </c>
      <c r="H2526">
        <v>-20.3900744629962</v>
      </c>
      <c r="I2526">
        <v>-72.487866231746906</v>
      </c>
      <c r="J2526">
        <v>8.6033654610153594</v>
      </c>
      <c r="K2526">
        <v>15.089532456899001</v>
      </c>
      <c r="L2526">
        <v>20.264227919774701</v>
      </c>
      <c r="M2526">
        <v>57.760574910008998</v>
      </c>
      <c r="N2526">
        <v>2.1956174102031301</v>
      </c>
      <c r="O2526">
        <v>184.005979073243</v>
      </c>
      <c r="P2526">
        <v>19.999999999999901</v>
      </c>
      <c r="Q2526">
        <v>-7.3686565620950002E-3</v>
      </c>
    </row>
    <row r="2527" spans="1:17" hidden="1" x14ac:dyDescent="0.3">
      <c r="A2527" t="s">
        <v>5215</v>
      </c>
      <c r="B2527" t="s">
        <v>5216</v>
      </c>
      <c r="C2527" t="str">
        <f>IFERROR(VLOOKUP(Table1[[#This Row],[Ticker]],[1]!Table1[[Symbol]:[Industry]],2,FALSE),"-")</f>
        <v>-</v>
      </c>
      <c r="D2527" t="s">
        <v>271</v>
      </c>
      <c r="E2527">
        <v>167.44831249999999</v>
      </c>
      <c r="F2527">
        <v>2503.9</v>
      </c>
      <c r="G2527">
        <v>131.828423817192</v>
      </c>
      <c r="H2527">
        <v>18.907692517292801</v>
      </c>
      <c r="I2527">
        <v>26.249732000080101</v>
      </c>
      <c r="J2527">
        <v>0.86625461611690902</v>
      </c>
      <c r="K2527">
        <v>2261.9472229878002</v>
      </c>
      <c r="L2527">
        <v>1894.02934521007</v>
      </c>
      <c r="M2527">
        <v>57.2020161811162</v>
      </c>
      <c r="N2527">
        <v>0.39133792177270399</v>
      </c>
      <c r="O2527">
        <v>33.613562841966498</v>
      </c>
      <c r="P2527">
        <v>177.71739130434699</v>
      </c>
      <c r="Q2527">
        <v>0.109973769463279</v>
      </c>
    </row>
    <row r="2528" spans="1:17" hidden="1" x14ac:dyDescent="0.3">
      <c r="A2528" t="s">
        <v>5217</v>
      </c>
      <c r="B2528" t="s">
        <v>5218</v>
      </c>
      <c r="C2528" t="str">
        <f>IFERROR(VLOOKUP(Table1[[#This Row],[Ticker]],[1]!Table1[[Symbol]:[Industry]],2,FALSE),"-")</f>
        <v>-</v>
      </c>
      <c r="D2528" t="s">
        <v>198</v>
      </c>
      <c r="E2528">
        <v>167.40084231599999</v>
      </c>
      <c r="F2528">
        <v>109.02</v>
      </c>
      <c r="G2528">
        <v>-40.020199942856301</v>
      </c>
      <c r="H2528">
        <v>-5.3245793797075898</v>
      </c>
      <c r="I2528">
        <v>-22.840634688122702</v>
      </c>
      <c r="J2528">
        <v>-0.90676471207623499</v>
      </c>
      <c r="K2528">
        <v>111.15086718925799</v>
      </c>
      <c r="L2528">
        <v>114.564842044724</v>
      </c>
      <c r="M2528">
        <v>39.589051940927398</v>
      </c>
      <c r="N2528">
        <v>1.39403926607147</v>
      </c>
      <c r="O2528">
        <v>23.830489818381899</v>
      </c>
      <c r="P2528">
        <v>12.9740932642486</v>
      </c>
      <c r="Q2528">
        <v>1.5453111791803E-2</v>
      </c>
    </row>
    <row r="2529" spans="1:17" hidden="1" x14ac:dyDescent="0.3">
      <c r="A2529" t="s">
        <v>5219</v>
      </c>
      <c r="B2529" t="s">
        <v>5220</v>
      </c>
      <c r="C2529" t="str">
        <f>IFERROR(VLOOKUP(Table1[[#This Row],[Ticker]],[1]!Table1[[Symbol]:[Industry]],2,FALSE),"-")</f>
        <v>-</v>
      </c>
      <c r="D2529" t="s">
        <v>290</v>
      </c>
      <c r="E2529">
        <v>167.37320879500001</v>
      </c>
      <c r="F2529">
        <v>182.65</v>
      </c>
      <c r="G2529">
        <v>51.614045049439497</v>
      </c>
      <c r="H2529">
        <v>1.35732908673287</v>
      </c>
      <c r="I2529">
        <v>18.972162042605401</v>
      </c>
      <c r="J2529">
        <v>4.0488221745856103</v>
      </c>
      <c r="K2529">
        <v>174.56388403736699</v>
      </c>
      <c r="L2529">
        <v>159.49109944194799</v>
      </c>
      <c r="M2529">
        <v>72.266820474601801</v>
      </c>
      <c r="N2529">
        <v>1.06769441224058</v>
      </c>
      <c r="O2529">
        <v>23.378045442102302</v>
      </c>
      <c r="P2529">
        <v>80.752102919346797</v>
      </c>
      <c r="Q2529">
        <v>5.3946217616536001E-2</v>
      </c>
    </row>
    <row r="2530" spans="1:17" hidden="1" x14ac:dyDescent="0.3">
      <c r="A2530" t="s">
        <v>5221</v>
      </c>
      <c r="B2530" t="s">
        <v>5222</v>
      </c>
      <c r="C2530" t="str">
        <f>IFERROR(VLOOKUP(Table1[[#This Row],[Ticker]],[1]!Table1[[Symbol]:[Industry]],2,FALSE),"-")</f>
        <v>-</v>
      </c>
      <c r="D2530" t="s">
        <v>388</v>
      </c>
      <c r="E2530">
        <v>167.1926733</v>
      </c>
      <c r="F2530">
        <v>111</v>
      </c>
      <c r="G2530">
        <v>-50.549671032625298</v>
      </c>
      <c r="H2530">
        <v>-20.664634737556501</v>
      </c>
      <c r="I2530">
        <v>-40.839082313811801</v>
      </c>
      <c r="J2530">
        <v>-5.9083206825572496</v>
      </c>
      <c r="K2530">
        <v>108.491567864123</v>
      </c>
      <c r="L2530">
        <v>86.205362705158095</v>
      </c>
      <c r="M2530">
        <v>5.4208444698259797</v>
      </c>
      <c r="N2530">
        <v>0.85</v>
      </c>
      <c r="O2530">
        <v>36.126126126126103</v>
      </c>
      <c r="P2530">
        <v>0</v>
      </c>
    </row>
    <row r="2531" spans="1:17" hidden="1" x14ac:dyDescent="0.3">
      <c r="A2531" t="s">
        <v>5223</v>
      </c>
      <c r="B2531" t="s">
        <v>5224</v>
      </c>
      <c r="C2531" t="str">
        <f>IFERROR(VLOOKUP(Table1[[#This Row],[Ticker]],[1]!Table1[[Symbol]:[Industry]],2,FALSE),"-")</f>
        <v>-</v>
      </c>
      <c r="D2531" t="s">
        <v>138</v>
      </c>
      <c r="E2531">
        <v>166.89959999999999</v>
      </c>
      <c r="F2531">
        <v>187.95</v>
      </c>
      <c r="G2531">
        <v>91.034811639828504</v>
      </c>
      <c r="H2531">
        <v>22.7228991377822</v>
      </c>
      <c r="I2531">
        <v>100.745400358642</v>
      </c>
      <c r="J2531">
        <v>1.1773146765587701</v>
      </c>
      <c r="K2531">
        <v>157.15933386122799</v>
      </c>
      <c r="M2531">
        <v>66.786323167419994</v>
      </c>
      <c r="N2531">
        <v>0.56681222707423495</v>
      </c>
      <c r="O2531">
        <v>3.7509976057462202</v>
      </c>
      <c r="P2531">
        <v>121.90082644628001</v>
      </c>
    </row>
    <row r="2532" spans="1:17" hidden="1" x14ac:dyDescent="0.3">
      <c r="A2532" t="s">
        <v>5225</v>
      </c>
      <c r="B2532" t="s">
        <v>5226</v>
      </c>
      <c r="C2532" t="str">
        <f>IFERROR(VLOOKUP(Table1[[#This Row],[Ticker]],[1]!Table1[[Symbol]:[Industry]],2,FALSE),"-")</f>
        <v>-</v>
      </c>
      <c r="D2532" t="s">
        <v>21</v>
      </c>
      <c r="E2532">
        <v>166.86504919999999</v>
      </c>
      <c r="F2532">
        <v>202</v>
      </c>
      <c r="G2532">
        <v>-43.852224791830203</v>
      </c>
      <c r="H2532">
        <v>-21.636856959778701</v>
      </c>
      <c r="I2532">
        <v>-34.141636073016798</v>
      </c>
      <c r="J2532">
        <v>-16.613018669134402</v>
      </c>
      <c r="M2532">
        <v>42.408253137760703</v>
      </c>
      <c r="O2532">
        <v>30.990099009900899</v>
      </c>
      <c r="P2532">
        <v>9.7527845694104798</v>
      </c>
    </row>
    <row r="2533" spans="1:17" hidden="1" x14ac:dyDescent="0.3">
      <c r="A2533" t="s">
        <v>5227</v>
      </c>
      <c r="B2533" t="s">
        <v>5228</v>
      </c>
      <c r="C2533" t="str">
        <f>IFERROR(VLOOKUP(Table1[[#This Row],[Ticker]],[1]!Table1[[Symbol]:[Industry]],2,FALSE),"-")</f>
        <v>-</v>
      </c>
      <c r="D2533" t="s">
        <v>1160</v>
      </c>
      <c r="E2533">
        <v>166.72394639999999</v>
      </c>
      <c r="F2533">
        <v>73.819999999999993</v>
      </c>
      <c r="G2533">
        <v>14.7484435456801</v>
      </c>
      <c r="H2533">
        <v>2.29351822059642</v>
      </c>
      <c r="I2533">
        <v>-26.732157453573699</v>
      </c>
      <c r="J2533">
        <v>2.1296103519254999</v>
      </c>
      <c r="K2533">
        <v>70.606880052372603</v>
      </c>
      <c r="L2533">
        <v>71.479725986347006</v>
      </c>
      <c r="M2533">
        <v>68.900726908451404</v>
      </c>
      <c r="N2533">
        <v>0.90364789205576601</v>
      </c>
      <c r="O2533">
        <v>34.177729612571099</v>
      </c>
      <c r="P2533">
        <v>49.584599797365698</v>
      </c>
      <c r="Q2533">
        <v>4.6637704501025001E-2</v>
      </c>
    </row>
    <row r="2534" spans="1:17" hidden="1" x14ac:dyDescent="0.3">
      <c r="A2534" t="s">
        <v>5229</v>
      </c>
      <c r="B2534" t="s">
        <v>5230</v>
      </c>
      <c r="C2534" t="str">
        <f>IFERROR(VLOOKUP(Table1[[#This Row],[Ticker]],[1]!Table1[[Symbol]:[Industry]],2,FALSE),"-")</f>
        <v>-</v>
      </c>
      <c r="E2534">
        <v>166.5625</v>
      </c>
      <c r="F2534">
        <v>162.5</v>
      </c>
      <c r="G2534">
        <v>263.07813509231698</v>
      </c>
      <c r="H2534">
        <v>9.6347021985517003</v>
      </c>
      <c r="I2534">
        <v>43.374774462993898</v>
      </c>
      <c r="J2534">
        <v>-0.155308634364483</v>
      </c>
      <c r="K2534">
        <v>137.01823924527301</v>
      </c>
      <c r="L2534">
        <v>105.859252340716</v>
      </c>
      <c r="M2534">
        <v>54.9981617566024</v>
      </c>
      <c r="N2534">
        <v>1.07346754618345</v>
      </c>
      <c r="O2534">
        <v>22.4615384615384</v>
      </c>
      <c r="P2534">
        <v>298.57738533235198</v>
      </c>
      <c r="Q2534">
        <v>0.14547588572856099</v>
      </c>
    </row>
    <row r="2535" spans="1:17" hidden="1" x14ac:dyDescent="0.3">
      <c r="A2535" t="s">
        <v>5231</v>
      </c>
      <c r="B2535" t="s">
        <v>5232</v>
      </c>
      <c r="C2535" t="str">
        <f>IFERROR(VLOOKUP(Table1[[#This Row],[Ticker]],[1]!Table1[[Symbol]:[Industry]],2,FALSE),"-")</f>
        <v>-</v>
      </c>
      <c r="D2535" t="s">
        <v>622</v>
      </c>
      <c r="E2535">
        <v>166.50129375</v>
      </c>
      <c r="F2535">
        <v>308.55</v>
      </c>
      <c r="G2535">
        <v>167.07395070981599</v>
      </c>
      <c r="H2535">
        <v>-35.531736348954098</v>
      </c>
      <c r="I2535">
        <v>86.709405755223699</v>
      </c>
      <c r="J2535">
        <v>-5.3912133730704603</v>
      </c>
      <c r="K2535">
        <v>300.53212195197699</v>
      </c>
      <c r="L2535">
        <v>208.18569831081101</v>
      </c>
      <c r="M2535">
        <v>24.479559487967901</v>
      </c>
      <c r="N2535">
        <v>0.238362272819404</v>
      </c>
      <c r="O2535">
        <v>46.835196888672797</v>
      </c>
      <c r="P2535">
        <v>221.238938053097</v>
      </c>
      <c r="Q2535">
        <v>9.3769563599868003E-2</v>
      </c>
    </row>
    <row r="2536" spans="1:17" hidden="1" x14ac:dyDescent="0.3">
      <c r="A2536" t="s">
        <v>5233</v>
      </c>
      <c r="B2536" t="s">
        <v>5234</v>
      </c>
      <c r="C2536" t="str">
        <f>IFERROR(VLOOKUP(Table1[[#This Row],[Ticker]],[1]!Table1[[Symbol]:[Industry]],2,FALSE),"-")</f>
        <v>-</v>
      </c>
      <c r="D2536" t="s">
        <v>21</v>
      </c>
      <c r="E2536">
        <v>166.141488928</v>
      </c>
      <c r="F2536">
        <v>112.96</v>
      </c>
      <c r="G2536">
        <v>-3.3916276681258699</v>
      </c>
      <c r="H2536">
        <v>-4.34358360930747</v>
      </c>
      <c r="I2536">
        <v>-27.939509962633799</v>
      </c>
      <c r="J2536">
        <v>1.5916793174427399</v>
      </c>
      <c r="K2536">
        <v>120.730306949729</v>
      </c>
      <c r="L2536">
        <v>119.069877002208</v>
      </c>
      <c r="M2536">
        <v>40.739555863560298</v>
      </c>
      <c r="N2536">
        <v>1.2255903960164301</v>
      </c>
      <c r="O2536">
        <v>37.924929178470201</v>
      </c>
      <c r="P2536">
        <v>54.106412005457003</v>
      </c>
      <c r="Q2536">
        <v>-0.12787519091333099</v>
      </c>
    </row>
    <row r="2537" spans="1:17" hidden="1" x14ac:dyDescent="0.3">
      <c r="A2537" t="s">
        <v>5235</v>
      </c>
      <c r="B2537" t="s">
        <v>5236</v>
      </c>
      <c r="C2537" t="str">
        <f>IFERROR(VLOOKUP(Table1[[#This Row],[Ticker]],[1]!Table1[[Symbol]:[Industry]],2,FALSE),"-")</f>
        <v>-</v>
      </c>
      <c r="D2537" t="s">
        <v>271</v>
      </c>
      <c r="E2537">
        <v>165.757248</v>
      </c>
      <c r="F2537">
        <v>279</v>
      </c>
      <c r="G2537">
        <v>1.2415703019647899</v>
      </c>
      <c r="H2537">
        <v>-2.0939379112815999</v>
      </c>
      <c r="I2537">
        <v>-26.315503412447001</v>
      </c>
      <c r="J2537">
        <v>-0.25784483411048398</v>
      </c>
      <c r="K2537">
        <v>271.13015363357903</v>
      </c>
      <c r="L2537">
        <v>263.87731551919001</v>
      </c>
      <c r="M2537">
        <v>61.0253372635175</v>
      </c>
      <c r="N2537">
        <v>0.51715702593875201</v>
      </c>
      <c r="O2537">
        <v>26.523297491039401</v>
      </c>
      <c r="P2537">
        <v>36.097560975609703</v>
      </c>
      <c r="Q2537">
        <v>2.1066761010109E-2</v>
      </c>
    </row>
    <row r="2538" spans="1:17" hidden="1" x14ac:dyDescent="0.3">
      <c r="A2538" t="s">
        <v>5237</v>
      </c>
      <c r="B2538" t="s">
        <v>5238</v>
      </c>
      <c r="C2538" t="str">
        <f>IFERROR(VLOOKUP(Table1[[#This Row],[Ticker]],[1]!Table1[[Symbol]:[Industry]],2,FALSE),"-")</f>
        <v>-</v>
      </c>
      <c r="D2538" t="s">
        <v>290</v>
      </c>
      <c r="E2538">
        <v>165.3111207</v>
      </c>
      <c r="F2538">
        <v>17.100000000000001</v>
      </c>
      <c r="G2538">
        <v>158.63367314861301</v>
      </c>
      <c r="H2538">
        <v>5.4361244066808601</v>
      </c>
      <c r="I2538">
        <v>26.6724284920782</v>
      </c>
      <c r="J2538">
        <v>-6.0843397402597299</v>
      </c>
      <c r="K2538">
        <v>16.313184029704601</v>
      </c>
      <c r="L2538">
        <v>12.063976316643201</v>
      </c>
      <c r="M2538">
        <v>23.845462800484601</v>
      </c>
      <c r="N2538">
        <v>0.169844802814031</v>
      </c>
      <c r="O2538">
        <v>32.2222222222222</v>
      </c>
      <c r="P2538">
        <v>216.666666666666</v>
      </c>
    </row>
    <row r="2539" spans="1:17" hidden="1" x14ac:dyDescent="0.3">
      <c r="A2539" t="s">
        <v>5239</v>
      </c>
      <c r="B2539" t="s">
        <v>5240</v>
      </c>
      <c r="C2539" t="str">
        <f>IFERROR(VLOOKUP(Table1[[#This Row],[Ticker]],[1]!Table1[[Symbol]:[Industry]],2,FALSE),"-")</f>
        <v>-</v>
      </c>
      <c r="E2539">
        <v>165.18461300000001</v>
      </c>
      <c r="F2539">
        <v>74</v>
      </c>
      <c r="G2539">
        <v>151.08198185241301</v>
      </c>
      <c r="H2539">
        <v>55.511621806331497</v>
      </c>
      <c r="I2539">
        <v>83.878530393855598</v>
      </c>
      <c r="J2539">
        <v>-8.6238895448327</v>
      </c>
      <c r="K2539">
        <v>56.955587634216002</v>
      </c>
      <c r="L2539">
        <v>39.988954567982397</v>
      </c>
      <c r="M2539">
        <v>58.774231591724202</v>
      </c>
      <c r="N2539">
        <v>0.79533223187518798</v>
      </c>
      <c r="O2539">
        <v>12.8378378378378</v>
      </c>
      <c r="P2539">
        <v>235.60090702947801</v>
      </c>
      <c r="Q2539">
        <v>0.11601396039244</v>
      </c>
    </row>
    <row r="2540" spans="1:17" hidden="1" x14ac:dyDescent="0.3">
      <c r="A2540" t="s">
        <v>5241</v>
      </c>
      <c r="B2540" t="s">
        <v>5242</v>
      </c>
      <c r="C2540" t="str">
        <f>IFERROR(VLOOKUP(Table1[[#This Row],[Ticker]],[1]!Table1[[Symbol]:[Industry]],2,FALSE),"-")</f>
        <v>-</v>
      </c>
      <c r="D2540" t="s">
        <v>388</v>
      </c>
      <c r="E2540">
        <v>164.59329750000001</v>
      </c>
      <c r="F2540">
        <v>66.05</v>
      </c>
      <c r="G2540">
        <v>33.053149053307699</v>
      </c>
      <c r="H2540">
        <v>51.951852717640499</v>
      </c>
      <c r="I2540">
        <v>-22.180422019752498</v>
      </c>
      <c r="J2540">
        <v>-3.24575129318373</v>
      </c>
      <c r="K2540">
        <v>51.038633767328598</v>
      </c>
      <c r="L2540">
        <v>47.864894339422598</v>
      </c>
      <c r="M2540">
        <v>81.439887143016193</v>
      </c>
      <c r="N2540">
        <v>1.7155063291139201</v>
      </c>
      <c r="O2540">
        <v>17.638152914458701</v>
      </c>
      <c r="P2540">
        <v>90.895953757225399</v>
      </c>
      <c r="Q2540">
        <v>0.165692908189605</v>
      </c>
    </row>
    <row r="2541" spans="1:17" hidden="1" x14ac:dyDescent="0.3">
      <c r="A2541" t="s">
        <v>5243</v>
      </c>
      <c r="B2541" t="s">
        <v>5244</v>
      </c>
      <c r="C2541" t="str">
        <f>IFERROR(VLOOKUP(Table1[[#This Row],[Ticker]],[1]!Table1[[Symbol]:[Industry]],2,FALSE),"-")</f>
        <v>-</v>
      </c>
      <c r="E2541">
        <v>164.35648633399899</v>
      </c>
      <c r="F2541">
        <v>11.02</v>
      </c>
      <c r="G2541">
        <v>-38.051516573025303</v>
      </c>
      <c r="H2541">
        <v>-21.557506698389599</v>
      </c>
      <c r="I2541">
        <v>-20.192765890158501</v>
      </c>
      <c r="J2541">
        <v>-1.60832068255724</v>
      </c>
      <c r="K2541">
        <v>11.5342089810653</v>
      </c>
      <c r="L2541">
        <v>11.4803586864099</v>
      </c>
      <c r="M2541">
        <v>40.5182831999104</v>
      </c>
      <c r="N2541">
        <v>0.65531399128259604</v>
      </c>
      <c r="O2541">
        <v>58.892921960072599</v>
      </c>
      <c r="P2541">
        <v>26.5212399540757</v>
      </c>
      <c r="Q2541">
        <v>6.8312605864240997E-2</v>
      </c>
    </row>
    <row r="2542" spans="1:17" hidden="1" x14ac:dyDescent="0.3">
      <c r="A2542" t="s">
        <v>5245</v>
      </c>
      <c r="B2542" t="s">
        <v>5246</v>
      </c>
      <c r="C2542" t="str">
        <f>IFERROR(VLOOKUP(Table1[[#This Row],[Ticker]],[1]!Table1[[Symbol]:[Industry]],2,FALSE),"-")</f>
        <v>-</v>
      </c>
      <c r="E2542">
        <v>164.322</v>
      </c>
      <c r="F2542">
        <v>16.11</v>
      </c>
      <c r="G2542">
        <v>242.29190998804799</v>
      </c>
      <c r="H2542">
        <v>-7.0712111138114899</v>
      </c>
      <c r="I2542">
        <v>44.999544773889298</v>
      </c>
      <c r="J2542">
        <v>9.4415086689785799</v>
      </c>
      <c r="K2542">
        <v>15.4239113283276</v>
      </c>
      <c r="L2542">
        <v>12.943125996148501</v>
      </c>
      <c r="M2542">
        <v>75.159108068278101</v>
      </c>
      <c r="N2542">
        <v>0.76042340122521801</v>
      </c>
      <c r="O2542">
        <v>37.988826815642398</v>
      </c>
      <c r="P2542">
        <v>346.87933425797502</v>
      </c>
    </row>
    <row r="2543" spans="1:17" hidden="1" x14ac:dyDescent="0.3">
      <c r="A2543" t="s">
        <v>5247</v>
      </c>
      <c r="B2543" t="s">
        <v>5248</v>
      </c>
      <c r="C2543" t="str">
        <f>IFERROR(VLOOKUP(Table1[[#This Row],[Ticker]],[1]!Table1[[Symbol]:[Industry]],2,FALSE),"-")</f>
        <v>-</v>
      </c>
      <c r="D2543" t="s">
        <v>21</v>
      </c>
      <c r="E2543">
        <v>164.29880056799999</v>
      </c>
      <c r="F2543">
        <v>44.89</v>
      </c>
      <c r="G2543">
        <v>45.898204776918703</v>
      </c>
      <c r="H2543">
        <v>13.071442960028699</v>
      </c>
      <c r="I2543">
        <v>-26.7613646716845</v>
      </c>
      <c r="J2543">
        <v>-5.9924706612534404</v>
      </c>
      <c r="K2543">
        <v>39.9022353604663</v>
      </c>
      <c r="L2543">
        <v>36.302843044333699</v>
      </c>
      <c r="M2543">
        <v>58.512994740341199</v>
      </c>
      <c r="N2543">
        <v>2.5140915773435601</v>
      </c>
      <c r="O2543">
        <v>20.182668745823101</v>
      </c>
      <c r="P2543">
        <v>115.299760191846</v>
      </c>
      <c r="Q2543">
        <v>5.8135492824707001E-2</v>
      </c>
    </row>
    <row r="2544" spans="1:17" hidden="1" x14ac:dyDescent="0.3">
      <c r="A2544" t="s">
        <v>5249</v>
      </c>
      <c r="B2544" t="s">
        <v>5250</v>
      </c>
      <c r="C2544" t="str">
        <f>IFERROR(VLOOKUP(Table1[[#This Row],[Ticker]],[1]!Table1[[Symbol]:[Industry]],2,FALSE),"-")</f>
        <v>-</v>
      </c>
      <c r="D2544" t="s">
        <v>622</v>
      </c>
      <c r="E2544">
        <v>164</v>
      </c>
      <c r="F2544">
        <v>82</v>
      </c>
      <c r="G2544">
        <v>-25.571579200260299</v>
      </c>
      <c r="H2544">
        <v>-7.4731564112900104</v>
      </c>
      <c r="I2544">
        <v>-15.5051855088553</v>
      </c>
      <c r="J2544">
        <v>1.29899639061348</v>
      </c>
      <c r="K2544">
        <v>83.831809235157706</v>
      </c>
      <c r="L2544">
        <v>87.870727631359799</v>
      </c>
      <c r="M2544">
        <v>44.703280009000501</v>
      </c>
      <c r="N2544">
        <v>0.90130180561173801</v>
      </c>
      <c r="O2544">
        <v>33.902439024390198</v>
      </c>
      <c r="P2544">
        <v>13.7309292649098</v>
      </c>
      <c r="Q2544">
        <v>0.12475033034145699</v>
      </c>
    </row>
    <row r="2545" spans="1:17" hidden="1" x14ac:dyDescent="0.3">
      <c r="A2545" t="s">
        <v>5251</v>
      </c>
      <c r="B2545" t="s">
        <v>5252</v>
      </c>
      <c r="C2545" t="str">
        <f>IFERROR(VLOOKUP(Table1[[#This Row],[Ticker]],[1]!Table1[[Symbol]:[Industry]],2,FALSE),"-")</f>
        <v>-</v>
      </c>
      <c r="E2545">
        <v>163.9653395</v>
      </c>
      <c r="F2545">
        <v>165.65</v>
      </c>
      <c r="G2545">
        <v>184.807091283593</v>
      </c>
      <c r="H2545">
        <v>21.925173115409201</v>
      </c>
      <c r="I2545">
        <v>-17.4006879632473</v>
      </c>
      <c r="J2545">
        <v>1.30563812751139</v>
      </c>
      <c r="K2545">
        <v>162.339669573279</v>
      </c>
      <c r="L2545">
        <v>133.79910996434799</v>
      </c>
      <c r="M2545">
        <v>47.8267381944692</v>
      </c>
      <c r="N2545">
        <v>0.64892513683564301</v>
      </c>
      <c r="O2545">
        <v>40.718382130998997</v>
      </c>
      <c r="P2545">
        <v>208.818046234153</v>
      </c>
      <c r="Q2545">
        <v>0.19690322648967501</v>
      </c>
    </row>
    <row r="2546" spans="1:17" hidden="1" x14ac:dyDescent="0.3">
      <c r="A2546" t="s">
        <v>5253</v>
      </c>
      <c r="B2546" t="s">
        <v>5254</v>
      </c>
      <c r="C2546" t="str">
        <f>IFERROR(VLOOKUP(Table1[[#This Row],[Ticker]],[1]!Table1[[Symbol]:[Industry]],2,FALSE),"-")</f>
        <v>-</v>
      </c>
      <c r="E2546">
        <v>163.9199888</v>
      </c>
      <c r="F2546">
        <v>86.2</v>
      </c>
      <c r="G2546">
        <v>-58.544257904916002</v>
      </c>
      <c r="H2546">
        <v>19.846755313582399</v>
      </c>
      <c r="I2546">
        <v>-45.046730817590898</v>
      </c>
      <c r="J2546">
        <v>-6.74165401589058</v>
      </c>
      <c r="K2546">
        <v>83.267254263099503</v>
      </c>
      <c r="M2546">
        <v>40.209592881207897</v>
      </c>
      <c r="N2546">
        <v>0.51180502665651095</v>
      </c>
      <c r="O2546">
        <v>68.399071925754001</v>
      </c>
      <c r="P2546">
        <v>63.103122043519399</v>
      </c>
    </row>
    <row r="2547" spans="1:17" hidden="1" x14ac:dyDescent="0.3">
      <c r="A2547" t="s">
        <v>5255</v>
      </c>
      <c r="B2547" t="s">
        <v>5256</v>
      </c>
      <c r="C2547" t="str">
        <f>IFERROR(VLOOKUP(Table1[[#This Row],[Ticker]],[1]!Table1[[Symbol]:[Industry]],2,FALSE),"-")</f>
        <v>-</v>
      </c>
      <c r="D2547" t="s">
        <v>43</v>
      </c>
      <c r="E2547">
        <v>163.75224</v>
      </c>
      <c r="F2547">
        <v>137.1</v>
      </c>
      <c r="G2547">
        <v>56.621456116633198</v>
      </c>
      <c r="H2547">
        <v>-9.8418119147337197</v>
      </c>
      <c r="I2547">
        <v>21.752030314844198</v>
      </c>
      <c r="J2547">
        <v>1.2827990085624299</v>
      </c>
      <c r="K2547">
        <v>129.24405647948001</v>
      </c>
      <c r="L2547">
        <v>114.105827617906</v>
      </c>
      <c r="M2547">
        <v>74.2379761613265</v>
      </c>
      <c r="N2547">
        <v>0.55759007446450004</v>
      </c>
      <c r="O2547">
        <v>22.392414296134199</v>
      </c>
      <c r="P2547">
        <v>84.646464646464594</v>
      </c>
      <c r="Q2547">
        <v>4.6860161506308E-2</v>
      </c>
    </row>
    <row r="2548" spans="1:17" hidden="1" x14ac:dyDescent="0.3">
      <c r="A2548" t="s">
        <v>5257</v>
      </c>
      <c r="B2548" t="s">
        <v>5258</v>
      </c>
      <c r="C2548" t="str">
        <f>IFERROR(VLOOKUP(Table1[[#This Row],[Ticker]],[1]!Table1[[Symbol]:[Industry]],2,FALSE),"-")</f>
        <v>-</v>
      </c>
      <c r="E2548">
        <v>163.55141879999999</v>
      </c>
      <c r="F2548">
        <v>234.85</v>
      </c>
      <c r="G2548">
        <v>99.018484745545905</v>
      </c>
      <c r="H2548">
        <v>19.353580198691098</v>
      </c>
      <c r="I2548">
        <v>-7.9371415940657997</v>
      </c>
      <c r="J2548">
        <v>16.722919667416999</v>
      </c>
      <c r="K2548">
        <v>187.21877948544301</v>
      </c>
      <c r="L2548">
        <v>162.33682761208701</v>
      </c>
      <c r="M2548">
        <v>86.903042451075805</v>
      </c>
      <c r="N2548">
        <v>2.3672742024994502</v>
      </c>
      <c r="O2548">
        <v>17.0960187353629</v>
      </c>
      <c r="P2548">
        <v>140.87179487179401</v>
      </c>
      <c r="Q2548">
        <v>0.10468662554024399</v>
      </c>
    </row>
    <row r="2549" spans="1:17" hidden="1" x14ac:dyDescent="0.3">
      <c r="A2549" t="s">
        <v>5259</v>
      </c>
      <c r="B2549" t="s">
        <v>5260</v>
      </c>
      <c r="C2549" t="str">
        <f>IFERROR(VLOOKUP(Table1[[#This Row],[Ticker]],[1]!Table1[[Symbol]:[Industry]],2,FALSE),"-")</f>
        <v>-</v>
      </c>
      <c r="D2549" t="s">
        <v>715</v>
      </c>
      <c r="E2549">
        <v>163.46488893</v>
      </c>
      <c r="F2549">
        <v>79.849999999999994</v>
      </c>
      <c r="G2549">
        <v>35.2749018218313</v>
      </c>
      <c r="H2549">
        <v>-6.0460307143352496</v>
      </c>
      <c r="I2549">
        <v>6.7762069297389997</v>
      </c>
      <c r="J2549">
        <v>-1.7319499887192999</v>
      </c>
      <c r="K2549">
        <v>81.025895411276807</v>
      </c>
      <c r="L2549">
        <v>72.398178425000296</v>
      </c>
      <c r="M2549">
        <v>88.374458321217901</v>
      </c>
      <c r="N2549">
        <v>0.76447979729453497</v>
      </c>
      <c r="O2549">
        <v>13.0870381966186</v>
      </c>
      <c r="P2549">
        <v>63.963039014373699</v>
      </c>
      <c r="Q2549">
        <v>2.2514289353509E-2</v>
      </c>
    </row>
    <row r="2550" spans="1:17" hidden="1" x14ac:dyDescent="0.3">
      <c r="A2550" t="s">
        <v>5261</v>
      </c>
      <c r="B2550" t="s">
        <v>5262</v>
      </c>
      <c r="C2550" t="str">
        <f>IFERROR(VLOOKUP(Table1[[#This Row],[Ticker]],[1]!Table1[[Symbol]:[Industry]],2,FALSE),"-")</f>
        <v>-</v>
      </c>
      <c r="D2550" t="s">
        <v>409</v>
      </c>
      <c r="E2550">
        <v>163.27536387000001</v>
      </c>
      <c r="F2550">
        <v>9.33</v>
      </c>
      <c r="G2550">
        <v>85.651966397754094</v>
      </c>
      <c r="H2550">
        <v>-3.76213048275469</v>
      </c>
      <c r="I2550">
        <v>-38.137100925624502</v>
      </c>
      <c r="J2550">
        <v>3.84901566055788</v>
      </c>
      <c r="K2550">
        <v>8.93967269176032</v>
      </c>
      <c r="L2550">
        <v>8.2683842618140293</v>
      </c>
      <c r="M2550">
        <v>61.89192472725</v>
      </c>
      <c r="N2550">
        <v>1.3810978717831901</v>
      </c>
      <c r="O2550">
        <v>73.633440514469399</v>
      </c>
      <c r="P2550">
        <v>114.482758620689</v>
      </c>
      <c r="Q2550">
        <v>0.13545009468612099</v>
      </c>
    </row>
    <row r="2551" spans="1:17" hidden="1" x14ac:dyDescent="0.3">
      <c r="A2551" t="s">
        <v>5263</v>
      </c>
      <c r="B2551" t="s">
        <v>5264</v>
      </c>
      <c r="C2551" t="str">
        <f>IFERROR(VLOOKUP(Table1[[#This Row],[Ticker]],[1]!Table1[[Symbol]:[Industry]],2,FALSE),"-")</f>
        <v>-</v>
      </c>
      <c r="D2551" t="s">
        <v>370</v>
      </c>
      <c r="E2551">
        <v>163.1635</v>
      </c>
      <c r="F2551">
        <v>107.5</v>
      </c>
      <c r="G2551">
        <v>57.270663936454703</v>
      </c>
      <c r="H2551">
        <v>-13.171409805307199</v>
      </c>
      <c r="I2551">
        <v>66.981252655268193</v>
      </c>
      <c r="J2551">
        <v>6.6869174126808302</v>
      </c>
      <c r="K2551">
        <v>102.73028908641101</v>
      </c>
      <c r="M2551">
        <v>42.387287017246599</v>
      </c>
      <c r="N2551">
        <v>0.40092678405931398</v>
      </c>
      <c r="O2551">
        <v>22.790697674418599</v>
      </c>
      <c r="P2551">
        <v>91.1111111111111</v>
      </c>
    </row>
    <row r="2552" spans="1:17" hidden="1" x14ac:dyDescent="0.3">
      <c r="A2552" t="s">
        <v>5265</v>
      </c>
      <c r="B2552" t="s">
        <v>5266</v>
      </c>
      <c r="C2552" t="str">
        <f>IFERROR(VLOOKUP(Table1[[#This Row],[Ticker]],[1]!Table1[[Symbol]:[Industry]],2,FALSE),"-")</f>
        <v>-</v>
      </c>
      <c r="D2552" t="s">
        <v>989</v>
      </c>
      <c r="E2552">
        <v>162.93805953</v>
      </c>
      <c r="F2552">
        <v>161.65</v>
      </c>
      <c r="G2552">
        <v>91.120799108529198</v>
      </c>
      <c r="H2552">
        <v>-1.25171749200061</v>
      </c>
      <c r="I2552">
        <v>27.622373013204701</v>
      </c>
      <c r="J2552">
        <v>-5.9345750582865398</v>
      </c>
      <c r="K2552">
        <v>159.101550882406</v>
      </c>
      <c r="L2552">
        <v>125.374106432384</v>
      </c>
      <c r="M2552">
        <v>31.2503605782242</v>
      </c>
      <c r="N2552">
        <v>0.316540611942557</v>
      </c>
      <c r="O2552">
        <v>21.4970615527373</v>
      </c>
      <c r="P2552">
        <v>118.151147098515</v>
      </c>
      <c r="Q2552">
        <v>9.9672647179930001E-3</v>
      </c>
    </row>
    <row r="2553" spans="1:17" hidden="1" x14ac:dyDescent="0.3">
      <c r="A2553" t="s">
        <v>5267</v>
      </c>
      <c r="B2553" t="s">
        <v>5268</v>
      </c>
      <c r="C2553" t="str">
        <f>IFERROR(VLOOKUP(Table1[[#This Row],[Ticker]],[1]!Table1[[Symbol]:[Industry]],2,FALSE),"-")</f>
        <v>-</v>
      </c>
      <c r="D2553" t="s">
        <v>21</v>
      </c>
      <c r="E2553">
        <v>162.7667375</v>
      </c>
      <c r="F2553">
        <v>216.95</v>
      </c>
      <c r="G2553">
        <v>40.096458060029498</v>
      </c>
      <c r="H2553">
        <v>-9.9979680708898702</v>
      </c>
      <c r="I2553">
        <v>-20.524701654266899</v>
      </c>
      <c r="J2553">
        <v>3.5428988296378701</v>
      </c>
      <c r="K2553">
        <v>250.05194904458301</v>
      </c>
      <c r="L2553">
        <v>243.97246578532599</v>
      </c>
      <c r="M2553">
        <v>62.864575922964001</v>
      </c>
      <c r="N2553">
        <v>0.67484038779853395</v>
      </c>
      <c r="O2553">
        <v>135.538142429131</v>
      </c>
      <c r="P2553">
        <v>112.072336265884</v>
      </c>
      <c r="Q2553">
        <v>0.16840804176145199</v>
      </c>
    </row>
    <row r="2554" spans="1:17" hidden="1" x14ac:dyDescent="0.3">
      <c r="A2554" t="s">
        <v>5269</v>
      </c>
      <c r="B2554" t="s">
        <v>5270</v>
      </c>
      <c r="C2554" t="str">
        <f>IFERROR(VLOOKUP(Table1[[#This Row],[Ticker]],[1]!Table1[[Symbol]:[Industry]],2,FALSE),"-")</f>
        <v>-</v>
      </c>
      <c r="D2554" t="s">
        <v>402</v>
      </c>
      <c r="E2554">
        <v>162.59573058000001</v>
      </c>
      <c r="F2554">
        <v>43.86</v>
      </c>
      <c r="G2554">
        <v>-7.2066939652075801</v>
      </c>
      <c r="H2554">
        <v>-5.6482874713224396</v>
      </c>
      <c r="I2554">
        <v>-16.725282805717999</v>
      </c>
      <c r="J2554">
        <v>-0.92704090039251097</v>
      </c>
      <c r="K2554">
        <v>42.423856969837203</v>
      </c>
      <c r="L2554">
        <v>42.098774505163298</v>
      </c>
      <c r="M2554">
        <v>58.140517198882797</v>
      </c>
      <c r="N2554">
        <v>0.988578895406237</v>
      </c>
      <c r="O2554">
        <v>40.788873689010401</v>
      </c>
      <c r="P2554">
        <v>38.359621451104097</v>
      </c>
      <c r="Q2554">
        <v>0.14698916384476801</v>
      </c>
    </row>
    <row r="2555" spans="1:17" hidden="1" x14ac:dyDescent="0.3">
      <c r="A2555" t="s">
        <v>5271</v>
      </c>
      <c r="B2555" t="s">
        <v>5272</v>
      </c>
      <c r="C2555" t="str">
        <f>IFERROR(VLOOKUP(Table1[[#This Row],[Ticker]],[1]!Table1[[Symbol]:[Industry]],2,FALSE),"-")</f>
        <v>-</v>
      </c>
      <c r="D2555" t="s">
        <v>251</v>
      </c>
      <c r="E2555">
        <v>162.572398257</v>
      </c>
      <c r="F2555">
        <v>69.91</v>
      </c>
      <c r="G2555">
        <v>264.16228213994401</v>
      </c>
      <c r="H2555">
        <v>-17.190432853752199</v>
      </c>
      <c r="I2555">
        <v>-29.002660033601501</v>
      </c>
      <c r="J2555">
        <v>4.3503000070979203</v>
      </c>
      <c r="K2555">
        <v>69.456921649469805</v>
      </c>
      <c r="L2555">
        <v>57.911883275373803</v>
      </c>
      <c r="M2555">
        <v>56.1004306919586</v>
      </c>
      <c r="N2555">
        <v>0.389676641670754</v>
      </c>
      <c r="O2555">
        <v>32.298669718209098</v>
      </c>
      <c r="P2555">
        <v>309.78898007034002</v>
      </c>
      <c r="Q2555">
        <v>0.112320785786987</v>
      </c>
    </row>
    <row r="2556" spans="1:17" hidden="1" x14ac:dyDescent="0.3">
      <c r="A2556" t="s">
        <v>5273</v>
      </c>
      <c r="B2556" t="s">
        <v>5274</v>
      </c>
      <c r="C2556" t="str">
        <f>IFERROR(VLOOKUP(Table1[[#This Row],[Ticker]],[1]!Table1[[Symbol]:[Industry]],2,FALSE),"-")</f>
        <v>-</v>
      </c>
      <c r="E2556">
        <v>162.29267999999999</v>
      </c>
      <c r="F2556">
        <v>136.61000000000001</v>
      </c>
      <c r="G2556">
        <v>277.78316269649798</v>
      </c>
      <c r="H2556">
        <v>50.907469281356001</v>
      </c>
      <c r="I2556">
        <v>129.341509994398</v>
      </c>
      <c r="J2556">
        <v>57.114031696118303</v>
      </c>
      <c r="K2556">
        <v>80.282493572971205</v>
      </c>
      <c r="L2556">
        <v>65.0431286149784</v>
      </c>
      <c r="M2556">
        <v>94.272423490237003</v>
      </c>
      <c r="N2556">
        <v>1.6250659612059</v>
      </c>
      <c r="O2556">
        <v>0</v>
      </c>
      <c r="P2556">
        <v>340.67741935483798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138</v>
      </c>
      <c r="E2557">
        <v>162.24</v>
      </c>
      <c r="F2557">
        <v>390</v>
      </c>
      <c r="G2557">
        <v>-18.605549545155</v>
      </c>
      <c r="H2557">
        <v>-2.8868569597787599</v>
      </c>
      <c r="I2557">
        <v>-13.914265845646501</v>
      </c>
      <c r="J2557">
        <v>1.5916793174427399</v>
      </c>
      <c r="K2557">
        <v>389.82597972930603</v>
      </c>
      <c r="L2557">
        <v>387.07224902748902</v>
      </c>
      <c r="M2557">
        <v>100</v>
      </c>
      <c r="O2557">
        <v>0</v>
      </c>
      <c r="P2557">
        <v>5.4054054054053902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271</v>
      </c>
      <c r="E2558">
        <v>162.16749852500001</v>
      </c>
      <c r="F2558">
        <v>30.53</v>
      </c>
      <c r="G2558">
        <v>118.675849500949</v>
      </c>
      <c r="H2558">
        <v>5.00503493211313</v>
      </c>
      <c r="I2558">
        <v>1.2123087587940999</v>
      </c>
      <c r="J2558">
        <v>-5.1372926451740701</v>
      </c>
      <c r="K2558">
        <v>28.128686225921001</v>
      </c>
      <c r="L2558">
        <v>21.419369512522898</v>
      </c>
      <c r="M2558">
        <v>41.131455627397401</v>
      </c>
      <c r="N2558">
        <v>0.61529029625810805</v>
      </c>
      <c r="O2558">
        <v>18.506387160170299</v>
      </c>
      <c r="P2558">
        <v>178.812785388127</v>
      </c>
      <c r="Q2558">
        <v>8.8406395487112002E-2</v>
      </c>
    </row>
    <row r="2559" spans="1:17" hidden="1" x14ac:dyDescent="0.3">
      <c r="A2559" t="s">
        <v>5279</v>
      </c>
      <c r="B2559" t="s">
        <v>5280</v>
      </c>
      <c r="C2559" t="str">
        <f>IFERROR(VLOOKUP(Table1[[#This Row],[Ticker]],[1]!Table1[[Symbol]:[Industry]],2,FALSE),"-")</f>
        <v>-</v>
      </c>
      <c r="D2559" t="s">
        <v>622</v>
      </c>
      <c r="E2559">
        <v>161.90093759999999</v>
      </c>
      <c r="F2559">
        <v>156.01</v>
      </c>
      <c r="G2559">
        <v>-22.606990049682899</v>
      </c>
      <c r="H2559">
        <v>1.1850384650578301</v>
      </c>
      <c r="I2559">
        <v>-17.519969209414398</v>
      </c>
      <c r="J2559">
        <v>0.492300435455165</v>
      </c>
      <c r="K2559">
        <v>154.80556173740001</v>
      </c>
      <c r="L2559">
        <v>156.21631085980599</v>
      </c>
      <c r="M2559">
        <v>45.0720042498818</v>
      </c>
      <c r="N2559">
        <v>1.1830530054278601</v>
      </c>
      <c r="O2559">
        <v>34.510608294340102</v>
      </c>
      <c r="P2559">
        <v>21.740148263753401</v>
      </c>
      <c r="Q2559">
        <v>3.5555813737792E-2</v>
      </c>
    </row>
    <row r="2560" spans="1:17" hidden="1" x14ac:dyDescent="0.3">
      <c r="A2560" t="s">
        <v>5281</v>
      </c>
      <c r="B2560" t="s">
        <v>5282</v>
      </c>
      <c r="C2560" t="str">
        <f>IFERROR(VLOOKUP(Table1[[#This Row],[Ticker]],[1]!Table1[[Symbol]:[Industry]],2,FALSE),"-")</f>
        <v>-</v>
      </c>
      <c r="D2560" t="s">
        <v>388</v>
      </c>
      <c r="E2560">
        <v>161.85187947599999</v>
      </c>
      <c r="F2560">
        <v>25.06</v>
      </c>
      <c r="G2560">
        <v>50.016822827217297</v>
      </c>
      <c r="H2560">
        <v>7.4702858973640902</v>
      </c>
      <c r="I2560">
        <v>13.5567766253958</v>
      </c>
      <c r="J2560">
        <v>0.27431404798166298</v>
      </c>
      <c r="K2560">
        <v>23.079455823099799</v>
      </c>
      <c r="L2560">
        <v>20.822056946239901</v>
      </c>
      <c r="M2560">
        <v>58.742766015290599</v>
      </c>
      <c r="N2560">
        <v>2.36370719563832</v>
      </c>
      <c r="O2560">
        <v>17.717478052673499</v>
      </c>
      <c r="P2560">
        <v>91.297709923664101</v>
      </c>
      <c r="Q2560">
        <v>4.0676116564622E-2</v>
      </c>
    </row>
    <row r="2561" spans="1:17" hidden="1" x14ac:dyDescent="0.3">
      <c r="A2561" t="s">
        <v>5283</v>
      </c>
      <c r="B2561" t="s">
        <v>5284</v>
      </c>
      <c r="C2561" t="str">
        <f>IFERROR(VLOOKUP(Table1[[#This Row],[Ticker]],[1]!Table1[[Symbol]:[Industry]],2,FALSE),"-")</f>
        <v>-</v>
      </c>
      <c r="D2561" t="s">
        <v>60</v>
      </c>
      <c r="E2561">
        <v>161.71674999999999</v>
      </c>
      <c r="F2561">
        <v>146.35</v>
      </c>
      <c r="G2561">
        <v>-4.0519385571178299</v>
      </c>
      <c r="H2561">
        <v>19.0714763735545</v>
      </c>
      <c r="I2561">
        <v>4.6833736056514104</v>
      </c>
      <c r="J2561">
        <v>-16.921683711510401</v>
      </c>
      <c r="K2561">
        <v>143.98308401332801</v>
      </c>
      <c r="L2561">
        <v>129.812245028902</v>
      </c>
      <c r="M2561">
        <v>35.396783653934101</v>
      </c>
      <c r="N2561">
        <v>1.11339198435972</v>
      </c>
      <c r="O2561">
        <v>38.5719166381961</v>
      </c>
      <c r="P2561">
        <v>68.025258323765698</v>
      </c>
    </row>
    <row r="2562" spans="1:17" hidden="1" x14ac:dyDescent="0.3">
      <c r="A2562" t="s">
        <v>5285</v>
      </c>
      <c r="B2562" t="s">
        <v>5286</v>
      </c>
      <c r="C2562" t="str">
        <f>IFERROR(VLOOKUP(Table1[[#This Row],[Ticker]],[1]!Table1[[Symbol]:[Industry]],2,FALSE),"-")</f>
        <v>-</v>
      </c>
      <c r="D2562" t="s">
        <v>124</v>
      </c>
      <c r="E2562">
        <v>161.49920535000001</v>
      </c>
      <c r="F2562">
        <v>0.81</v>
      </c>
      <c r="G2562">
        <v>-38.747797055823597</v>
      </c>
      <c r="H2562">
        <v>-18.511856959778701</v>
      </c>
      <c r="I2562">
        <v>-40.664002595383302</v>
      </c>
      <c r="J2562">
        <v>1.5916793174427399</v>
      </c>
      <c r="K2562">
        <v>1.0108870802013901</v>
      </c>
      <c r="L2562">
        <v>1.0005081256497901</v>
      </c>
      <c r="M2562">
        <v>0.84665085473727697</v>
      </c>
      <c r="N2562">
        <v>0.75049840896711895</v>
      </c>
      <c r="O2562">
        <v>54.320987654320902</v>
      </c>
      <c r="P2562">
        <v>47.272727272727202</v>
      </c>
      <c r="Q2562">
        <v>-0.103754221435713</v>
      </c>
    </row>
    <row r="2563" spans="1:17" hidden="1" x14ac:dyDescent="0.3">
      <c r="A2563" t="s">
        <v>5287</v>
      </c>
      <c r="B2563" t="s">
        <v>5288</v>
      </c>
      <c r="C2563" t="str">
        <f>IFERROR(VLOOKUP(Table1[[#This Row],[Ticker]],[1]!Table1[[Symbol]:[Industry]],2,FALSE),"-")</f>
        <v>-</v>
      </c>
      <c r="D2563" t="s">
        <v>622</v>
      </c>
      <c r="E2563">
        <v>161.33459742599999</v>
      </c>
      <c r="F2563">
        <v>52.46</v>
      </c>
      <c r="G2563">
        <v>45.707582739507401</v>
      </c>
      <c r="H2563">
        <v>-9.2141296870514804</v>
      </c>
      <c r="I2563">
        <v>-16.700366231746901</v>
      </c>
      <c r="J2563">
        <v>-7.3675007497069203</v>
      </c>
      <c r="K2563">
        <v>54.858770990594103</v>
      </c>
      <c r="L2563">
        <v>50.432130888500701</v>
      </c>
      <c r="M2563">
        <v>39.683508742513197</v>
      </c>
      <c r="N2563">
        <v>0.47620983341513401</v>
      </c>
      <c r="O2563">
        <v>34.388105223026997</v>
      </c>
      <c r="P2563">
        <v>75.922199865861799</v>
      </c>
      <c r="Q2563">
        <v>9.3718793296112005E-2</v>
      </c>
    </row>
    <row r="2564" spans="1:17" hidden="1" x14ac:dyDescent="0.3">
      <c r="A2564" t="s">
        <v>5289</v>
      </c>
      <c r="B2564" t="s">
        <v>5290</v>
      </c>
      <c r="C2564" t="str">
        <f>IFERROR(VLOOKUP(Table1[[#This Row],[Ticker]],[1]!Table1[[Symbol]:[Industry]],2,FALSE),"-")</f>
        <v>-</v>
      </c>
      <c r="D2564" t="s">
        <v>60</v>
      </c>
      <c r="E2564">
        <v>161.32556099999999</v>
      </c>
      <c r="F2564">
        <v>40.47</v>
      </c>
      <c r="G2564">
        <v>-8.2914931375382199</v>
      </c>
      <c r="H2564">
        <v>-14.8667080329281</v>
      </c>
      <c r="I2564">
        <v>-52.3248685288373</v>
      </c>
      <c r="J2564">
        <v>-5.5907687195087501</v>
      </c>
      <c r="K2564">
        <v>47.271148874698397</v>
      </c>
      <c r="L2564">
        <v>51.686698830410599</v>
      </c>
      <c r="M2564">
        <v>21.616380067622</v>
      </c>
      <c r="N2564">
        <v>0.82096565473416405</v>
      </c>
      <c r="O2564">
        <v>82.604398319742998</v>
      </c>
      <c r="P2564">
        <v>20.365941159243</v>
      </c>
      <c r="Q2564">
        <v>0.11355431290128901</v>
      </c>
    </row>
    <row r="2565" spans="1:17" hidden="1" x14ac:dyDescent="0.3">
      <c r="A2565" t="s">
        <v>5291</v>
      </c>
      <c r="B2565" t="s">
        <v>5292</v>
      </c>
      <c r="C2565" t="str">
        <f>IFERROR(VLOOKUP(Table1[[#This Row],[Ticker]],[1]!Table1[[Symbol]:[Industry]],2,FALSE),"-")</f>
        <v>-</v>
      </c>
      <c r="D2565" t="s">
        <v>133</v>
      </c>
      <c r="E2565">
        <v>160.97999999999999</v>
      </c>
      <c r="F2565">
        <v>53.66</v>
      </c>
      <c r="G2565">
        <v>135.21609818953601</v>
      </c>
      <c r="H2565">
        <v>45.411650502907797</v>
      </c>
      <c r="I2565">
        <v>59.638045437620903</v>
      </c>
      <c r="J2565">
        <v>5.4378331635965802</v>
      </c>
      <c r="K2565">
        <v>37.831551587298001</v>
      </c>
      <c r="L2565">
        <v>33.396523270297699</v>
      </c>
      <c r="M2565">
        <v>79.100813193258801</v>
      </c>
      <c r="N2565">
        <v>4.9341052921884501</v>
      </c>
      <c r="O2565">
        <v>16.567275437942602</v>
      </c>
      <c r="P2565">
        <v>177.312661498708</v>
      </c>
      <c r="Q2565">
        <v>0.10965944362358999</v>
      </c>
    </row>
    <row r="2566" spans="1:17" hidden="1" x14ac:dyDescent="0.3">
      <c r="A2566" t="s">
        <v>5293</v>
      </c>
      <c r="B2566" t="s">
        <v>5294</v>
      </c>
      <c r="C2566" t="str">
        <f>IFERROR(VLOOKUP(Table1[[#This Row],[Ticker]],[1]!Table1[[Symbol]:[Industry]],2,FALSE),"-")</f>
        <v>-</v>
      </c>
      <c r="D2566" t="s">
        <v>402</v>
      </c>
      <c r="E2566">
        <v>160.78684999999999</v>
      </c>
      <c r="F2566">
        <v>140</v>
      </c>
      <c r="G2566">
        <v>9.3223783827728806</v>
      </c>
      <c r="H2566">
        <v>-1.65764510149966</v>
      </c>
      <c r="I2566">
        <v>-32.905017394537602</v>
      </c>
      <c r="J2566">
        <v>-4.9815605891304804</v>
      </c>
      <c r="K2566">
        <v>164.142742245992</v>
      </c>
      <c r="L2566">
        <v>156.03278833764699</v>
      </c>
      <c r="M2566">
        <v>38.597728486039301</v>
      </c>
      <c r="N2566">
        <v>1.7535353535353499</v>
      </c>
      <c r="O2566">
        <v>60.714285714285701</v>
      </c>
      <c r="P2566">
        <v>78.071737471381297</v>
      </c>
      <c r="Q2566">
        <v>9.6661462760274999E-2</v>
      </c>
    </row>
    <row r="2567" spans="1:17" hidden="1" x14ac:dyDescent="0.3">
      <c r="A2567" t="s">
        <v>5295</v>
      </c>
      <c r="B2567" t="s">
        <v>5296</v>
      </c>
      <c r="C2567" t="str">
        <f>IFERROR(VLOOKUP(Table1[[#This Row],[Ticker]],[1]!Table1[[Symbol]:[Industry]],2,FALSE),"-")</f>
        <v>-</v>
      </c>
      <c r="D2567" t="s">
        <v>133</v>
      </c>
      <c r="E2567">
        <v>160.37770068</v>
      </c>
      <c r="F2567">
        <v>222.8</v>
      </c>
      <c r="G2567">
        <v>313.19469654080501</v>
      </c>
      <c r="H2567">
        <v>4.7504921409849699</v>
      </c>
      <c r="I2567">
        <v>171.267436895656</v>
      </c>
      <c r="J2567">
        <v>4.03013183795857</v>
      </c>
      <c r="K2567">
        <v>197.45578260269801</v>
      </c>
      <c r="L2567">
        <v>139.19439549693399</v>
      </c>
      <c r="M2567">
        <v>74.744810386376997</v>
      </c>
      <c r="N2567">
        <v>0.65966436624688296</v>
      </c>
      <c r="O2567">
        <v>0</v>
      </c>
      <c r="P2567">
        <v>379.13978494623598</v>
      </c>
      <c r="Q2567">
        <v>9.8437807132604999E-2</v>
      </c>
    </row>
    <row r="2568" spans="1:17" hidden="1" x14ac:dyDescent="0.3">
      <c r="A2568" t="s">
        <v>5297</v>
      </c>
      <c r="B2568" t="s">
        <v>5298</v>
      </c>
      <c r="C2568" t="str">
        <f>IFERROR(VLOOKUP(Table1[[#This Row],[Ticker]],[1]!Table1[[Symbol]:[Industry]],2,FALSE),"-")</f>
        <v>-</v>
      </c>
      <c r="D2568" t="s">
        <v>5299</v>
      </c>
      <c r="E2568">
        <v>160.0861405</v>
      </c>
      <c r="F2568">
        <v>111.8</v>
      </c>
      <c r="G2568">
        <v>157.246906684659</v>
      </c>
      <c r="H2568">
        <v>20.2181557656832</v>
      </c>
      <c r="I2568">
        <v>43.164422500647397</v>
      </c>
      <c r="J2568">
        <v>3.7965484033407702</v>
      </c>
      <c r="K2568">
        <v>101.478439099155</v>
      </c>
      <c r="L2568">
        <v>84.552318102897303</v>
      </c>
      <c r="M2568">
        <v>71.469276916044905</v>
      </c>
      <c r="N2568">
        <v>1.3344757590581799</v>
      </c>
      <c r="O2568">
        <v>14.087656529517</v>
      </c>
      <c r="P2568">
        <v>217.613636363636</v>
      </c>
      <c r="Q2568">
        <v>0.114056886450272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622</v>
      </c>
      <c r="E2569">
        <v>159.99540732</v>
      </c>
      <c r="F2569">
        <v>85.08</v>
      </c>
      <c r="G2569">
        <v>25.7777774438057</v>
      </c>
      <c r="H2569">
        <v>15.693224741869299</v>
      </c>
      <c r="I2569">
        <v>-1.3872939026162201</v>
      </c>
      <c r="J2569">
        <v>-4.6144488162619703</v>
      </c>
      <c r="K2569">
        <v>78.790489693604897</v>
      </c>
      <c r="L2569">
        <v>72.659846879107207</v>
      </c>
      <c r="M2569">
        <v>52.712561917661702</v>
      </c>
      <c r="N2569">
        <v>1.18677449503178</v>
      </c>
      <c r="O2569">
        <v>11.542078044193699</v>
      </c>
      <c r="P2569">
        <v>53.712737127371199</v>
      </c>
      <c r="Q2569">
        <v>-6.2923184356500003E-4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418</v>
      </c>
      <c r="E2570">
        <v>159.91299624999999</v>
      </c>
      <c r="F2570">
        <v>108.5</v>
      </c>
      <c r="G2570">
        <v>21.744015495436301</v>
      </c>
      <c r="H2570">
        <v>-10.5101753454289</v>
      </c>
      <c r="I2570">
        <v>5.0221895804162404</v>
      </c>
      <c r="J2570">
        <v>-2.5943671941851498</v>
      </c>
      <c r="K2570">
        <v>107.099440756509</v>
      </c>
      <c r="L2570">
        <v>98.484079088083206</v>
      </c>
      <c r="M2570">
        <v>52.421818696683403</v>
      </c>
      <c r="N2570">
        <v>0.72689309801704205</v>
      </c>
      <c r="O2570">
        <v>21.658986175115199</v>
      </c>
      <c r="P2570">
        <v>59.020958522643902</v>
      </c>
      <c r="Q2570">
        <v>0.114679257488152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622</v>
      </c>
      <c r="E2571">
        <v>159.70446000000001</v>
      </c>
      <c r="F2571">
        <v>483.25</v>
      </c>
      <c r="G2571">
        <v>6.9511046700357504</v>
      </c>
      <c r="H2571">
        <v>4.9964522485499199</v>
      </c>
      <c r="I2571">
        <v>-2.2813583504302999</v>
      </c>
      <c r="J2571">
        <v>2.0582906820217599</v>
      </c>
      <c r="K2571">
        <v>458.45932640488201</v>
      </c>
      <c r="L2571">
        <v>425.93854770343103</v>
      </c>
      <c r="M2571">
        <v>54.0579049140756</v>
      </c>
      <c r="N2571">
        <v>0.29151262675599199</v>
      </c>
      <c r="O2571">
        <v>16.5028453181583</v>
      </c>
      <c r="P2571">
        <v>35.3831068777139</v>
      </c>
      <c r="Q2571">
        <v>-2.0280224379471998E-2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622</v>
      </c>
      <c r="E2572">
        <v>159.56802275999999</v>
      </c>
      <c r="F2572">
        <v>221.95</v>
      </c>
      <c r="G2572">
        <v>-44.587086637803203</v>
      </c>
      <c r="H2572">
        <v>-4.56106510457513</v>
      </c>
      <c r="I2572">
        <v>-37.314587529006701</v>
      </c>
      <c r="J2572">
        <v>1.31632364970525</v>
      </c>
      <c r="K2572">
        <v>220.441764036884</v>
      </c>
      <c r="L2572">
        <v>234.45156049195</v>
      </c>
      <c r="M2572">
        <v>59.886819083039299</v>
      </c>
      <c r="N2572">
        <v>1.6149711434328999</v>
      </c>
      <c r="O2572">
        <v>44.176616355034902</v>
      </c>
      <c r="P2572">
        <v>9.8762376237623695</v>
      </c>
      <c r="Q2572">
        <v>-6.7209292713046001E-2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915</v>
      </c>
      <c r="E2573">
        <v>159.36000000000001</v>
      </c>
      <c r="F2573">
        <v>128</v>
      </c>
      <c r="G2573">
        <v>18.6551172741386</v>
      </c>
      <c r="H2573">
        <v>-8.0082530144069892</v>
      </c>
      <c r="I2573">
        <v>-6.5108925475364199</v>
      </c>
      <c r="J2573">
        <v>-0.71300818255725296</v>
      </c>
      <c r="K2573">
        <v>124.633661148271</v>
      </c>
      <c r="L2573">
        <v>115.23385244015699</v>
      </c>
      <c r="M2573">
        <v>60.530723911791299</v>
      </c>
      <c r="N2573">
        <v>0.75713390736506103</v>
      </c>
      <c r="O2573">
        <v>20.3125</v>
      </c>
      <c r="P2573">
        <v>49.462867818776203</v>
      </c>
      <c r="Q2573">
        <v>-1.6112763755609001E-2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541</v>
      </c>
      <c r="E2574">
        <v>159.32</v>
      </c>
      <c r="F2574">
        <v>45.52</v>
      </c>
      <c r="G2574">
        <v>64.4776578858785</v>
      </c>
      <c r="H2574">
        <v>-13.3555746967186</v>
      </c>
      <c r="I2574">
        <v>-11.546415893146399</v>
      </c>
      <c r="J2574">
        <v>-4.2497973383661503</v>
      </c>
      <c r="K2574">
        <v>47.655733981247501</v>
      </c>
      <c r="L2574">
        <v>43.638867510452997</v>
      </c>
      <c r="M2574">
        <v>52.672940897083997</v>
      </c>
      <c r="N2574">
        <v>0.52310656371604203</v>
      </c>
      <c r="O2574">
        <v>48.835676625658998</v>
      </c>
      <c r="Q2574">
        <v>9.4404987296518E-2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290</v>
      </c>
      <c r="E2575">
        <v>158.76</v>
      </c>
      <c r="F2575">
        <v>529.20000000000005</v>
      </c>
      <c r="G2575">
        <v>245.02670195320499</v>
      </c>
      <c r="H2575">
        <v>37.039779609070003</v>
      </c>
      <c r="I2575">
        <v>30.1911013450448</v>
      </c>
      <c r="J2575">
        <v>-1.40127842903612</v>
      </c>
      <c r="K2575">
        <v>411.60774869094502</v>
      </c>
      <c r="L2575">
        <v>327.29687122296298</v>
      </c>
      <c r="M2575">
        <v>74.956849493336406</v>
      </c>
      <c r="N2575">
        <v>2.1096829041027401</v>
      </c>
      <c r="O2575">
        <v>1.79516250944822</v>
      </c>
      <c r="P2575">
        <v>277.86504819707199</v>
      </c>
      <c r="Q2575">
        <v>0.135784997074755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915</v>
      </c>
      <c r="E2576">
        <v>158.70491999999999</v>
      </c>
      <c r="F2576">
        <v>267.18</v>
      </c>
      <c r="G2576">
        <v>96.434589603895006</v>
      </c>
      <c r="H2576">
        <v>39.4025314565841</v>
      </c>
      <c r="I2576">
        <v>14.058990001738501</v>
      </c>
      <c r="J2576">
        <v>42.744810752327901</v>
      </c>
      <c r="K2576">
        <v>204.53688963208899</v>
      </c>
      <c r="L2576">
        <v>190.860202225975</v>
      </c>
      <c r="M2576">
        <v>79.6995540598612</v>
      </c>
      <c r="N2576">
        <v>5.3854739293034903</v>
      </c>
      <c r="O2576">
        <v>15.7085111161014</v>
      </c>
      <c r="P2576">
        <v>134.36842105263099</v>
      </c>
      <c r="Q2576">
        <v>0.13642626667588201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27</v>
      </c>
      <c r="E2577">
        <v>158.575409412</v>
      </c>
      <c r="F2577">
        <v>2.59</v>
      </c>
      <c r="G2577">
        <v>188.03723782052299</v>
      </c>
      <c r="H2577">
        <v>-14.3563910099579</v>
      </c>
      <c r="I2577">
        <v>78.983215857805206</v>
      </c>
      <c r="J2577">
        <v>-1.9461805652030101E-3</v>
      </c>
      <c r="K2577">
        <v>2.30786603560371</v>
      </c>
      <c r="L2577">
        <v>1.8353422391402601</v>
      </c>
      <c r="M2577">
        <v>57.325550137717599</v>
      </c>
      <c r="N2577">
        <v>0.93338544191141104</v>
      </c>
      <c r="O2577">
        <v>18.146718146718101</v>
      </c>
      <c r="P2577">
        <v>223.74999999999901</v>
      </c>
      <c r="Q2577">
        <v>0.14353222868116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138</v>
      </c>
      <c r="E2578">
        <v>158.50671013199999</v>
      </c>
      <c r="F2578">
        <v>10.07</v>
      </c>
      <c r="G2578">
        <v>-13.3516142912197</v>
      </c>
      <c r="H2578">
        <v>5.9043518314300298</v>
      </c>
      <c r="I2578">
        <v>-11.018314949695601</v>
      </c>
      <c r="J2578">
        <v>-7.9973617784476501</v>
      </c>
      <c r="K2578">
        <v>10.075274567003101</v>
      </c>
      <c r="L2578">
        <v>10.9618552499191</v>
      </c>
      <c r="M2578">
        <v>46.030163404364302</v>
      </c>
      <c r="N2578">
        <v>0.75923098694323898</v>
      </c>
      <c r="O2578">
        <v>49.453823237338597</v>
      </c>
      <c r="P2578">
        <v>25.875</v>
      </c>
      <c r="Q2578">
        <v>3.1919431733659E-2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138</v>
      </c>
      <c r="E2579">
        <v>158.384508633</v>
      </c>
      <c r="F2579">
        <v>81.39</v>
      </c>
      <c r="G2579">
        <v>132.012951938398</v>
      </c>
      <c r="H2579">
        <v>10.825471807344501</v>
      </c>
      <c r="I2579">
        <v>14.8901099587292</v>
      </c>
      <c r="J2579">
        <v>9.3968741226375592</v>
      </c>
      <c r="K2579">
        <v>72.742792590655796</v>
      </c>
      <c r="L2579">
        <v>61.536227124400703</v>
      </c>
      <c r="M2579">
        <v>65.975846199243904</v>
      </c>
      <c r="N2579">
        <v>2.85172601944054</v>
      </c>
      <c r="O2579">
        <v>9.9643690871114394</v>
      </c>
      <c r="P2579">
        <v>173.120805369127</v>
      </c>
      <c r="Q2579">
        <v>0.14450213102468101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133</v>
      </c>
      <c r="E2580">
        <v>157.973928</v>
      </c>
      <c r="F2580">
        <v>68</v>
      </c>
      <c r="G2580">
        <v>-65.516331294646406</v>
      </c>
      <c r="H2580">
        <v>-5.79465837821847</v>
      </c>
      <c r="I2580">
        <v>-41.767032898413603</v>
      </c>
      <c r="J2580">
        <v>0.86651615573136398</v>
      </c>
      <c r="K2580">
        <v>71.662046600386006</v>
      </c>
      <c r="L2580">
        <v>81.392500133766802</v>
      </c>
      <c r="M2580">
        <v>40.404648062458797</v>
      </c>
      <c r="N2580">
        <v>0.54323809523809496</v>
      </c>
      <c r="O2580">
        <v>85.294117647058798</v>
      </c>
      <c r="P2580">
        <v>5.8365758754863801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1160</v>
      </c>
      <c r="E2581">
        <v>157.55085854999999</v>
      </c>
      <c r="F2581">
        <v>85.5</v>
      </c>
      <c r="G2581">
        <v>-74.830627081708002</v>
      </c>
      <c r="H2581">
        <v>-2.3608487774292501</v>
      </c>
      <c r="I2581">
        <v>-65.120038362894405</v>
      </c>
      <c r="J2581">
        <v>9.0916793174427397</v>
      </c>
      <c r="K2581">
        <v>88.977864742355194</v>
      </c>
      <c r="M2581">
        <v>56.154160692974003</v>
      </c>
      <c r="N2581">
        <v>1.3688181818181799</v>
      </c>
      <c r="O2581">
        <v>114.03508771929801</v>
      </c>
      <c r="P2581">
        <v>16.963064295485601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133</v>
      </c>
      <c r="E2582">
        <v>156.86719581700001</v>
      </c>
      <c r="F2582">
        <v>17.39</v>
      </c>
      <c r="G2582">
        <v>70.073866478010899</v>
      </c>
      <c r="H2582">
        <v>14.8372809712557</v>
      </c>
      <c r="I2582">
        <v>-24.2900142648732</v>
      </c>
      <c r="J2582">
        <v>11.649706396746399</v>
      </c>
      <c r="K2582">
        <v>15.549519899447899</v>
      </c>
      <c r="L2582">
        <v>14.017795886249599</v>
      </c>
      <c r="M2582">
        <v>69.267082403637303</v>
      </c>
      <c r="N2582">
        <v>1.6228833634842701</v>
      </c>
      <c r="O2582">
        <v>29.0396779758481</v>
      </c>
      <c r="P2582">
        <v>117.10362047440699</v>
      </c>
      <c r="Q2582">
        <v>5.3467479280088E-2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E2583">
        <v>156.83543399999999</v>
      </c>
      <c r="F2583">
        <v>65.31</v>
      </c>
      <c r="G2583">
        <v>241.42100565821301</v>
      </c>
      <c r="H2583">
        <v>-12.959111295038801</v>
      </c>
      <c r="I2583">
        <v>48.6487355646602</v>
      </c>
      <c r="J2583">
        <v>-8.4675778006378994</v>
      </c>
      <c r="K2583">
        <v>66.254846410673807</v>
      </c>
      <c r="L2583">
        <v>50.501043144760203</v>
      </c>
      <c r="M2583">
        <v>41.6272864236077</v>
      </c>
      <c r="N2583">
        <v>0.46015370736523298</v>
      </c>
      <c r="O2583">
        <v>18.588271321390199</v>
      </c>
      <c r="P2583">
        <v>353.541666666666</v>
      </c>
      <c r="Q2583">
        <v>0.23130522456137001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21</v>
      </c>
      <c r="E2584">
        <v>156.40459999999999</v>
      </c>
      <c r="F2584">
        <v>111.32</v>
      </c>
      <c r="G2584">
        <v>90.065968126362606</v>
      </c>
      <c r="H2584">
        <v>2.9652029653148699</v>
      </c>
      <c r="I2584">
        <v>10.7782854536462</v>
      </c>
      <c r="J2584">
        <v>-6.1226063968429596</v>
      </c>
      <c r="K2584">
        <v>105.21691317531899</v>
      </c>
      <c r="L2584">
        <v>90.7435096996672</v>
      </c>
      <c r="M2584">
        <v>42.272146514200898</v>
      </c>
      <c r="N2584">
        <v>1.9010391337989201</v>
      </c>
      <c r="O2584">
        <v>16.6816385195831</v>
      </c>
      <c r="P2584">
        <v>146.88400975826099</v>
      </c>
      <c r="Q2584">
        <v>7.1474603151245E-2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254</v>
      </c>
      <c r="E2585">
        <v>156.37196</v>
      </c>
      <c r="F2585">
        <v>170.6</v>
      </c>
      <c r="G2585">
        <v>25.638167856456999</v>
      </c>
      <c r="H2585">
        <v>66.628010019876896</v>
      </c>
      <c r="I2585">
        <v>-12.939781596252899</v>
      </c>
      <c r="J2585">
        <v>22.4305905177997</v>
      </c>
      <c r="K2585">
        <v>123.283412671268</v>
      </c>
      <c r="L2585">
        <v>131.01726242104201</v>
      </c>
      <c r="M2585">
        <v>98.074872528884399</v>
      </c>
      <c r="N2585">
        <v>2.9615384615384599</v>
      </c>
      <c r="O2585">
        <v>25.7620164126612</v>
      </c>
      <c r="P2585">
        <v>136.944444444444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541</v>
      </c>
      <c r="E2586">
        <v>156.30331000000001</v>
      </c>
      <c r="F2586">
        <v>72.56</v>
      </c>
      <c r="G2586">
        <v>295.65359102977499</v>
      </c>
      <c r="H2586">
        <v>3.8834153898134902</v>
      </c>
      <c r="I2586">
        <v>-20.879483007850901</v>
      </c>
      <c r="J2586">
        <v>-3.3535261620093002</v>
      </c>
      <c r="K2586">
        <v>69.132651526372101</v>
      </c>
      <c r="L2586">
        <v>63.742852537066803</v>
      </c>
      <c r="M2586">
        <v>69.503075186846999</v>
      </c>
      <c r="N2586">
        <v>1.9095415254541599</v>
      </c>
      <c r="O2586">
        <v>33.103638368246898</v>
      </c>
      <c r="P2586">
        <v>335.53421368547401</v>
      </c>
      <c r="Q2586">
        <v>0.165989246580489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133</v>
      </c>
      <c r="E2587">
        <v>155.401488</v>
      </c>
      <c r="F2587">
        <v>43.78</v>
      </c>
      <c r="G2587">
        <v>-42.891814687451301</v>
      </c>
      <c r="H2587">
        <v>-11.1810346921587</v>
      </c>
      <c r="I2587">
        <v>-32.084403790432397</v>
      </c>
      <c r="J2587">
        <v>1.3472348729982999</v>
      </c>
      <c r="K2587">
        <v>46.603172383866799</v>
      </c>
      <c r="L2587">
        <v>49.396285673307098</v>
      </c>
      <c r="M2587">
        <v>38.146572667155198</v>
      </c>
      <c r="N2587">
        <v>0.80292892561983398</v>
      </c>
      <c r="O2587">
        <v>50.296939241662798</v>
      </c>
      <c r="P2587">
        <v>6.1076102762966702</v>
      </c>
      <c r="Q2587">
        <v>-6.2035364005891998E-2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46</v>
      </c>
      <c r="E2588">
        <v>155.30123399999999</v>
      </c>
      <c r="F2588">
        <v>1.65</v>
      </c>
      <c r="G2588">
        <v>32.387149314842297</v>
      </c>
      <c r="H2588">
        <v>19.576911156163199</v>
      </c>
      <c r="I2588">
        <v>23.199633768253001</v>
      </c>
      <c r="J2588">
        <v>3.3989082331053999</v>
      </c>
      <c r="K2588">
        <v>1.4247449126649001</v>
      </c>
      <c r="L2588">
        <v>1.24869123860554</v>
      </c>
      <c r="M2588">
        <v>54.570907523686003</v>
      </c>
      <c r="N2588">
        <v>1.35208628031084</v>
      </c>
      <c r="O2588">
        <v>12.7272727272727</v>
      </c>
      <c r="P2588">
        <v>82.320441988950193</v>
      </c>
      <c r="Q2588">
        <v>0.170029256752113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3910</v>
      </c>
      <c r="E2589">
        <v>155.1721379</v>
      </c>
      <c r="F2589">
        <v>62.45</v>
      </c>
      <c r="G2589">
        <v>8.1583572187517106</v>
      </c>
      <c r="H2589">
        <v>-19.108485798229999</v>
      </c>
      <c r="I2589">
        <v>17.868945937565201</v>
      </c>
      <c r="J2589">
        <v>-2.6798691188653998</v>
      </c>
      <c r="K2589">
        <v>61.450538682306103</v>
      </c>
      <c r="M2589">
        <v>35.167188234579903</v>
      </c>
      <c r="N2589">
        <v>0.306686217008797</v>
      </c>
      <c r="O2589">
        <v>31.9455564451561</v>
      </c>
      <c r="P2589">
        <v>58.101265822784796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21</v>
      </c>
      <c r="E2590">
        <v>154.751902855</v>
      </c>
      <c r="F2590">
        <v>0.41</v>
      </c>
      <c r="G2590">
        <v>-21.5109549505604</v>
      </c>
      <c r="H2590">
        <v>2.2413481684263501</v>
      </c>
      <c r="I2590">
        <v>-59.6336995650802</v>
      </c>
      <c r="J2590">
        <v>4.0916793174427299</v>
      </c>
      <c r="K2590">
        <v>0.48905996476109997</v>
      </c>
      <c r="L2590">
        <v>0.52073669584329996</v>
      </c>
      <c r="M2590">
        <v>56.035611874780997</v>
      </c>
      <c r="N2590">
        <v>1.1272438249828001</v>
      </c>
      <c r="O2590">
        <v>131.70731707317</v>
      </c>
      <c r="P2590">
        <v>17.1428571428571</v>
      </c>
      <c r="Q2590">
        <v>6.8717282430372006E-2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906</v>
      </c>
      <c r="E2591">
        <v>154.22399999999999</v>
      </c>
      <c r="F2591">
        <v>128.52000000000001</v>
      </c>
      <c r="G2591">
        <v>63.063280857299802</v>
      </c>
      <c r="H2591">
        <v>1.58468775566839</v>
      </c>
      <c r="I2591">
        <v>59.728069787210401</v>
      </c>
      <c r="J2591">
        <v>-4.2415318799777397</v>
      </c>
      <c r="K2591">
        <v>115.44657030108699</v>
      </c>
      <c r="L2591">
        <v>90.634193226240399</v>
      </c>
      <c r="M2591">
        <v>42.444370097892502</v>
      </c>
      <c r="N2591">
        <v>0.11086262442654</v>
      </c>
      <c r="O2591">
        <v>16.861188920012399</v>
      </c>
      <c r="Q2591">
        <v>5.0997194412216999E-2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619</v>
      </c>
      <c r="E2592">
        <v>153.91871232</v>
      </c>
      <c r="F2592">
        <v>76.8</v>
      </c>
      <c r="G2592">
        <v>39.2196507880155</v>
      </c>
      <c r="H2592">
        <v>-6.7026464334629701</v>
      </c>
      <c r="I2592">
        <v>39.299633768253003</v>
      </c>
      <c r="J2592">
        <v>-2.7276924103059499</v>
      </c>
      <c r="K2592">
        <v>76.503067067925798</v>
      </c>
      <c r="L2592">
        <v>65.652337435144403</v>
      </c>
      <c r="M2592">
        <v>53.272936258380597</v>
      </c>
      <c r="N2592">
        <v>1.15243902439024</v>
      </c>
      <c r="O2592">
        <v>21.09375</v>
      </c>
      <c r="P2592">
        <v>85.507246376811594</v>
      </c>
      <c r="Q2592">
        <v>0.14607743125241601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271</v>
      </c>
      <c r="E2593">
        <v>153.67320000000001</v>
      </c>
      <c r="F2593">
        <v>137.69999999999999</v>
      </c>
      <c r="G2593">
        <v>-17.473237349013001</v>
      </c>
      <c r="H2593">
        <v>-6.5945218439142197</v>
      </c>
      <c r="I2593">
        <v>-12.3758658616507</v>
      </c>
      <c r="J2593">
        <v>-3.5031906755298401</v>
      </c>
      <c r="K2593">
        <v>138.45820137231701</v>
      </c>
      <c r="L2593">
        <v>131.61968647248401</v>
      </c>
      <c r="M2593">
        <v>47.950190935188402</v>
      </c>
      <c r="N2593">
        <v>0.42440559806976802</v>
      </c>
      <c r="O2593">
        <v>19.7893972403776</v>
      </c>
      <c r="P2593">
        <v>47.9054779806659</v>
      </c>
      <c r="Q2593">
        <v>6.2851054386857994E-2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622</v>
      </c>
      <c r="E2594">
        <v>153.53052</v>
      </c>
      <c r="F2594">
        <v>291.75</v>
      </c>
      <c r="G2594">
        <v>-16.294506731989198</v>
      </c>
      <c r="H2594">
        <v>-5.4115373287705104</v>
      </c>
      <c r="I2594">
        <v>-14.7609598857899</v>
      </c>
      <c r="J2594">
        <v>-0.26590582187615103</v>
      </c>
      <c r="K2594">
        <v>300.19184983135398</v>
      </c>
      <c r="L2594">
        <v>294.68865022853902</v>
      </c>
      <c r="M2594">
        <v>38.651627863519799</v>
      </c>
      <c r="N2594">
        <v>0.14240950246055201</v>
      </c>
      <c r="O2594">
        <v>22.3650385604113</v>
      </c>
      <c r="P2594">
        <v>16.073204694648901</v>
      </c>
      <c r="Q2594">
        <v>8.9600086456509999E-3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915</v>
      </c>
      <c r="E2595">
        <v>153.50490500000001</v>
      </c>
      <c r="F2595">
        <v>75.16</v>
      </c>
      <c r="G2595">
        <v>110.582795049439</v>
      </c>
      <c r="H2595">
        <v>7.01314304022124</v>
      </c>
      <c r="I2595">
        <v>24.756063000445401</v>
      </c>
      <c r="J2595">
        <v>0.23253070864676401</v>
      </c>
      <c r="K2595">
        <v>69.778592246188396</v>
      </c>
      <c r="L2595">
        <v>58.159072063564203</v>
      </c>
      <c r="M2595">
        <v>54.768704624044503</v>
      </c>
      <c r="N2595">
        <v>1.2562914406696</v>
      </c>
      <c r="O2595">
        <v>11.7615753060138</v>
      </c>
      <c r="P2595">
        <v>141.59434265509401</v>
      </c>
      <c r="Q2595">
        <v>6.6759249400188E-2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60</v>
      </c>
      <c r="E2596">
        <v>153.22452799999999</v>
      </c>
      <c r="F2596">
        <v>89.35</v>
      </c>
      <c r="G2596">
        <v>-39.037108065158598</v>
      </c>
      <c r="H2596">
        <v>23.053581911694501</v>
      </c>
      <c r="I2596">
        <v>-29.326519346345101</v>
      </c>
      <c r="J2596">
        <v>-2.52526578995582</v>
      </c>
      <c r="K2596">
        <v>69.856496895461504</v>
      </c>
      <c r="M2596">
        <v>77.345700707018906</v>
      </c>
      <c r="N2596">
        <v>2.8153846153846098</v>
      </c>
      <c r="O2596">
        <v>28.147733631785101</v>
      </c>
      <c r="P2596">
        <v>69.223484848484802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138</v>
      </c>
      <c r="E2597">
        <v>153.001839445</v>
      </c>
      <c r="F2597">
        <v>594.65</v>
      </c>
      <c r="G2597">
        <v>27.9568446916577</v>
      </c>
      <c r="H2597">
        <v>-4.5387100538588996</v>
      </c>
      <c r="I2597">
        <v>4.2739109367475496</v>
      </c>
      <c r="J2597">
        <v>-0.66665401589057605</v>
      </c>
      <c r="K2597">
        <v>593.96534133936302</v>
      </c>
      <c r="L2597">
        <v>554.35060860219505</v>
      </c>
      <c r="M2597">
        <v>54.978532134140501</v>
      </c>
      <c r="N2597">
        <v>0.53746973053737901</v>
      </c>
      <c r="O2597">
        <v>34.532918523501202</v>
      </c>
      <c r="P2597">
        <v>69.948556730494403</v>
      </c>
      <c r="Q2597">
        <v>6.0688245664708998E-2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138</v>
      </c>
      <c r="E2598">
        <v>152.65491607999999</v>
      </c>
      <c r="F2598">
        <v>11.38</v>
      </c>
      <c r="G2598">
        <v>64.088218603158495</v>
      </c>
      <c r="H2598">
        <v>11.4134494753591</v>
      </c>
      <c r="I2598">
        <v>-4.8772893086700204</v>
      </c>
      <c r="J2598">
        <v>-7.4327109264596896</v>
      </c>
      <c r="K2598">
        <v>11.015254456218701</v>
      </c>
      <c r="L2598">
        <v>9.25886337455713</v>
      </c>
      <c r="M2598">
        <v>40.5505848249216</v>
      </c>
      <c r="N2598">
        <v>0.46857638318749301</v>
      </c>
      <c r="O2598">
        <v>47.2759226713532</v>
      </c>
      <c r="P2598">
        <v>123.13725490196001</v>
      </c>
      <c r="Q2598">
        <v>6.1302101310446E-2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677</v>
      </c>
      <c r="E2599">
        <v>152.58864290599999</v>
      </c>
      <c r="F2599">
        <v>3.22</v>
      </c>
      <c r="G2599">
        <v>29.322378382772801</v>
      </c>
      <c r="H2599">
        <v>-1.9493569597787599</v>
      </c>
      <c r="I2599">
        <v>-3.2658834731262498</v>
      </c>
      <c r="J2599">
        <v>0.671433918669748</v>
      </c>
      <c r="K2599">
        <v>3.1681780662463499</v>
      </c>
      <c r="L2599">
        <v>3.0130031460882698</v>
      </c>
      <c r="M2599">
        <v>45.650355349428303</v>
      </c>
      <c r="N2599">
        <v>0.72881777327479003</v>
      </c>
      <c r="O2599">
        <v>30.434782608695599</v>
      </c>
      <c r="P2599">
        <v>57.0731707317073</v>
      </c>
      <c r="Q2599">
        <v>3.0376255702098998E-2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211</v>
      </c>
      <c r="E2600">
        <v>152.44502499999999</v>
      </c>
      <c r="F2600">
        <v>145</v>
      </c>
      <c r="G2600">
        <v>-78.839615386697503</v>
      </c>
      <c r="H2600">
        <v>-11.7476164534496</v>
      </c>
      <c r="I2600">
        <v>-46.6224199073595</v>
      </c>
      <c r="J2600">
        <v>-2.4083206825572501</v>
      </c>
      <c r="K2600">
        <v>162.59899246208201</v>
      </c>
      <c r="L2600">
        <v>199.28161363264701</v>
      </c>
      <c r="M2600">
        <v>30.115698152228902</v>
      </c>
      <c r="N2600">
        <v>0.74770173646578098</v>
      </c>
      <c r="O2600">
        <v>159.96551724137899</v>
      </c>
      <c r="P2600">
        <v>1.3986013986013901</v>
      </c>
      <c r="Q2600">
        <v>2.6768837779997001E-2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785</v>
      </c>
      <c r="E2601">
        <v>152.20090007499999</v>
      </c>
      <c r="F2601">
        <v>137.35</v>
      </c>
      <c r="G2601">
        <v>-30.734214712869399</v>
      </c>
      <c r="H2601">
        <v>-6.3242308330466104</v>
      </c>
      <c r="I2601">
        <v>-26.7605319423906</v>
      </c>
      <c r="J2601">
        <v>1.89212649463671</v>
      </c>
      <c r="K2601">
        <v>144.26349053210299</v>
      </c>
      <c r="L2601">
        <v>151.973921509191</v>
      </c>
      <c r="M2601">
        <v>39.945608368129598</v>
      </c>
      <c r="N2601">
        <v>0.97138809455098696</v>
      </c>
      <c r="O2601">
        <v>61.558063341827399</v>
      </c>
      <c r="P2601">
        <v>16.250528988573802</v>
      </c>
      <c r="Q2601">
        <v>1.4899828500343E-2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622</v>
      </c>
      <c r="E2602">
        <v>151.83356042</v>
      </c>
      <c r="F2602">
        <v>97.88</v>
      </c>
      <c r="G2602">
        <v>71.749045049439502</v>
      </c>
      <c r="H2602">
        <v>-8.68088968355163</v>
      </c>
      <c r="I2602">
        <v>-16.955761557455499</v>
      </c>
      <c r="J2602">
        <v>3.5500126507760701</v>
      </c>
      <c r="K2602">
        <v>101.157905898275</v>
      </c>
      <c r="L2602">
        <v>94.131105444980506</v>
      </c>
      <c r="M2602">
        <v>45.391545468965901</v>
      </c>
      <c r="N2602">
        <v>8.7330318594854503E-2</v>
      </c>
      <c r="O2602">
        <v>47.170004086636702</v>
      </c>
      <c r="P2602">
        <v>118.238573021181</v>
      </c>
      <c r="Q2602">
        <v>0.162095241750456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133</v>
      </c>
      <c r="E2603">
        <v>151.66883242500001</v>
      </c>
      <c r="F2603">
        <v>3.81</v>
      </c>
      <c r="G2603">
        <v>87.038768806345601</v>
      </c>
      <c r="H2603">
        <v>7.1971766536666202</v>
      </c>
      <c r="I2603">
        <v>-11.327393258773901</v>
      </c>
      <c r="J2603">
        <v>8.7919918946507095E-2</v>
      </c>
      <c r="K2603">
        <v>3.8090233622798602</v>
      </c>
      <c r="L2603">
        <v>3.3639379505433999</v>
      </c>
      <c r="M2603">
        <v>41.825784940059201</v>
      </c>
      <c r="N2603">
        <v>1.0821597098517901</v>
      </c>
      <c r="O2603">
        <v>38.845144356955302</v>
      </c>
      <c r="P2603">
        <v>124.117647058823</v>
      </c>
      <c r="Q2603">
        <v>6.107223149517E-2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622</v>
      </c>
      <c r="E2604">
        <v>151.57072754999999</v>
      </c>
      <c r="F2604">
        <v>168.3</v>
      </c>
      <c r="G2604">
        <v>84.358489149971902</v>
      </c>
      <c r="H2604">
        <v>18.884360752398301</v>
      </c>
      <c r="I2604">
        <v>46.813935893468397</v>
      </c>
      <c r="J2604">
        <v>-7.74898002321659</v>
      </c>
      <c r="K2604">
        <v>149.23435556696799</v>
      </c>
      <c r="L2604">
        <v>122.99531103311</v>
      </c>
      <c r="M2604">
        <v>58.784186909102701</v>
      </c>
      <c r="N2604">
        <v>1.83577934791861</v>
      </c>
      <c r="O2604">
        <v>9.3285799168151904</v>
      </c>
      <c r="P2604">
        <v>123.357664233576</v>
      </c>
      <c r="Q2604">
        <v>8.3248807406289996E-2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899</v>
      </c>
      <c r="E2605">
        <v>151.45724999999999</v>
      </c>
      <c r="F2605">
        <v>593.95000000000005</v>
      </c>
      <c r="G2605">
        <v>59.561908594486603</v>
      </c>
      <c r="H2605">
        <v>-13.886856959778701</v>
      </c>
      <c r="I2605">
        <v>3.5351659575199901</v>
      </c>
      <c r="J2605">
        <v>-4.2054221318326102</v>
      </c>
      <c r="K2605">
        <v>604.32114263571395</v>
      </c>
      <c r="L2605">
        <v>523.93251485545795</v>
      </c>
      <c r="M2605">
        <v>45.142133957263098</v>
      </c>
      <c r="N2605">
        <v>0.357893800465307</v>
      </c>
      <c r="O2605">
        <v>26.104890984089501</v>
      </c>
      <c r="P2605">
        <v>96.152575957727805</v>
      </c>
      <c r="Q2605">
        <v>8.1439543892089003E-2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Row],[Ticker]],[1]!Table1[[Symbol]:[Industry]],2,FALSE),"-")</f>
        <v>-</v>
      </c>
      <c r="E2606">
        <v>151.40880000000001</v>
      </c>
      <c r="F2606">
        <v>122.4</v>
      </c>
      <c r="G2606">
        <v>26.588860490842102</v>
      </c>
      <c r="H2606">
        <v>22.237521149673899</v>
      </c>
      <c r="I2606">
        <v>-22.700740413224899</v>
      </c>
      <c r="J2606">
        <v>-0.434031629187554</v>
      </c>
      <c r="K2606">
        <v>118.86070541564</v>
      </c>
      <c r="L2606">
        <v>114.486737595017</v>
      </c>
      <c r="M2606">
        <v>56.447613554122</v>
      </c>
      <c r="N2606">
        <v>1.4150963837147901</v>
      </c>
      <c r="O2606">
        <v>39.338235294117602</v>
      </c>
      <c r="P2606">
        <v>71.248688352570795</v>
      </c>
      <c r="Q2606">
        <v>0.13856228298062001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Row],[Ticker]],[1]!Table1[[Symbol]:[Industry]],2,FALSE),"-")</f>
        <v>-</v>
      </c>
      <c r="D2607" t="s">
        <v>622</v>
      </c>
      <c r="E2607">
        <v>151.36875000000001</v>
      </c>
      <c r="F2607">
        <v>224.25</v>
      </c>
      <c r="G2607">
        <v>1.5489554637732501</v>
      </c>
      <c r="H2607">
        <v>8.82686270342084</v>
      </c>
      <c r="I2607">
        <v>12.645572064318699</v>
      </c>
      <c r="J2607">
        <v>9.9770709560780197</v>
      </c>
      <c r="K2607">
        <v>200.24409928050201</v>
      </c>
      <c r="L2607">
        <v>184.05868947827099</v>
      </c>
      <c r="M2607">
        <v>65.304201333385095</v>
      </c>
      <c r="N2607">
        <v>1.1987682929901</v>
      </c>
      <c r="O2607">
        <v>11.3935340022296</v>
      </c>
      <c r="P2607">
        <v>51.4690982776089</v>
      </c>
      <c r="Q2607">
        <v>-2.3091778695642998E-2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E2608">
        <v>151.16808119999999</v>
      </c>
      <c r="F2608">
        <v>114</v>
      </c>
      <c r="G2608">
        <v>1535.37769133764</v>
      </c>
      <c r="H2608">
        <v>-17.748694151713</v>
      </c>
      <c r="I2608">
        <v>120.07463376825299</v>
      </c>
      <c r="J2608">
        <v>-4.1934446494993898</v>
      </c>
      <c r="K2608">
        <v>130.54703637222599</v>
      </c>
      <c r="M2608">
        <v>23.113885177750198</v>
      </c>
      <c r="N2608">
        <v>0.470955882352941</v>
      </c>
      <c r="O2608">
        <v>67.543859649122794</v>
      </c>
      <c r="P2608">
        <v>1559.3886462882001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E2609">
        <v>150.98750072999999</v>
      </c>
      <c r="F2609">
        <v>155.55000000000001</v>
      </c>
      <c r="G2609">
        <v>94.919375802430395</v>
      </c>
      <c r="H2609">
        <v>-13.0823876860357</v>
      </c>
      <c r="I2609">
        <v>-59.471321466149398</v>
      </c>
      <c r="J2609">
        <v>-6.2879768430157004</v>
      </c>
      <c r="K2609">
        <v>173.82182318795699</v>
      </c>
      <c r="L2609">
        <v>180.34520762056101</v>
      </c>
      <c r="M2609">
        <v>31.810398092797801</v>
      </c>
      <c r="N2609">
        <v>0.65018726591760301</v>
      </c>
      <c r="O2609">
        <v>121.15075538412</v>
      </c>
      <c r="P2609">
        <v>127.578639356254</v>
      </c>
      <c r="Q2609">
        <v>0.15334164325872099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228</v>
      </c>
      <c r="E2610">
        <v>150.63888</v>
      </c>
      <c r="F2610">
        <v>146.65</v>
      </c>
      <c r="G2610">
        <v>62.211267271661697</v>
      </c>
      <c r="H2610">
        <v>-4.2291388389733902</v>
      </c>
      <c r="I2610">
        <v>-43.812502737394603</v>
      </c>
      <c r="J2610">
        <v>1.5916793174427399</v>
      </c>
      <c r="K2610">
        <v>152.42818145883001</v>
      </c>
      <c r="L2610">
        <v>156.07322821471001</v>
      </c>
      <c r="M2610">
        <v>42.9765855709744</v>
      </c>
      <c r="N2610">
        <v>0.61712473572938598</v>
      </c>
      <c r="O2610">
        <v>89.805659734060697</v>
      </c>
      <c r="P2610">
        <v>125.615384615384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4101</v>
      </c>
      <c r="E2611">
        <v>150.600090118</v>
      </c>
      <c r="F2611">
        <v>54.19</v>
      </c>
      <c r="G2611">
        <v>5.3516614256629804</v>
      </c>
      <c r="H2611">
        <v>-14.3827919191283</v>
      </c>
      <c r="I2611">
        <v>-25.449734980722202</v>
      </c>
      <c r="J2611">
        <v>-6.15408339442165</v>
      </c>
      <c r="K2611">
        <v>56.433960278883497</v>
      </c>
      <c r="L2611">
        <v>52.707871376346397</v>
      </c>
      <c r="M2611">
        <v>27.680325372452401</v>
      </c>
      <c r="N2611">
        <v>0.96615681356623895</v>
      </c>
      <c r="O2611">
        <v>36.464292304853302</v>
      </c>
      <c r="P2611">
        <v>43.740053050397798</v>
      </c>
      <c r="Q2611">
        <v>7.8102333666939999E-2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E2612">
        <v>150.27695144</v>
      </c>
      <c r="F2612">
        <v>487.55</v>
      </c>
      <c r="G2612">
        <v>83.501281695534402</v>
      </c>
      <c r="H2612">
        <v>33.246241838227597</v>
      </c>
      <c r="I2612">
        <v>13.063792597929099</v>
      </c>
      <c r="J2612">
        <v>22.030014163766101</v>
      </c>
      <c r="K2612">
        <v>384.34253366601899</v>
      </c>
      <c r="L2612">
        <v>369.04716065868899</v>
      </c>
      <c r="M2612">
        <v>89.155915437304699</v>
      </c>
      <c r="N2612">
        <v>1.80990767045454</v>
      </c>
      <c r="O2612">
        <v>34.909240077940701</v>
      </c>
      <c r="P2612">
        <v>135.53140096618301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D2613" t="s">
        <v>890</v>
      </c>
      <c r="E2613">
        <v>150.245</v>
      </c>
      <c r="F2613">
        <v>151</v>
      </c>
      <c r="G2613">
        <v>-7.8571087967143001</v>
      </c>
      <c r="H2613">
        <v>4.9702858973640902</v>
      </c>
      <c r="I2613">
        <v>-10.4131973290981</v>
      </c>
      <c r="J2613">
        <v>1.45940418516762</v>
      </c>
      <c r="K2613">
        <v>144.368690140768</v>
      </c>
      <c r="L2613">
        <v>138.661346368061</v>
      </c>
      <c r="M2613">
        <v>70.029383963446804</v>
      </c>
      <c r="N2613">
        <v>3.6384976525821497E-2</v>
      </c>
      <c r="O2613">
        <v>5.1324503311258303</v>
      </c>
      <c r="P2613">
        <v>21.7741935483871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E2614">
        <v>150.215</v>
      </c>
      <c r="F2614">
        <v>23.11</v>
      </c>
      <c r="G2614">
        <v>71.339848092550199</v>
      </c>
      <c r="H2614">
        <v>29.0875169482002</v>
      </c>
      <c r="I2614">
        <v>36.548197736921402</v>
      </c>
      <c r="J2614">
        <v>9.7023663403435094</v>
      </c>
      <c r="K2614">
        <v>18.074966095023299</v>
      </c>
      <c r="L2614">
        <v>17.953086779167201</v>
      </c>
      <c r="M2614">
        <v>92.615347354331007</v>
      </c>
      <c r="N2614">
        <v>0.180831294677926</v>
      </c>
      <c r="O2614">
        <v>0</v>
      </c>
      <c r="P2614">
        <v>127.236971484759</v>
      </c>
      <c r="Q2614">
        <v>7.6160307302861996E-2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D2615" t="s">
        <v>555</v>
      </c>
      <c r="E2615">
        <v>150.17528877000001</v>
      </c>
      <c r="F2615">
        <v>105.95</v>
      </c>
      <c r="G2615">
        <v>-14.7278193136342</v>
      </c>
      <c r="H2615">
        <v>-19.3829199519047</v>
      </c>
      <c r="I2615">
        <v>-36.395954467041001</v>
      </c>
      <c r="J2615">
        <v>0.24284210814042001</v>
      </c>
      <c r="K2615">
        <v>113.139325598337</v>
      </c>
      <c r="L2615">
        <v>115.677178499419</v>
      </c>
      <c r="M2615">
        <v>33.019969928017801</v>
      </c>
      <c r="N2615">
        <v>0.30837563451776601</v>
      </c>
      <c r="O2615">
        <v>70.835299669655498</v>
      </c>
      <c r="P2615">
        <v>13.558413719185401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E2616">
        <v>149.97726900000001</v>
      </c>
      <c r="F2616">
        <v>163.15</v>
      </c>
      <c r="G2616">
        <v>262.32577249438299</v>
      </c>
      <c r="H2616">
        <v>10.132533621938601</v>
      </c>
      <c r="I2616">
        <v>53.187571351663301</v>
      </c>
      <c r="J2616">
        <v>-2.9697241913291799</v>
      </c>
      <c r="K2616">
        <v>136.82440910798101</v>
      </c>
      <c r="L2616">
        <v>98.933355435178498</v>
      </c>
      <c r="M2616">
        <v>57.633741394125799</v>
      </c>
      <c r="N2616">
        <v>0.62897273699541101</v>
      </c>
      <c r="O2616">
        <v>6.6503217897640097</v>
      </c>
      <c r="P2616">
        <v>304.03665180782502</v>
      </c>
      <c r="Q2616">
        <v>0.17732427930831299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D2617" t="s">
        <v>80</v>
      </c>
      <c r="E2617">
        <v>149.75728000000001</v>
      </c>
      <c r="F2617">
        <v>67.58</v>
      </c>
      <c r="G2617">
        <v>78.324374390756901</v>
      </c>
      <c r="H2617">
        <v>5.2499475864811997E-2</v>
      </c>
      <c r="I2617">
        <v>9.6996337682530402</v>
      </c>
      <c r="J2617">
        <v>6.9431676011666399</v>
      </c>
      <c r="K2617">
        <v>60.694824523103499</v>
      </c>
      <c r="L2617">
        <v>53.681742667158296</v>
      </c>
      <c r="M2617">
        <v>60.131262818333603</v>
      </c>
      <c r="N2617">
        <v>2.0466398110542099</v>
      </c>
      <c r="O2617">
        <v>13.939035217519899</v>
      </c>
      <c r="P2617">
        <v>116.602564102564</v>
      </c>
      <c r="Q2617">
        <v>9.3296119800093003E-2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E2618">
        <v>149.41449</v>
      </c>
      <c r="F2618">
        <v>78.930000000000007</v>
      </c>
      <c r="G2618">
        <v>70.926066536226401</v>
      </c>
      <c r="H2618">
        <v>5.87627966107814</v>
      </c>
      <c r="I2618">
        <v>27.813425629974301</v>
      </c>
      <c r="J2618">
        <v>-6.6973459040977996</v>
      </c>
      <c r="K2618">
        <v>66.055006537508504</v>
      </c>
      <c r="L2618">
        <v>58.257479597724</v>
      </c>
      <c r="M2618">
        <v>63.591564621885198</v>
      </c>
      <c r="N2618">
        <v>1.87117397031619</v>
      </c>
      <c r="O2618">
        <v>10.8577220321804</v>
      </c>
      <c r="P2618">
        <v>119.25</v>
      </c>
      <c r="Q2618">
        <v>0.15140455464670899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21</v>
      </c>
      <c r="E2619">
        <v>149.3998344</v>
      </c>
      <c r="F2619">
        <v>108.65</v>
      </c>
      <c r="G2619">
        <v>-1.9323032651671801</v>
      </c>
      <c r="H2619">
        <v>-4.9385964780659997</v>
      </c>
      <c r="I2619">
        <v>-24.876497918989699</v>
      </c>
      <c r="J2619">
        <v>-0.37260639684296698</v>
      </c>
      <c r="K2619">
        <v>109.601448703356</v>
      </c>
      <c r="L2619">
        <v>106.48215506264199</v>
      </c>
      <c r="M2619">
        <v>34.4854765794991</v>
      </c>
      <c r="N2619">
        <v>0.46807017543859603</v>
      </c>
      <c r="O2619">
        <v>38.011965025310602</v>
      </c>
      <c r="P2619">
        <v>28.579881656804702</v>
      </c>
      <c r="Q2619">
        <v>5.3601967730257001E-2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D2620" t="s">
        <v>527</v>
      </c>
      <c r="E2620">
        <v>148.66825499999999</v>
      </c>
      <c r="F2620">
        <v>15.58</v>
      </c>
      <c r="G2620">
        <v>-8.7742685600279007</v>
      </c>
      <c r="H2620">
        <v>10.7822077884226</v>
      </c>
      <c r="I2620">
        <v>-38.226147481746899</v>
      </c>
      <c r="J2620">
        <v>-1.9492242234607799</v>
      </c>
      <c r="K2620">
        <v>14.785693723015701</v>
      </c>
      <c r="L2620">
        <v>16.586416191885501</v>
      </c>
      <c r="M2620">
        <v>58.478086174134702</v>
      </c>
      <c r="N2620">
        <v>2.4471594122485398</v>
      </c>
      <c r="O2620">
        <v>91.527599486521098</v>
      </c>
      <c r="P2620">
        <v>26.461038961038899</v>
      </c>
      <c r="Q2620">
        <v>-1.9250041019202999E-2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989</v>
      </c>
      <c r="E2621">
        <v>148.587099365</v>
      </c>
      <c r="F2621">
        <v>22.93</v>
      </c>
      <c r="G2621">
        <v>118.37805139193399</v>
      </c>
      <c r="H2621">
        <v>-12.8267367192978</v>
      </c>
      <c r="I2621">
        <v>-14.734582471434299</v>
      </c>
      <c r="J2621">
        <v>-4.5878613923693603</v>
      </c>
      <c r="K2621">
        <v>21.7272235567211</v>
      </c>
      <c r="L2621">
        <v>19.9684518815389</v>
      </c>
      <c r="M2621">
        <v>54.5199769546916</v>
      </c>
      <c r="N2621">
        <v>0.769645876131967</v>
      </c>
      <c r="O2621">
        <v>28.259921500217999</v>
      </c>
      <c r="P2621">
        <v>142.38900634249401</v>
      </c>
      <c r="Q2621">
        <v>0.12956525781939199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D2622" t="s">
        <v>409</v>
      </c>
      <c r="E2622">
        <v>148.25622681600001</v>
      </c>
      <c r="F2622">
        <v>10.42</v>
      </c>
      <c r="G2622">
        <v>139.57878863918299</v>
      </c>
      <c r="H2622">
        <v>10.829957199513199</v>
      </c>
      <c r="I2622">
        <v>42.391363091561303</v>
      </c>
      <c r="J2622">
        <v>2.1787634661707198</v>
      </c>
      <c r="K2622">
        <v>10.038815769022699</v>
      </c>
      <c r="L2622">
        <v>7.9729999294555496</v>
      </c>
      <c r="M2622">
        <v>42.152289935373503</v>
      </c>
      <c r="N2622">
        <v>0.84915293301914496</v>
      </c>
      <c r="O2622">
        <v>48.272552783109397</v>
      </c>
      <c r="P2622">
        <v>174.210526315789</v>
      </c>
      <c r="Q2622">
        <v>0.141525082776674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D2623" t="s">
        <v>158</v>
      </c>
      <c r="E2623">
        <v>147.85679999999999</v>
      </c>
      <c r="F2623">
        <v>140</v>
      </c>
      <c r="G2623">
        <v>-9.2568565899047108</v>
      </c>
      <c r="H2623">
        <v>-2.8868569597787599</v>
      </c>
      <c r="I2623">
        <v>-4.5394881447222497</v>
      </c>
      <c r="J2623">
        <v>-1.85659654462621</v>
      </c>
      <c r="K2623">
        <v>145.45357145693399</v>
      </c>
      <c r="L2623">
        <v>140.16783512342201</v>
      </c>
      <c r="M2623">
        <v>28.156183621697298</v>
      </c>
      <c r="N2623">
        <v>0.48067226890756298</v>
      </c>
      <c r="O2623">
        <v>34.285714285714199</v>
      </c>
      <c r="P2623">
        <v>20.5857019810508</v>
      </c>
      <c r="Q2623">
        <v>6.6617719109658996E-2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D2624" t="s">
        <v>133</v>
      </c>
      <c r="E2624">
        <v>147.10970399999999</v>
      </c>
      <c r="F2624">
        <v>319.2</v>
      </c>
      <c r="G2624">
        <v>165.224275205293</v>
      </c>
      <c r="H2624">
        <v>3.0364879879564302</v>
      </c>
      <c r="I2624">
        <v>-0.30036623174695798</v>
      </c>
      <c r="J2624">
        <v>8.31451589809922</v>
      </c>
      <c r="K2624">
        <v>294.07957566431799</v>
      </c>
      <c r="L2624">
        <v>260.16163754390999</v>
      </c>
      <c r="M2624">
        <v>75.9668822011744</v>
      </c>
      <c r="N2624">
        <v>1.7495937318630199</v>
      </c>
      <c r="O2624">
        <v>22.979323308270601</v>
      </c>
      <c r="P2624">
        <v>189.235230155853</v>
      </c>
      <c r="Q2624">
        <v>0.19420408816894999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402</v>
      </c>
      <c r="E2625">
        <v>147.02600000000001</v>
      </c>
      <c r="F2625">
        <v>82</v>
      </c>
      <c r="G2625">
        <v>-41.482774596293098</v>
      </c>
      <c r="H2625">
        <v>5.37628564841176</v>
      </c>
      <c r="I2625">
        <v>-52.669400429417003</v>
      </c>
      <c r="J2625">
        <v>4.7037125124634898</v>
      </c>
      <c r="K2625">
        <v>73.769657952949103</v>
      </c>
      <c r="L2625">
        <v>90.074249764612304</v>
      </c>
      <c r="M2625">
        <v>73.112015375102601</v>
      </c>
      <c r="N2625">
        <v>1.51282650724136</v>
      </c>
      <c r="O2625">
        <v>105.487804878048</v>
      </c>
      <c r="P2625">
        <v>39.432069375956402</v>
      </c>
      <c r="Q2625">
        <v>0.23854906109384599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890</v>
      </c>
      <c r="E2626">
        <v>146.71060888</v>
      </c>
      <c r="F2626">
        <v>133.6</v>
      </c>
      <c r="G2626">
        <v>276.34864948455999</v>
      </c>
      <c r="H2626">
        <v>21.614188468846901</v>
      </c>
      <c r="I2626">
        <v>122.034323313627</v>
      </c>
      <c r="J2626">
        <v>-6.0897865035579501</v>
      </c>
      <c r="K2626">
        <v>114.340843095381</v>
      </c>
      <c r="L2626">
        <v>78.610135044330306</v>
      </c>
      <c r="M2626">
        <v>46.466245435779598</v>
      </c>
      <c r="N2626">
        <v>0.85447748044045102</v>
      </c>
      <c r="O2626">
        <v>10.62874251497</v>
      </c>
      <c r="P2626">
        <v>323.99238337035803</v>
      </c>
      <c r="Q2626">
        <v>0.10278656989561601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D2627" t="s">
        <v>295</v>
      </c>
      <c r="E2627">
        <v>145.82386595999901</v>
      </c>
      <c r="F2627">
        <v>70.12</v>
      </c>
      <c r="G2627">
        <v>-48.082422194740197</v>
      </c>
      <c r="H2627">
        <v>7.2834593419243996</v>
      </c>
      <c r="I2627">
        <v>-26.759791949599599</v>
      </c>
      <c r="J2627">
        <v>-4.3362985218924299</v>
      </c>
      <c r="K2627">
        <v>62.402405964146702</v>
      </c>
      <c r="L2627">
        <v>68.492457106465395</v>
      </c>
      <c r="M2627">
        <v>65.408112202233596</v>
      </c>
      <c r="N2627">
        <v>3.8797660456807299</v>
      </c>
      <c r="O2627">
        <v>58.3000570450656</v>
      </c>
      <c r="P2627">
        <v>44.5773195876288</v>
      </c>
      <c r="Q2627">
        <v>3.2730328085871001E-2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302</v>
      </c>
      <c r="E2628">
        <v>145.50342499999999</v>
      </c>
      <c r="F2628">
        <v>64.599999999999994</v>
      </c>
      <c r="G2628">
        <v>-18.4553993950049</v>
      </c>
      <c r="M2628">
        <v>99.999992872253003</v>
      </c>
      <c r="N2628">
        <v>1</v>
      </c>
      <c r="O2628">
        <v>0</v>
      </c>
      <c r="P2628">
        <v>5.5555555555555296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932</v>
      </c>
      <c r="E2629">
        <v>145.47831117199999</v>
      </c>
      <c r="F2629">
        <v>77.86</v>
      </c>
      <c r="G2629">
        <v>8.4040110358341096</v>
      </c>
      <c r="H2629">
        <v>-4.9341611306841502</v>
      </c>
      <c r="I2629">
        <v>8.9933788197178099</v>
      </c>
      <c r="J2629">
        <v>-0.28093214752540202</v>
      </c>
      <c r="K2629">
        <v>80.299883404729997</v>
      </c>
      <c r="L2629">
        <v>74.117783795290507</v>
      </c>
      <c r="M2629">
        <v>43.952269592032103</v>
      </c>
      <c r="N2629">
        <v>0.100276733881887</v>
      </c>
      <c r="O2629">
        <v>49.2422296429488</v>
      </c>
      <c r="P2629">
        <v>41.178603807796897</v>
      </c>
      <c r="Q2629">
        <v>7.5455433650140999E-2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E2630">
        <v>145.34162649999999</v>
      </c>
      <c r="F2630">
        <v>204.5</v>
      </c>
      <c r="G2630">
        <v>44.025199527664597</v>
      </c>
      <c r="H2630">
        <v>11.139407359863601</v>
      </c>
      <c r="I2630">
        <v>12.6000371191683</v>
      </c>
      <c r="J2630">
        <v>0.64507737569518098</v>
      </c>
      <c r="K2630">
        <v>183.104351351952</v>
      </c>
      <c r="L2630">
        <v>163.71220681555701</v>
      </c>
      <c r="M2630">
        <v>66.337014304501693</v>
      </c>
      <c r="N2630">
        <v>0.36276414500951798</v>
      </c>
      <c r="O2630">
        <v>7.5794621026894902</v>
      </c>
      <c r="P2630">
        <v>75.611850579647907</v>
      </c>
      <c r="Q2630">
        <v>0.20443889256647399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46</v>
      </c>
      <c r="E2631">
        <v>145.31365105</v>
      </c>
      <c r="F2631">
        <v>6.95</v>
      </c>
      <c r="G2631">
        <v>54.194173254567701</v>
      </c>
      <c r="H2631">
        <v>8.3131430402212398</v>
      </c>
      <c r="I2631">
        <v>-34.415308760482503</v>
      </c>
      <c r="J2631">
        <v>1.5916793174427399</v>
      </c>
      <c r="K2631">
        <v>5.9141488287695596</v>
      </c>
      <c r="L2631">
        <v>4.5221790441620104</v>
      </c>
      <c r="M2631">
        <v>99.637969183025405</v>
      </c>
      <c r="N2631">
        <v>0.883766361671528</v>
      </c>
      <c r="O2631">
        <v>38.848920863309303</v>
      </c>
      <c r="P2631">
        <v>87.837837837837796</v>
      </c>
      <c r="Q2631">
        <v>2.6258377101742E-2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E2632">
        <v>145.30832799999999</v>
      </c>
      <c r="F2632">
        <v>140.65</v>
      </c>
      <c r="G2632">
        <v>-47.278821835448603</v>
      </c>
      <c r="H2632">
        <v>-6.1537070285545497</v>
      </c>
      <c r="I2632">
        <v>-26.777030824155101</v>
      </c>
      <c r="J2632">
        <v>-1.6751707513330401</v>
      </c>
      <c r="K2632">
        <v>148.83293316126199</v>
      </c>
      <c r="L2632">
        <v>156.818725799936</v>
      </c>
      <c r="M2632">
        <v>1.92804286817349</v>
      </c>
      <c r="N2632">
        <v>0.29523809523809502</v>
      </c>
      <c r="O2632">
        <v>56.381087806612101</v>
      </c>
      <c r="P2632">
        <v>33.570750237416902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1100</v>
      </c>
      <c r="E2633">
        <v>145.12867199999999</v>
      </c>
      <c r="F2633">
        <v>112.32</v>
      </c>
      <c r="G2633">
        <v>-27.5989377831784</v>
      </c>
      <c r="H2633">
        <v>-6.5761114759351402</v>
      </c>
      <c r="I2633">
        <v>-27.095397287647501</v>
      </c>
      <c r="J2633">
        <v>-3.97173024596681</v>
      </c>
      <c r="K2633">
        <v>119.706886442344</v>
      </c>
      <c r="L2633">
        <v>119.118131593588</v>
      </c>
      <c r="M2633">
        <v>32.821209612164097</v>
      </c>
      <c r="N2633">
        <v>0.37035744485137001</v>
      </c>
      <c r="O2633">
        <v>48.993945868945801</v>
      </c>
      <c r="P2633">
        <v>23.905129619415298</v>
      </c>
      <c r="Q2633">
        <v>-6.5492975630788E-2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E2634">
        <v>144.65751753000001</v>
      </c>
      <c r="F2634">
        <v>140.55000000000001</v>
      </c>
      <c r="G2634">
        <v>-23.222989334514601</v>
      </c>
      <c r="H2634">
        <v>-12.833093518918499</v>
      </c>
      <c r="I2634">
        <v>-13.0395593153204</v>
      </c>
      <c r="J2634">
        <v>-1.9459595143137201</v>
      </c>
      <c r="K2634">
        <v>128.16964548693201</v>
      </c>
      <c r="L2634">
        <v>135.023202961885</v>
      </c>
      <c r="M2634">
        <v>77.927032469736105</v>
      </c>
      <c r="N2634">
        <v>1.40381185063912</v>
      </c>
      <c r="O2634">
        <v>18.498754891497601</v>
      </c>
      <c r="P2634">
        <v>28.8858321870701</v>
      </c>
      <c r="Q2634">
        <v>9.6127081695863995E-2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932</v>
      </c>
      <c r="E2635">
        <v>144.15040230599999</v>
      </c>
      <c r="F2635">
        <v>8.86</v>
      </c>
      <c r="G2635">
        <v>-27.180353857664201</v>
      </c>
      <c r="H2635">
        <v>-4.5185585914803896</v>
      </c>
      <c r="I2635">
        <v>-42.848753328521099</v>
      </c>
      <c r="J2635">
        <v>-3.2561222609112499</v>
      </c>
      <c r="K2635">
        <v>8.7697588396077695</v>
      </c>
      <c r="L2635">
        <v>9.6783435027116607</v>
      </c>
      <c r="M2635">
        <v>58.320156193534601</v>
      </c>
      <c r="N2635">
        <v>1.1827692896545201</v>
      </c>
      <c r="O2635">
        <v>78.8939051918736</v>
      </c>
      <c r="P2635">
        <v>12.1518987341772</v>
      </c>
      <c r="Q2635">
        <v>-2.220562918818E-2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198</v>
      </c>
      <c r="E2636">
        <v>143.86943264000001</v>
      </c>
      <c r="F2636">
        <v>182.9</v>
      </c>
      <c r="G2636">
        <v>36.076572401737103</v>
      </c>
      <c r="H2636">
        <v>-3.1382536078234402</v>
      </c>
      <c r="I2636">
        <v>-15.4622143808958</v>
      </c>
      <c r="J2636">
        <v>0.401861940575025</v>
      </c>
      <c r="K2636">
        <v>166.26970379978101</v>
      </c>
      <c r="L2636">
        <v>148.67807001520501</v>
      </c>
      <c r="M2636">
        <v>58.493952398001902</v>
      </c>
      <c r="N2636">
        <v>0.86317504544595003</v>
      </c>
      <c r="O2636">
        <v>15.882996172772</v>
      </c>
      <c r="P2636">
        <v>79.313725490196006</v>
      </c>
      <c r="Q2636">
        <v>2.6937561777551002E-2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290</v>
      </c>
      <c r="E2637">
        <v>143.84062</v>
      </c>
      <c r="F2637">
        <v>35.42</v>
      </c>
      <c r="G2637">
        <v>80.728929442503102</v>
      </c>
      <c r="H2637">
        <v>-4.62930182773409</v>
      </c>
      <c r="I2637">
        <v>10.417943627407899</v>
      </c>
      <c r="J2637">
        <v>1.34292309853728</v>
      </c>
      <c r="K2637">
        <v>32.199772154920197</v>
      </c>
      <c r="L2637">
        <v>25.000678827929899</v>
      </c>
      <c r="M2637">
        <v>43.081355052431803</v>
      </c>
      <c r="N2637">
        <v>0.64374984157985204</v>
      </c>
      <c r="O2637">
        <v>19.339356295878002</v>
      </c>
      <c r="P2637">
        <v>140.95238095238099</v>
      </c>
      <c r="Q2637">
        <v>0.110154800233877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E2638">
        <v>143.69423750000001</v>
      </c>
      <c r="F2638">
        <v>789.8</v>
      </c>
      <c r="G2638">
        <v>110.107912694318</v>
      </c>
      <c r="H2638">
        <v>-22.629568859353402</v>
      </c>
      <c r="I2638">
        <v>23.535584902633399</v>
      </c>
      <c r="J2638">
        <v>-13.23822269731</v>
      </c>
      <c r="K2638">
        <v>918.44599024653496</v>
      </c>
      <c r="L2638">
        <v>652.906463090378</v>
      </c>
      <c r="M2638">
        <v>26.8896297683394</v>
      </c>
      <c r="N2638">
        <v>1.46965598968317</v>
      </c>
      <c r="O2638">
        <v>22.043555330463398</v>
      </c>
      <c r="P2638">
        <v>134.118867644879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271</v>
      </c>
      <c r="E2639">
        <v>143.57425499999999</v>
      </c>
      <c r="F2639">
        <v>133.05000000000001</v>
      </c>
      <c r="G2639">
        <v>-31.809915089208602</v>
      </c>
      <c r="H2639">
        <v>-1.7297087701557501</v>
      </c>
      <c r="I2639">
        <v>-41.931587335907899</v>
      </c>
      <c r="J2639">
        <v>3.4713785655630498</v>
      </c>
      <c r="K2639">
        <v>136.61798032185101</v>
      </c>
      <c r="L2639">
        <v>149.935173177964</v>
      </c>
      <c r="M2639">
        <v>44.380492319713397</v>
      </c>
      <c r="N2639">
        <v>0.70907485191573705</v>
      </c>
      <c r="O2639">
        <v>81.548290116497498</v>
      </c>
      <c r="P2639">
        <v>9.0573770491803192</v>
      </c>
      <c r="Q2639">
        <v>0.10214533672242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469</v>
      </c>
      <c r="E2640">
        <v>143.33907444600001</v>
      </c>
      <c r="F2640">
        <v>48.63</v>
      </c>
      <c r="G2640">
        <v>2.9603244228076999</v>
      </c>
      <c r="H2640">
        <v>-2.9681577727869</v>
      </c>
      <c r="I2640">
        <v>-30.815387690974401</v>
      </c>
      <c r="J2640">
        <v>-0.460522316348845</v>
      </c>
      <c r="K2640">
        <v>47.410806855482001</v>
      </c>
      <c r="L2640">
        <v>46.961583116805201</v>
      </c>
      <c r="M2640">
        <v>48.687267487131201</v>
      </c>
      <c r="N2640">
        <v>1.0024425268985599</v>
      </c>
      <c r="O2640">
        <v>37.775035986016803</v>
      </c>
      <c r="P2640">
        <v>31.255060728744901</v>
      </c>
      <c r="Q2640">
        <v>-7.8660426877168996E-2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715</v>
      </c>
      <c r="E2641">
        <v>142.89995898000001</v>
      </c>
      <c r="F2641">
        <v>86.59</v>
      </c>
      <c r="G2641">
        <v>-0.78625024015770895</v>
      </c>
      <c r="H2641">
        <v>0.39476595191574898</v>
      </c>
      <c r="I2641">
        <v>-5.22367630873255E-3</v>
      </c>
      <c r="J2641">
        <v>0.63047094119832303</v>
      </c>
      <c r="K2641">
        <v>83.892793581390606</v>
      </c>
      <c r="L2641">
        <v>78.358240539420507</v>
      </c>
      <c r="M2641">
        <v>66.033807332126898</v>
      </c>
      <c r="N2641">
        <v>1.0378086037791601</v>
      </c>
      <c r="O2641">
        <v>2.7832313200138499</v>
      </c>
      <c r="P2641">
        <v>49.036144578313198</v>
      </c>
      <c r="Q2641">
        <v>1.9804733760708002E-2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138</v>
      </c>
      <c r="E2642">
        <v>142.82587672</v>
      </c>
      <c r="F2642">
        <v>36.880000000000003</v>
      </c>
      <c r="G2642">
        <v>-24.737738261462098</v>
      </c>
      <c r="H2642">
        <v>1.0292269563051499</v>
      </c>
      <c r="I2642">
        <v>-25.325697956716699</v>
      </c>
      <c r="J2642">
        <v>0.21127050406339301</v>
      </c>
      <c r="K2642">
        <v>36.5542140012817</v>
      </c>
      <c r="L2642">
        <v>35.527187638037397</v>
      </c>
      <c r="M2642">
        <v>40.8037031137779</v>
      </c>
      <c r="N2642">
        <v>0.67152246744858901</v>
      </c>
      <c r="O2642">
        <v>40.455531453362198</v>
      </c>
      <c r="Q2642">
        <v>4.5391572465654999E-2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271</v>
      </c>
      <c r="E2643">
        <v>142.70350049999999</v>
      </c>
      <c r="F2643">
        <v>445.35</v>
      </c>
      <c r="G2643">
        <v>75.585367094741201</v>
      </c>
      <c r="H2643">
        <v>-7.0894317017725896</v>
      </c>
      <c r="I2643">
        <v>9.2021296085192592</v>
      </c>
      <c r="J2643">
        <v>0.58024572025716803</v>
      </c>
      <c r="K2643">
        <v>438.52384421124202</v>
      </c>
      <c r="L2643">
        <v>370.29795389006199</v>
      </c>
      <c r="M2643">
        <v>49.612244721431097</v>
      </c>
      <c r="N2643">
        <v>0.51600426447423997</v>
      </c>
      <c r="O2643">
        <v>19.007522173571299</v>
      </c>
      <c r="P2643">
        <v>114.523121387283</v>
      </c>
      <c r="Q2643">
        <v>7.3587588520535999E-2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1815</v>
      </c>
      <c r="E2644">
        <v>142.56</v>
      </c>
      <c r="F2644">
        <v>14.08</v>
      </c>
      <c r="G2644">
        <v>116.67280573319999</v>
      </c>
      <c r="H2644">
        <v>8.5832561258431994</v>
      </c>
      <c r="I2644">
        <v>41.279744265490599</v>
      </c>
      <c r="J2644">
        <v>-0.743777158141115</v>
      </c>
      <c r="K2644">
        <v>12.8611828338954</v>
      </c>
      <c r="L2644">
        <v>10.743212593560299</v>
      </c>
      <c r="M2644">
        <v>55.395913768956497</v>
      </c>
      <c r="N2644">
        <v>0.59453299472370802</v>
      </c>
      <c r="O2644">
        <v>21.803977272727199</v>
      </c>
      <c r="P2644">
        <v>147.01754385964901</v>
      </c>
      <c r="Q2644">
        <v>-1.6604710966663001E-2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46</v>
      </c>
      <c r="E2645">
        <v>142.40183999999999</v>
      </c>
      <c r="F2645">
        <v>147</v>
      </c>
      <c r="G2645">
        <v>162.538752651778</v>
      </c>
      <c r="H2645">
        <v>-4.8214800418334596</v>
      </c>
      <c r="I2645">
        <v>65.0773030788082</v>
      </c>
      <c r="J2645">
        <v>1.5916793174427399</v>
      </c>
      <c r="K2645">
        <v>135.04169703257</v>
      </c>
      <c r="L2645">
        <v>96.568248197910293</v>
      </c>
      <c r="M2645">
        <v>50.390170302702202</v>
      </c>
      <c r="N2645">
        <v>0.34677419354838701</v>
      </c>
      <c r="O2645">
        <v>9.8639455782312897</v>
      </c>
      <c r="P2645">
        <v>202.158273381295</v>
      </c>
      <c r="Q2645">
        <v>0.114434614623859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E2646">
        <v>141.82154800000001</v>
      </c>
      <c r="F2646">
        <v>99.79</v>
      </c>
      <c r="G2646">
        <v>-15.319091319147701</v>
      </c>
      <c r="H2646">
        <v>2.7109691271777598</v>
      </c>
      <c r="I2646">
        <v>-25.241910185339002</v>
      </c>
      <c r="J2646">
        <v>2.84233069837031</v>
      </c>
      <c r="K2646">
        <v>95.702474469509298</v>
      </c>
      <c r="L2646">
        <v>97.217899032159096</v>
      </c>
      <c r="M2646">
        <v>58.664750332622397</v>
      </c>
      <c r="N2646">
        <v>2.9844827586206799</v>
      </c>
      <c r="O2646">
        <v>38.991882954203803</v>
      </c>
      <c r="P2646">
        <v>20.811138014527799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60</v>
      </c>
      <c r="E2647">
        <v>141.78644736199999</v>
      </c>
      <c r="F2647">
        <v>50.54</v>
      </c>
      <c r="G2647">
        <v>34.421646930317202</v>
      </c>
      <c r="H2647">
        <v>2.24998514548439</v>
      </c>
      <c r="I2647">
        <v>-15.7818477132284</v>
      </c>
      <c r="J2647">
        <v>-4.8702049305437702</v>
      </c>
      <c r="K2647">
        <v>48.901391064694202</v>
      </c>
      <c r="L2647">
        <v>47.189895755359103</v>
      </c>
      <c r="M2647">
        <v>54.7594645190348</v>
      </c>
      <c r="N2647">
        <v>1.58559870389131</v>
      </c>
      <c r="O2647">
        <v>34.546893549663601</v>
      </c>
      <c r="P2647">
        <v>68.747913188647701</v>
      </c>
      <c r="Q2647">
        <v>1.1271891934414E-2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2475</v>
      </c>
      <c r="E2648">
        <v>141.73657800000001</v>
      </c>
      <c r="F2648">
        <v>35.94</v>
      </c>
      <c r="G2648">
        <v>-8.81864725825276</v>
      </c>
      <c r="H2648">
        <v>-12.328810123705001</v>
      </c>
      <c r="I2648">
        <v>-40.273589712694402</v>
      </c>
      <c r="J2648">
        <v>-0.16507743931400301</v>
      </c>
      <c r="K2648">
        <v>38.513534668617297</v>
      </c>
      <c r="L2648">
        <v>39.333971145381803</v>
      </c>
      <c r="M2648">
        <v>42.418853762201799</v>
      </c>
      <c r="N2648">
        <v>1.0460301846987301</v>
      </c>
      <c r="O2648">
        <v>63.884251530328299</v>
      </c>
      <c r="P2648">
        <v>35.622641509433898</v>
      </c>
      <c r="Q2648">
        <v>7.1188402132824E-2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715</v>
      </c>
      <c r="E2649">
        <v>141.05316456</v>
      </c>
      <c r="F2649">
        <v>74.97</v>
      </c>
      <c r="G2649">
        <v>39.322378382772797</v>
      </c>
      <c r="H2649">
        <v>-2.9002546017937698</v>
      </c>
      <c r="I2649">
        <v>19.0744781020014</v>
      </c>
      <c r="J2649">
        <v>-1.14519022510906</v>
      </c>
      <c r="K2649">
        <v>73.067815006468805</v>
      </c>
      <c r="L2649">
        <v>62.912247191387301</v>
      </c>
      <c r="M2649">
        <v>44.340069516080298</v>
      </c>
      <c r="N2649">
        <v>0.932529472294508</v>
      </c>
      <c r="O2649">
        <v>5.57556355875683</v>
      </c>
      <c r="P2649">
        <v>71.36</v>
      </c>
      <c r="Q2649">
        <v>1.5864695888099999E-4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121</v>
      </c>
      <c r="E2650">
        <v>140.94099</v>
      </c>
      <c r="F2650">
        <v>347</v>
      </c>
      <c r="G2650">
        <v>384.33946989561503</v>
      </c>
      <c r="H2650">
        <v>-17.406561393276299</v>
      </c>
      <c r="I2650">
        <v>1.0586763214445301</v>
      </c>
      <c r="J2650">
        <v>-9.4097311197927898</v>
      </c>
      <c r="K2650">
        <v>390.51765974885802</v>
      </c>
      <c r="L2650">
        <v>313.801330373388</v>
      </c>
      <c r="M2650">
        <v>26.3096814289778</v>
      </c>
      <c r="N2650">
        <v>0.98225902000056398</v>
      </c>
      <c r="O2650">
        <v>39.8270893371757</v>
      </c>
      <c r="P2650">
        <v>408.350424846176</v>
      </c>
      <c r="Q2650">
        <v>0.26796670296159603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21</v>
      </c>
      <c r="E2651">
        <v>140.87387382399999</v>
      </c>
      <c r="F2651">
        <v>8.3800000000000008</v>
      </c>
      <c r="G2651">
        <v>22.6238232000462</v>
      </c>
      <c r="H2651">
        <v>-5.0297141026359</v>
      </c>
      <c r="I2651">
        <v>79.179103304269006</v>
      </c>
      <c r="J2651">
        <v>0.152830396579449</v>
      </c>
      <c r="K2651">
        <v>7.7125310961619702</v>
      </c>
      <c r="L2651">
        <v>6.3424219068471501</v>
      </c>
      <c r="M2651">
        <v>55.944134003678897</v>
      </c>
      <c r="N2651">
        <v>0.106108357536066</v>
      </c>
      <c r="O2651">
        <v>7.3985680190930596</v>
      </c>
      <c r="P2651">
        <v>123.466666666666</v>
      </c>
      <c r="Q2651">
        <v>-1.5353391266090999E-2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138</v>
      </c>
      <c r="E2652">
        <v>140.82511194</v>
      </c>
      <c r="F2652">
        <v>38.979999999999997</v>
      </c>
      <c r="G2652">
        <v>16.986875852042498</v>
      </c>
      <c r="H2652">
        <v>17.893570417118099</v>
      </c>
      <c r="I2652">
        <v>3.0385862065432199</v>
      </c>
      <c r="J2652">
        <v>1.5916793174427399</v>
      </c>
      <c r="K2652">
        <v>36.336485936304101</v>
      </c>
      <c r="L2652">
        <v>31.7378345094167</v>
      </c>
      <c r="M2652">
        <v>44.360710790274403</v>
      </c>
      <c r="N2652">
        <v>0.44453308085326998</v>
      </c>
      <c r="O2652">
        <v>30.810672139558701</v>
      </c>
      <c r="P2652">
        <v>64.472573839662402</v>
      </c>
      <c r="Q2652">
        <v>8.9651406731364999E-2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46</v>
      </c>
      <c r="E2653">
        <v>140.63839999999999</v>
      </c>
      <c r="F2653">
        <v>32.479999999999997</v>
      </c>
      <c r="G2653">
        <v>400.70633099451197</v>
      </c>
      <c r="H2653">
        <v>28.779120716947101</v>
      </c>
      <c r="I2653">
        <v>206.965706963109</v>
      </c>
      <c r="J2653">
        <v>9.7778206217905694</v>
      </c>
      <c r="K2653">
        <v>22.2829410316095</v>
      </c>
      <c r="L2653">
        <v>13.7181492934614</v>
      </c>
      <c r="M2653">
        <v>96.160892100338899</v>
      </c>
      <c r="N2653">
        <v>0.50167418778888195</v>
      </c>
      <c r="O2653">
        <v>0</v>
      </c>
      <c r="P2653">
        <v>493.784277879341</v>
      </c>
      <c r="Q2653">
        <v>9.1077267093540998E-2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E2654">
        <v>140.59218915</v>
      </c>
      <c r="F2654">
        <v>91.83</v>
      </c>
      <c r="G2654">
        <v>139.112254218494</v>
      </c>
      <c r="H2654">
        <v>15.9093866372616</v>
      </c>
      <c r="I2654">
        <v>25.407529706180899</v>
      </c>
      <c r="J2654">
        <v>17.824451139800999</v>
      </c>
      <c r="K2654">
        <v>66.943991088792899</v>
      </c>
      <c r="L2654">
        <v>60.367239591630202</v>
      </c>
      <c r="M2654">
        <v>90.734369201487496</v>
      </c>
      <c r="N2654">
        <v>2.5044966070229</v>
      </c>
      <c r="O2654">
        <v>0</v>
      </c>
      <c r="P2654">
        <v>182.553846153846</v>
      </c>
      <c r="Q2654">
        <v>0.12920970683324001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290</v>
      </c>
      <c r="E2655">
        <v>140.447305258</v>
      </c>
      <c r="F2655">
        <v>137.93</v>
      </c>
      <c r="G2655">
        <v>2.2985688589633599</v>
      </c>
      <c r="H2655">
        <v>0.87254153646183996</v>
      </c>
      <c r="I2655">
        <v>-11.0979719182415</v>
      </c>
      <c r="J2655">
        <v>0.17014920814922099</v>
      </c>
      <c r="K2655">
        <v>130.67384905184801</v>
      </c>
      <c r="L2655">
        <v>123.184668876351</v>
      </c>
      <c r="M2655">
        <v>51.846241838397503</v>
      </c>
      <c r="N2655">
        <v>0.46567085584492501</v>
      </c>
      <c r="O2655">
        <v>19.625897194228902</v>
      </c>
      <c r="P2655">
        <v>44.353741496598602</v>
      </c>
      <c r="Q2655">
        <v>4.0842243767621002E-2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133</v>
      </c>
      <c r="E2656">
        <v>140.26329899999999</v>
      </c>
      <c r="F2656">
        <v>408.3</v>
      </c>
      <c r="G2656">
        <v>78.971893669872003</v>
      </c>
      <c r="H2656">
        <v>2.9924556129050401</v>
      </c>
      <c r="I2656">
        <v>17.5581837440321</v>
      </c>
      <c r="J2656">
        <v>1.34819258746953</v>
      </c>
      <c r="K2656">
        <v>377.75730471500799</v>
      </c>
      <c r="L2656">
        <v>313.834174791355</v>
      </c>
      <c r="M2656">
        <v>52.471768179503201</v>
      </c>
      <c r="N2656">
        <v>0.469627678678319</v>
      </c>
      <c r="O2656">
        <v>13.8990938035758</v>
      </c>
      <c r="P2656">
        <v>119.28034371643299</v>
      </c>
      <c r="Q2656">
        <v>0.114279747830263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140.14878306</v>
      </c>
      <c r="F2657">
        <v>254.35</v>
      </c>
      <c r="G2657">
        <v>252.30210911217</v>
      </c>
      <c r="H2657">
        <v>7.3406620001345599</v>
      </c>
      <c r="I2657">
        <v>85.393439216945794</v>
      </c>
      <c r="J2657">
        <v>1.5916793174427399</v>
      </c>
      <c r="K2657">
        <v>233.02891286550499</v>
      </c>
      <c r="L2657">
        <v>170.52797727555</v>
      </c>
      <c r="M2657">
        <v>100</v>
      </c>
      <c r="N2657">
        <v>0</v>
      </c>
      <c r="O2657">
        <v>0</v>
      </c>
      <c r="P2657">
        <v>276.31306406273097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E2658">
        <v>140.02500000000001</v>
      </c>
      <c r="F2658">
        <v>280.05</v>
      </c>
      <c r="G2658">
        <v>-33.672245273141002</v>
      </c>
      <c r="H2658">
        <v>-10.5637800367018</v>
      </c>
      <c r="I2658">
        <v>-43.0408242470141</v>
      </c>
      <c r="J2658">
        <v>-8.2896842506605601</v>
      </c>
      <c r="K2658">
        <v>316.337088461983</v>
      </c>
      <c r="L2658">
        <v>326.12572632669998</v>
      </c>
      <c r="M2658">
        <v>25.826395520142899</v>
      </c>
      <c r="N2658">
        <v>0.74191742477256795</v>
      </c>
      <c r="O2658">
        <v>105.320478485984</v>
      </c>
      <c r="P2658">
        <v>6.4019756838905799</v>
      </c>
      <c r="Q2658">
        <v>4.4105769242899003E-2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E2659">
        <v>139.63376024999999</v>
      </c>
      <c r="F2659">
        <v>79.5</v>
      </c>
      <c r="G2659">
        <v>-60.965752730100498</v>
      </c>
      <c r="H2659">
        <v>0.74067803022410394</v>
      </c>
      <c r="I2659">
        <v>-37.858058539439199</v>
      </c>
      <c r="J2659">
        <v>-5.3826796569162196</v>
      </c>
      <c r="K2659">
        <v>74.891164517223203</v>
      </c>
      <c r="M2659">
        <v>61.0351711118808</v>
      </c>
      <c r="N2659">
        <v>0.94847001223990202</v>
      </c>
      <c r="O2659">
        <v>68.490566037735803</v>
      </c>
      <c r="P2659">
        <v>22.307692307692299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785</v>
      </c>
      <c r="E2660">
        <v>139.59075000000001</v>
      </c>
      <c r="F2660">
        <v>154.5</v>
      </c>
      <c r="G2660">
        <v>8.5501776105721099</v>
      </c>
      <c r="H2660">
        <v>-16.0891041507899</v>
      </c>
      <c r="I2660">
        <v>-12.6556293896416</v>
      </c>
      <c r="J2660">
        <v>-6.4166564967876702</v>
      </c>
      <c r="K2660">
        <v>157.65506599813699</v>
      </c>
      <c r="L2660">
        <v>119.913821180168</v>
      </c>
      <c r="M2660">
        <v>29.680141937200901</v>
      </c>
      <c r="N2660">
        <v>0.16477272727272699</v>
      </c>
      <c r="O2660">
        <v>21.650485436893199</v>
      </c>
      <c r="P2660">
        <v>98.076923076922995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619</v>
      </c>
      <c r="E2661">
        <v>139.0299339</v>
      </c>
      <c r="F2661">
        <v>68.900000000000006</v>
      </c>
      <c r="G2661">
        <v>-50.163152163850903</v>
      </c>
      <c r="H2661">
        <v>-1.7773895041574499</v>
      </c>
      <c r="I2661">
        <v>-49.757040704814798</v>
      </c>
      <c r="J2661">
        <v>-8.2962573997622595</v>
      </c>
      <c r="K2661">
        <v>70.0477537487901</v>
      </c>
      <c r="M2661">
        <v>40.928861627750202</v>
      </c>
      <c r="N2661">
        <v>0.95980317940953797</v>
      </c>
      <c r="O2661">
        <v>65.820029027576098</v>
      </c>
      <c r="P2661">
        <v>16.779661016949099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E2662">
        <v>138.97068863999999</v>
      </c>
      <c r="F2662">
        <v>72.239999999999995</v>
      </c>
      <c r="G2662">
        <v>-33.484639161086697</v>
      </c>
      <c r="H2662">
        <v>-3.3210674860945399</v>
      </c>
      <c r="I2662">
        <v>-23.7740504422732</v>
      </c>
      <c r="J2662">
        <v>1.1574687911269601</v>
      </c>
      <c r="M2662">
        <v>0</v>
      </c>
      <c r="O2662">
        <v>14.479512735326701</v>
      </c>
      <c r="P2662">
        <v>0.48685491723465801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46</v>
      </c>
      <c r="E2663">
        <v>138.52702690000001</v>
      </c>
      <c r="F2663">
        <v>7.4</v>
      </c>
      <c r="G2663">
        <v>-19.046415943468201</v>
      </c>
      <c r="H2663">
        <v>9.0253687455503808</v>
      </c>
      <c r="I2663">
        <v>-21.800366231746899</v>
      </c>
      <c r="J2663">
        <v>3.3010810268444599</v>
      </c>
      <c r="K2663">
        <v>7.1286606604666201</v>
      </c>
      <c r="L2663">
        <v>7.61313197678819</v>
      </c>
      <c r="M2663">
        <v>60.0836765658281</v>
      </c>
      <c r="N2663">
        <v>0.462209014330562</v>
      </c>
      <c r="O2663">
        <v>38.513513513513502</v>
      </c>
      <c r="P2663">
        <v>42.307692307692299</v>
      </c>
      <c r="Q2663">
        <v>-0.12423424114397399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46</v>
      </c>
      <c r="E2664">
        <v>138.41947728</v>
      </c>
      <c r="F2664">
        <v>443.1</v>
      </c>
      <c r="G2664">
        <v>-6.9126462824843298</v>
      </c>
      <c r="H2664">
        <v>-30.504743138640499</v>
      </c>
      <c r="I2664">
        <v>-31.369428556283701</v>
      </c>
      <c r="J2664">
        <v>-12.305806175787399</v>
      </c>
      <c r="K2664">
        <v>498.93850579262897</v>
      </c>
      <c r="L2664">
        <v>463.89131485524001</v>
      </c>
      <c r="M2664">
        <v>23.6963736722657</v>
      </c>
      <c r="N2664">
        <v>0.195883099512416</v>
      </c>
      <c r="O2664">
        <v>44.414353419092699</v>
      </c>
      <c r="P2664">
        <v>52.793103448275801</v>
      </c>
      <c r="Q2664">
        <v>0.197089912616214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361</v>
      </c>
      <c r="E2665">
        <v>137.58000000000001</v>
      </c>
      <c r="F2665">
        <v>343.95</v>
      </c>
      <c r="G2665">
        <v>121.317147759853</v>
      </c>
      <c r="H2665">
        <v>4.5720558088685204</v>
      </c>
      <c r="I2665">
        <v>130.06908314658301</v>
      </c>
      <c r="J2665">
        <v>6.27148227310777</v>
      </c>
      <c r="K2665">
        <v>270.12852763980601</v>
      </c>
      <c r="M2665">
        <v>63.473979598699799</v>
      </c>
      <c r="N2665">
        <v>0.37297677691766301</v>
      </c>
      <c r="O2665">
        <v>8.9547899403983102</v>
      </c>
      <c r="P2665">
        <v>164.57692307692301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77</v>
      </c>
      <c r="E2666">
        <v>137.19787198699899</v>
      </c>
      <c r="F2666">
        <v>2.5299999999999998</v>
      </c>
      <c r="G2666">
        <v>-51.725240664846098</v>
      </c>
      <c r="H2666">
        <v>-17.987528100718301</v>
      </c>
      <c r="I2666">
        <v>-33.982905914286597</v>
      </c>
      <c r="J2666">
        <v>1.5916793174427399</v>
      </c>
      <c r="K2666">
        <v>2.6210913292320099</v>
      </c>
      <c r="L2666">
        <v>4.5358605608974303</v>
      </c>
      <c r="M2666">
        <v>7.4269889287653799</v>
      </c>
      <c r="N2666">
        <v>0.43533309359288003</v>
      </c>
      <c r="O2666">
        <v>50.197628458498002</v>
      </c>
      <c r="P2666">
        <v>33.157894736842003</v>
      </c>
      <c r="Q2666">
        <v>-0.196284896239591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302</v>
      </c>
      <c r="E2667">
        <v>137.10006200000001</v>
      </c>
      <c r="F2667">
        <v>122</v>
      </c>
      <c r="G2667">
        <v>93.846187906582401</v>
      </c>
      <c r="H2667">
        <v>-5.6757015812927003</v>
      </c>
      <c r="I2667">
        <v>-15.913269457553399</v>
      </c>
      <c r="J2667">
        <v>3.2583459841094098</v>
      </c>
      <c r="K2667">
        <v>120.679551358727</v>
      </c>
      <c r="L2667">
        <v>109.52967637767399</v>
      </c>
      <c r="M2667">
        <v>59.957838414000904</v>
      </c>
      <c r="N2667">
        <v>0.65591397849462296</v>
      </c>
      <c r="O2667">
        <v>22.540983606557301</v>
      </c>
      <c r="P2667">
        <v>125.092250922509</v>
      </c>
      <c r="Q2667">
        <v>0.183852450270479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133</v>
      </c>
      <c r="E2668">
        <v>136.687601145</v>
      </c>
      <c r="F2668">
        <v>6.99</v>
      </c>
      <c r="G2668">
        <v>-16.6376830611595</v>
      </c>
      <c r="H2668">
        <v>-6.4681241774096101</v>
      </c>
      <c r="I2668">
        <v>-46.633376880343199</v>
      </c>
      <c r="J2668">
        <v>0.183228613217401</v>
      </c>
      <c r="K2668">
        <v>7.3540100313159096</v>
      </c>
      <c r="L2668">
        <v>7.85690020131117</v>
      </c>
      <c r="M2668">
        <v>40.8324436004592</v>
      </c>
      <c r="N2668">
        <v>1.0203643013523001</v>
      </c>
      <c r="O2668">
        <v>75.250357653791099</v>
      </c>
      <c r="P2668">
        <v>9.04836193447737</v>
      </c>
      <c r="Q2668">
        <v>8.7677555278800005E-3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21</v>
      </c>
      <c r="E2669">
        <v>136.60889065999999</v>
      </c>
      <c r="F2669">
        <v>28.1</v>
      </c>
      <c r="G2669">
        <v>-106.326436494267</v>
      </c>
      <c r="H2669">
        <v>4.5061391491706599</v>
      </c>
      <c r="I2669">
        <v>-91.058017182946301</v>
      </c>
      <c r="J2669">
        <v>11.3332300132678</v>
      </c>
      <c r="K2669">
        <v>30.629784629068599</v>
      </c>
      <c r="L2669">
        <v>83.960209155196097</v>
      </c>
      <c r="M2669">
        <v>49.096601770419603</v>
      </c>
      <c r="N2669">
        <v>1.33789293409203</v>
      </c>
      <c r="O2669">
        <v>753.91459074732995</v>
      </c>
      <c r="P2669">
        <v>103.62318840579699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444</v>
      </c>
      <c r="E2670">
        <v>136.46901199999999</v>
      </c>
      <c r="F2670">
        <v>272.60000000000002</v>
      </c>
      <c r="G2670">
        <v>94.191238277647301</v>
      </c>
      <c r="H2670">
        <v>2.3613699905758399</v>
      </c>
      <c r="I2670">
        <v>148.44662172005999</v>
      </c>
      <c r="J2670">
        <v>19.637133862897201</v>
      </c>
      <c r="K2670">
        <v>205.97252408552001</v>
      </c>
      <c r="L2670">
        <v>156.14358741215401</v>
      </c>
      <c r="M2670">
        <v>87.942731153253106</v>
      </c>
      <c r="N2670">
        <v>0.43490699604550098</v>
      </c>
      <c r="O2670">
        <v>1.8341892883322299E-2</v>
      </c>
      <c r="P2670">
        <v>185.744234800838</v>
      </c>
      <c r="Q2670">
        <v>0.15483511337820799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136.42949565000001</v>
      </c>
      <c r="F2671">
        <v>135.94999999999999</v>
      </c>
      <c r="G2671">
        <v>148.79840959793401</v>
      </c>
      <c r="H2671">
        <v>13.0423465800442</v>
      </c>
      <c r="I2671">
        <v>194.32619449469999</v>
      </c>
      <c r="J2671">
        <v>6.3916793174427404</v>
      </c>
      <c r="K2671">
        <v>105.498032874039</v>
      </c>
      <c r="L2671">
        <v>71.357236897133902</v>
      </c>
      <c r="M2671">
        <v>68.457549752459201</v>
      </c>
      <c r="N2671">
        <v>0.93068181818181805</v>
      </c>
      <c r="O2671">
        <v>4.0088267745494699</v>
      </c>
      <c r="P2671">
        <v>827.98634812286605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418</v>
      </c>
      <c r="E2672">
        <v>136.27225854599999</v>
      </c>
      <c r="F2672">
        <v>136.22999999999999</v>
      </c>
      <c r="G2672">
        <v>7.6122334552366304</v>
      </c>
      <c r="H2672">
        <v>-7.0232500250258596</v>
      </c>
      <c r="I2672">
        <v>1.29573050138838</v>
      </c>
      <c r="J2672">
        <v>-1.8431032912529</v>
      </c>
      <c r="K2672">
        <v>136.118977484634</v>
      </c>
      <c r="L2672">
        <v>126.757007983283</v>
      </c>
      <c r="M2672">
        <v>45.566767899538497</v>
      </c>
      <c r="N2672">
        <v>1.7596551276877801</v>
      </c>
      <c r="O2672">
        <v>21.5591279453864</v>
      </c>
      <c r="P2672">
        <v>38.868501529051898</v>
      </c>
      <c r="Q2672">
        <v>4.2326245947717001E-2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388</v>
      </c>
      <c r="E2673">
        <v>136.26</v>
      </c>
      <c r="F2673">
        <v>757</v>
      </c>
      <c r="G2673">
        <v>-16.176197115802601</v>
      </c>
      <c r="H2673">
        <v>3.9822681306044601</v>
      </c>
      <c r="I2673">
        <v>4.9122321934498903</v>
      </c>
      <c r="J2673">
        <v>-2.4218289303816398</v>
      </c>
      <c r="K2673">
        <v>724.33073461551999</v>
      </c>
      <c r="L2673">
        <v>694.074003490623</v>
      </c>
      <c r="M2673">
        <v>54.736716987346398</v>
      </c>
      <c r="N2673">
        <v>0.81366780411325201</v>
      </c>
      <c r="O2673">
        <v>11.347424042272101</v>
      </c>
      <c r="P2673">
        <v>31.652173913043399</v>
      </c>
      <c r="Q2673">
        <v>4.9773459526026E-2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402</v>
      </c>
      <c r="E2674">
        <v>136.25213059999999</v>
      </c>
      <c r="F2674">
        <v>86</v>
      </c>
      <c r="G2674">
        <v>-40.680664757094803</v>
      </c>
      <c r="H2674">
        <v>28.6459837182522</v>
      </c>
      <c r="I2674">
        <v>-24.606235432728401</v>
      </c>
      <c r="J2674">
        <v>-7.4992297734663396</v>
      </c>
      <c r="K2674">
        <v>79.660199600207093</v>
      </c>
      <c r="L2674">
        <v>85.668057807486704</v>
      </c>
      <c r="M2674">
        <v>46.666619667606497</v>
      </c>
      <c r="N2674">
        <v>1.22304432567541</v>
      </c>
      <c r="O2674">
        <v>58.292259716170101</v>
      </c>
      <c r="P2674">
        <v>37.109530340349799</v>
      </c>
      <c r="Q2674">
        <v>0.23511381818315999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785</v>
      </c>
      <c r="E2675">
        <v>136.06875841499999</v>
      </c>
      <c r="F2675">
        <v>71.010000000000005</v>
      </c>
      <c r="G2675">
        <v>1331.1119958691099</v>
      </c>
      <c r="H2675">
        <v>-2.7239422678356302</v>
      </c>
      <c r="I2675">
        <v>203.133697246125</v>
      </c>
      <c r="J2675">
        <v>-14.1656699600859</v>
      </c>
      <c r="K2675">
        <v>70.282551724878402</v>
      </c>
      <c r="L2675">
        <v>46.402844288170201</v>
      </c>
      <c r="M2675">
        <v>42.982616321497403</v>
      </c>
      <c r="N2675">
        <v>0.64409918793355403</v>
      </c>
      <c r="O2675">
        <v>25.249964793690999</v>
      </c>
      <c r="P2675">
        <v>1382.46346555323</v>
      </c>
      <c r="Q2675">
        <v>0.35548633080296399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21</v>
      </c>
      <c r="E2676">
        <v>135.96408</v>
      </c>
      <c r="F2676">
        <v>106</v>
      </c>
      <c r="G2676">
        <v>78.859858446568694</v>
      </c>
      <c r="H2676">
        <v>-7.1926009670152897</v>
      </c>
      <c r="I2676">
        <v>-3.9985972411121899</v>
      </c>
      <c r="J2676">
        <v>-4.7805660140024999</v>
      </c>
      <c r="K2676">
        <v>109.083496601419</v>
      </c>
      <c r="L2676">
        <v>96.2707350649885</v>
      </c>
      <c r="M2676">
        <v>41.790979223086701</v>
      </c>
      <c r="N2676">
        <v>0.75113285209720604</v>
      </c>
      <c r="O2676">
        <v>38.679245283018801</v>
      </c>
      <c r="P2676">
        <v>105.029013539651</v>
      </c>
      <c r="Q2676">
        <v>9.4938714378270006E-2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60</v>
      </c>
      <c r="E2677">
        <v>135.67156</v>
      </c>
      <c r="F2677">
        <v>31.42</v>
      </c>
      <c r="G2677">
        <v>21.857197324276999</v>
      </c>
      <c r="H2677">
        <v>-6.7380748662962002</v>
      </c>
      <c r="I2677">
        <v>-17.563913029776401</v>
      </c>
      <c r="J2677">
        <v>3.0152904285538602</v>
      </c>
      <c r="K2677">
        <v>29.463177058402401</v>
      </c>
      <c r="L2677">
        <v>29.401363722387899</v>
      </c>
      <c r="M2677">
        <v>73.066470399630703</v>
      </c>
      <c r="N2677">
        <v>1.7327778575105499</v>
      </c>
      <c r="O2677">
        <v>39.688096753659998</v>
      </c>
      <c r="P2677">
        <v>46.207538389948802</v>
      </c>
      <c r="Q2677">
        <v>-3.2228375772517998E-2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1461</v>
      </c>
      <c r="E2678">
        <v>135.23249999999999</v>
      </c>
      <c r="F2678">
        <v>325</v>
      </c>
      <c r="G2678">
        <v>62.075503680988298</v>
      </c>
      <c r="H2678">
        <v>-4.0706575828317204</v>
      </c>
      <c r="I2678">
        <v>5.0532878262772698</v>
      </c>
      <c r="J2678">
        <v>0.70119345585861403</v>
      </c>
      <c r="K2678">
        <v>320.31516010332098</v>
      </c>
      <c r="L2678">
        <v>280.40628070726899</v>
      </c>
      <c r="M2678">
        <v>53.255732194835097</v>
      </c>
      <c r="N2678">
        <v>0.784867376032645</v>
      </c>
      <c r="O2678">
        <v>19.446153846153798</v>
      </c>
      <c r="P2678">
        <v>94.494314781567894</v>
      </c>
      <c r="Q2678">
        <v>4.2317695157599998E-2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271</v>
      </c>
      <c r="E2679">
        <v>135.14298751999999</v>
      </c>
      <c r="F2679">
        <v>125.6</v>
      </c>
      <c r="G2679">
        <v>69.071289476803102</v>
      </c>
      <c r="H2679">
        <v>19.997758424836601</v>
      </c>
      <c r="I2679">
        <v>68.523505675094299</v>
      </c>
      <c r="J2679">
        <v>0.96959533610527004</v>
      </c>
      <c r="K2679">
        <v>112.110218368695</v>
      </c>
      <c r="M2679">
        <v>57.492066484908101</v>
      </c>
      <c r="N2679">
        <v>0.910227272727272</v>
      </c>
      <c r="O2679">
        <v>8.5987261146496898</v>
      </c>
      <c r="P2679">
        <v>128.363636363636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271</v>
      </c>
      <c r="E2680">
        <v>135.1104</v>
      </c>
      <c r="F2680">
        <v>136.19999999999999</v>
      </c>
      <c r="G2680">
        <v>-24.340263402810699</v>
      </c>
      <c r="H2680">
        <v>2.5806549261166301</v>
      </c>
      <c r="I2680">
        <v>-23.6514477625289</v>
      </c>
      <c r="J2680">
        <v>2.0445095061219898</v>
      </c>
      <c r="K2680">
        <v>130.40737359239</v>
      </c>
      <c r="L2680">
        <v>139.54441058833899</v>
      </c>
      <c r="M2680">
        <v>68.217888358399094</v>
      </c>
      <c r="N2680">
        <v>1.07032161294136</v>
      </c>
      <c r="O2680">
        <v>42.437591776798797</v>
      </c>
      <c r="P2680">
        <v>23.818181818181799</v>
      </c>
      <c r="Q2680">
        <v>6.5937874463706997E-2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138</v>
      </c>
      <c r="E2681">
        <v>134.858925</v>
      </c>
      <c r="F2681">
        <v>42.15</v>
      </c>
      <c r="K2681">
        <v>41.094271927697299</v>
      </c>
      <c r="L2681">
        <v>39.061986140059297</v>
      </c>
      <c r="M2681">
        <v>77.450142708280893</v>
      </c>
      <c r="N2681">
        <v>1</v>
      </c>
      <c r="Q2681">
        <v>5.6226245136147997E-2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418</v>
      </c>
      <c r="E2682">
        <v>134.74409600000001</v>
      </c>
      <c r="F2682">
        <v>52.34</v>
      </c>
      <c r="G2682">
        <v>61.987623585331498</v>
      </c>
      <c r="H2682">
        <v>60.053101632353702</v>
      </c>
      <c r="I2682">
        <v>-38.058559968090698</v>
      </c>
      <c r="J2682">
        <v>1.08599031617853</v>
      </c>
      <c r="K2682">
        <v>42.163424530176897</v>
      </c>
      <c r="L2682">
        <v>38.268208068556802</v>
      </c>
      <c r="M2682">
        <v>56.2234784925854</v>
      </c>
      <c r="N2682">
        <v>1.5956027872721199</v>
      </c>
      <c r="O2682">
        <v>46.121513183033997</v>
      </c>
      <c r="P2682">
        <v>137.800999545661</v>
      </c>
      <c r="Q2682">
        <v>9.5132793598547996E-2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E2683">
        <v>134.72900000000001</v>
      </c>
      <c r="F2683">
        <v>70.91</v>
      </c>
      <c r="G2683">
        <v>5.5286869931735501</v>
      </c>
      <c r="H2683">
        <v>-1.0310396864025999</v>
      </c>
      <c r="I2683">
        <v>-27.666279487702901</v>
      </c>
      <c r="J2683">
        <v>0.68890153966496304</v>
      </c>
      <c r="K2683">
        <v>70.955130826031294</v>
      </c>
      <c r="L2683">
        <v>69.553518892461</v>
      </c>
      <c r="M2683">
        <v>44.032635291674303</v>
      </c>
      <c r="N2683">
        <v>0.99572152335698905</v>
      </c>
      <c r="O2683">
        <v>25.158651812156201</v>
      </c>
      <c r="P2683">
        <v>33.792452830188601</v>
      </c>
      <c r="Q2683">
        <v>-0.11514525564841201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622</v>
      </c>
      <c r="E2684">
        <v>134.480615</v>
      </c>
      <c r="F2684">
        <v>46.1</v>
      </c>
      <c r="G2684">
        <v>42.415037829222896</v>
      </c>
      <c r="H2684">
        <v>2.1245325618613302</v>
      </c>
      <c r="I2684">
        <v>-28.405080224666602</v>
      </c>
      <c r="J2684">
        <v>-7.7851636155236204</v>
      </c>
      <c r="K2684">
        <v>47.163336294648197</v>
      </c>
      <c r="L2684">
        <v>44.813442046706498</v>
      </c>
      <c r="M2684">
        <v>28.2889829817594</v>
      </c>
      <c r="N2684">
        <v>0.69288014181917901</v>
      </c>
      <c r="O2684">
        <v>25.2711496746203</v>
      </c>
      <c r="P2684">
        <v>71.184552543631597</v>
      </c>
      <c r="Q2684">
        <v>5.0960492833902998E-2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46</v>
      </c>
      <c r="E2685">
        <v>134.32810000000001</v>
      </c>
      <c r="F2685">
        <v>72.2</v>
      </c>
      <c r="G2685">
        <v>-60.871470910333002</v>
      </c>
      <c r="H2685">
        <v>11.875444958486399</v>
      </c>
      <c r="I2685">
        <v>-27.7814926547547</v>
      </c>
      <c r="J2685">
        <v>11.4958326720753</v>
      </c>
      <c r="K2685">
        <v>59.040171168171597</v>
      </c>
      <c r="L2685">
        <v>96.558278337910195</v>
      </c>
      <c r="M2685">
        <v>57.033528900377597</v>
      </c>
      <c r="N2685">
        <v>0.47164491348132798</v>
      </c>
      <c r="O2685">
        <v>64.958448753462505</v>
      </c>
      <c r="P2685">
        <v>167.40740740740699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946</v>
      </c>
      <c r="E2686">
        <v>134.27820614000001</v>
      </c>
      <c r="F2686">
        <v>158.21</v>
      </c>
      <c r="G2686">
        <v>-12.3989620052341</v>
      </c>
      <c r="H2686">
        <v>-2.2915811697717898</v>
      </c>
      <c r="I2686">
        <v>-26.4059217873025</v>
      </c>
      <c r="J2686">
        <v>4.7075507877445801</v>
      </c>
      <c r="K2686">
        <v>161.01618246446299</v>
      </c>
      <c r="L2686">
        <v>155.08733634501201</v>
      </c>
      <c r="M2686">
        <v>49.426860944042403</v>
      </c>
      <c r="N2686">
        <v>0.33181239871627799</v>
      </c>
      <c r="O2686">
        <v>23.190695910498601</v>
      </c>
      <c r="P2686">
        <v>57.894211576846303</v>
      </c>
      <c r="Q2686">
        <v>7.7128093983376E-2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1428</v>
      </c>
      <c r="E2687">
        <v>134.205576498</v>
      </c>
      <c r="F2687">
        <v>70.02</v>
      </c>
      <c r="G2687">
        <v>-19.190595669123301</v>
      </c>
      <c r="H2687">
        <v>-9.18121881862435</v>
      </c>
      <c r="I2687">
        <v>-14.6986592616189</v>
      </c>
      <c r="J2687">
        <v>-1.53721449399294</v>
      </c>
      <c r="K2687">
        <v>70.031327420175401</v>
      </c>
      <c r="L2687">
        <v>68.025616319063502</v>
      </c>
      <c r="M2687">
        <v>41.220722105086999</v>
      </c>
      <c r="N2687">
        <v>0.65459207364054295</v>
      </c>
      <c r="O2687">
        <v>39.960011425307002</v>
      </c>
      <c r="P2687">
        <v>36.757812499999901</v>
      </c>
      <c r="Q2687">
        <v>7.2136118276712999E-2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619</v>
      </c>
      <c r="E2688">
        <v>134.085446684</v>
      </c>
      <c r="F2688">
        <v>123.62</v>
      </c>
      <c r="G2688">
        <v>59.8106063877295</v>
      </c>
      <c r="H2688">
        <v>36.012019444715598</v>
      </c>
      <c r="I2688">
        <v>-21.977737404263699</v>
      </c>
      <c r="J2688">
        <v>5.4653033826473498</v>
      </c>
      <c r="K2688">
        <v>107.855488116499</v>
      </c>
      <c r="L2688">
        <v>100.04923980431001</v>
      </c>
      <c r="M2688">
        <v>67.608272504707401</v>
      </c>
      <c r="N2688">
        <v>1.3264550315433099</v>
      </c>
      <c r="O2688">
        <v>34.929623038343301</v>
      </c>
      <c r="P2688">
        <v>85.755071374906095</v>
      </c>
      <c r="Q2688">
        <v>5.5090638493123997E-2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622</v>
      </c>
      <c r="E2689">
        <v>133.6884</v>
      </c>
      <c r="F2689">
        <v>4</v>
      </c>
      <c r="G2689">
        <v>375.98904504943903</v>
      </c>
      <c r="H2689">
        <v>-6.4311607572471097</v>
      </c>
      <c r="I2689">
        <v>33.847781916401097</v>
      </c>
      <c r="J2689">
        <v>3.7364514354052099</v>
      </c>
      <c r="K2689">
        <v>3.7152418871808699</v>
      </c>
      <c r="L2689">
        <v>2.95904904235862</v>
      </c>
      <c r="M2689">
        <v>62.296904321483197</v>
      </c>
      <c r="N2689">
        <v>0.95571285066852396</v>
      </c>
      <c r="O2689">
        <v>12.25</v>
      </c>
      <c r="P2689">
        <v>433.33333333333297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418</v>
      </c>
      <c r="E2690">
        <v>133.49264400000001</v>
      </c>
      <c r="F2690">
        <v>88.1</v>
      </c>
      <c r="G2690">
        <v>117.49123803189499</v>
      </c>
      <c r="H2690">
        <v>45.506889819125199</v>
      </c>
      <c r="I2690">
        <v>51.8006895751911</v>
      </c>
      <c r="J2690">
        <v>9.8101709235565</v>
      </c>
      <c r="K2690">
        <v>64.193187840702606</v>
      </c>
      <c r="L2690">
        <v>50.700311061382202</v>
      </c>
      <c r="M2690">
        <v>99.583941792136898</v>
      </c>
      <c r="N2690">
        <v>0.56658770441440798</v>
      </c>
      <c r="O2690">
        <v>0</v>
      </c>
      <c r="P2690">
        <v>191.23966942148701</v>
      </c>
      <c r="Q2690">
        <v>7.1409959282202007E-2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402</v>
      </c>
      <c r="E2691">
        <v>133.45487050399899</v>
      </c>
      <c r="F2691">
        <v>23.06</v>
      </c>
      <c r="G2691">
        <v>-24.3566766445967</v>
      </c>
      <c r="H2691">
        <v>-15.1279115737147</v>
      </c>
      <c r="I2691">
        <v>-18.257050946449102</v>
      </c>
      <c r="J2691">
        <v>-1.3249873492239099</v>
      </c>
      <c r="K2691">
        <v>24.370820667654499</v>
      </c>
      <c r="L2691">
        <v>23.881713917831799</v>
      </c>
      <c r="M2691">
        <v>26.143411535112001</v>
      </c>
      <c r="N2691">
        <v>0.62949962363618295</v>
      </c>
      <c r="O2691">
        <v>29.8352124891587</v>
      </c>
      <c r="P2691">
        <v>31.3211845102505</v>
      </c>
      <c r="Q2691">
        <v>1.2934737661902E-2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541</v>
      </c>
      <c r="E2692">
        <v>133.36543465999901</v>
      </c>
      <c r="F2692">
        <v>88.28</v>
      </c>
      <c r="G2692">
        <v>19.068461581044001</v>
      </c>
      <c r="H2692">
        <v>-13.9990925634626</v>
      </c>
      <c r="I2692">
        <v>-1.6264670613576599</v>
      </c>
      <c r="J2692">
        <v>-1.8918371660737301</v>
      </c>
      <c r="K2692">
        <v>91.2306936999572</v>
      </c>
      <c r="L2692">
        <v>82.396333215372806</v>
      </c>
      <c r="M2692">
        <v>39.757012770032802</v>
      </c>
      <c r="N2692">
        <v>0.39085459033736902</v>
      </c>
      <c r="O2692">
        <v>24.263706388763001</v>
      </c>
      <c r="P2692">
        <v>45.676567656765599</v>
      </c>
      <c r="Q2692">
        <v>-1.4381790844543E-2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1160</v>
      </c>
      <c r="E2693">
        <v>132.99224630999899</v>
      </c>
      <c r="F2693">
        <v>23.1</v>
      </c>
      <c r="G2693">
        <v>-10.096207277850899</v>
      </c>
      <c r="H2693">
        <v>-2.4077628831237101</v>
      </c>
      <c r="I2693">
        <v>-31.474980788935898</v>
      </c>
      <c r="J2693">
        <v>-1.88112402983757</v>
      </c>
      <c r="K2693">
        <v>23.071282403437099</v>
      </c>
      <c r="L2693">
        <v>23.007150587270299</v>
      </c>
      <c r="M2693">
        <v>58.8527002506233</v>
      </c>
      <c r="N2693">
        <v>0.85755242044206004</v>
      </c>
      <c r="O2693">
        <v>53.593073593073498</v>
      </c>
      <c r="P2693">
        <v>24.193548387096701</v>
      </c>
      <c r="Q2693">
        <v>4.2578411307788999E-2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E2694">
        <v>132.90772000000001</v>
      </c>
      <c r="F2694">
        <v>159.4</v>
      </c>
      <c r="G2694">
        <v>2.81908960704616</v>
      </c>
      <c r="H2694">
        <v>-11.936885065456099</v>
      </c>
      <c r="I2694">
        <v>12.529678325859599</v>
      </c>
      <c r="J2694">
        <v>-2.6969926730925899</v>
      </c>
      <c r="K2694">
        <v>170.59915638921399</v>
      </c>
      <c r="M2694">
        <v>36.159462412251003</v>
      </c>
      <c r="N2694">
        <v>0.51658344283836999</v>
      </c>
      <c r="O2694">
        <v>63.0489335006273</v>
      </c>
      <c r="P2694">
        <v>33.166248955722601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E2695">
        <v>132.63317474999999</v>
      </c>
      <c r="F2695">
        <v>36.25</v>
      </c>
      <c r="G2695">
        <v>158.309917323582</v>
      </c>
      <c r="H2695">
        <v>-27.3662362982842</v>
      </c>
      <c r="I2695">
        <v>-12.5888061868535</v>
      </c>
      <c r="J2695">
        <v>1.1609929109824599</v>
      </c>
      <c r="K2695">
        <v>39.201335610856802</v>
      </c>
      <c r="L2695">
        <v>32.447970004595497</v>
      </c>
      <c r="M2695">
        <v>28.527700880021499</v>
      </c>
      <c r="N2695">
        <v>0.75277467666279796</v>
      </c>
      <c r="O2695">
        <v>58.013793103448201</v>
      </c>
      <c r="P2695">
        <v>196.402289452166</v>
      </c>
      <c r="Q2695">
        <v>0.122676219447274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677</v>
      </c>
      <c r="E2696">
        <v>132.47015250000001</v>
      </c>
      <c r="F2696">
        <v>267.05</v>
      </c>
      <c r="G2696">
        <v>22.5185375048579</v>
      </c>
      <c r="H2696">
        <v>-9.9695456309150892</v>
      </c>
      <c r="I2696">
        <v>-5.8976871166667699</v>
      </c>
      <c r="J2696">
        <v>3.5728113929144398</v>
      </c>
      <c r="K2696">
        <v>263.44646309286901</v>
      </c>
      <c r="L2696">
        <v>236.565731140031</v>
      </c>
      <c r="M2696">
        <v>49.245642142732798</v>
      </c>
      <c r="N2696">
        <v>0.60884090626829601</v>
      </c>
      <c r="O2696">
        <v>17.580977345066401</v>
      </c>
      <c r="P2696">
        <v>48.3611111111111</v>
      </c>
      <c r="Q2696">
        <v>-5.2304597399490003E-3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5558</v>
      </c>
      <c r="E2697">
        <v>132.3089775</v>
      </c>
      <c r="F2697">
        <v>53.5</v>
      </c>
      <c r="G2697">
        <v>-33.0245603927373</v>
      </c>
      <c r="H2697">
        <v>-2.0305296524524001</v>
      </c>
      <c r="I2697">
        <v>-26.882065578152101</v>
      </c>
      <c r="J2697">
        <v>2.4480066247691101</v>
      </c>
      <c r="K2697">
        <v>53.774050708440903</v>
      </c>
      <c r="M2697">
        <v>61.337319638922999</v>
      </c>
      <c r="N2697">
        <v>0.46867658574784599</v>
      </c>
      <c r="O2697">
        <v>39.906542056074699</v>
      </c>
      <c r="P2697">
        <v>18.232044198895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138</v>
      </c>
      <c r="E2698">
        <v>132.3080732</v>
      </c>
      <c r="F2698">
        <v>19</v>
      </c>
      <c r="G2698">
        <v>365.67976669892403</v>
      </c>
      <c r="H2698">
        <v>13.437050495234001</v>
      </c>
      <c r="I2698">
        <v>3.20117984122767</v>
      </c>
      <c r="J2698">
        <v>-7.9083206825572399</v>
      </c>
      <c r="K2698">
        <v>16.4690200358868</v>
      </c>
      <c r="L2698">
        <v>13.099034811009499</v>
      </c>
      <c r="M2698">
        <v>59.656499283123303</v>
      </c>
      <c r="N2698">
        <v>1.31535634469089</v>
      </c>
      <c r="O2698">
        <v>19.578947368421002</v>
      </c>
      <c r="P2698">
        <v>409.38337801608498</v>
      </c>
      <c r="Q2698">
        <v>7.0548883100380003E-2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21</v>
      </c>
      <c r="E2699">
        <v>131.90383112999999</v>
      </c>
      <c r="F2699">
        <v>206.35</v>
      </c>
      <c r="G2699">
        <v>22.077540624660699</v>
      </c>
      <c r="H2699">
        <v>-0.93038838555523395</v>
      </c>
      <c r="I2699">
        <v>-2.7598256912064101</v>
      </c>
      <c r="J2699">
        <v>5.6865607156949203</v>
      </c>
      <c r="K2699">
        <v>204.00035160840901</v>
      </c>
      <c r="L2699">
        <v>189.81953492066199</v>
      </c>
      <c r="M2699">
        <v>55.605489542758498</v>
      </c>
      <c r="N2699">
        <v>0.81734966917488305</v>
      </c>
      <c r="O2699">
        <v>25.999515386479199</v>
      </c>
      <c r="P2699">
        <v>62.993680884676102</v>
      </c>
      <c r="Q2699">
        <v>-4.3079550008740003E-2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555</v>
      </c>
      <c r="E2700">
        <v>131.89024785999999</v>
      </c>
      <c r="F2700">
        <v>14.02</v>
      </c>
      <c r="G2700">
        <v>-10.027215113162001</v>
      </c>
      <c r="H2700">
        <v>0.122924831041407</v>
      </c>
      <c r="I2700">
        <v>27.458986649951701</v>
      </c>
      <c r="J2700">
        <v>-0.55270953173523996</v>
      </c>
      <c r="K2700">
        <v>12.3981695615264</v>
      </c>
      <c r="L2700">
        <v>11.320961541890499</v>
      </c>
      <c r="M2700">
        <v>58.492297235636102</v>
      </c>
      <c r="N2700">
        <v>0.86163582308425402</v>
      </c>
      <c r="O2700">
        <v>15.192582025677501</v>
      </c>
      <c r="P2700">
        <v>64.168618266978896</v>
      </c>
      <c r="Q2700">
        <v>-8.2878764539982996E-2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271</v>
      </c>
      <c r="E2701">
        <v>131.27947900000001</v>
      </c>
      <c r="F2701">
        <v>363.5</v>
      </c>
      <c r="G2701">
        <v>-20.3567533296305</v>
      </c>
      <c r="H2701">
        <v>-8.2016887440437198</v>
      </c>
      <c r="I2701">
        <v>-24.403000088554101</v>
      </c>
      <c r="J2701">
        <v>-1.91685856943025</v>
      </c>
      <c r="K2701">
        <v>368.31246722826899</v>
      </c>
      <c r="L2701">
        <v>355.28282119733001</v>
      </c>
      <c r="M2701">
        <v>42.017229473178098</v>
      </c>
      <c r="N2701">
        <v>0.57819655975245998</v>
      </c>
      <c r="O2701">
        <v>22.393397524071499</v>
      </c>
      <c r="P2701">
        <v>29.129662522202398</v>
      </c>
      <c r="Q2701">
        <v>3.6373263869349999E-3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E2702">
        <v>131.2082364</v>
      </c>
      <c r="F2702">
        <v>66.680000000000007</v>
      </c>
      <c r="G2702">
        <v>-59.7348801481698</v>
      </c>
      <c r="H2702">
        <v>3.9012225104199101</v>
      </c>
      <c r="I2702">
        <v>-46.666731988923097</v>
      </c>
      <c r="J2702">
        <v>-7.4222859809067998</v>
      </c>
      <c r="K2702">
        <v>67.670282005595197</v>
      </c>
      <c r="L2702">
        <v>84.715255986744793</v>
      </c>
      <c r="M2702">
        <v>49.8310584011261</v>
      </c>
      <c r="N2702">
        <v>0.76230366492146595</v>
      </c>
      <c r="O2702">
        <v>118.58128374325101</v>
      </c>
      <c r="P2702">
        <v>20.1441441441441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271</v>
      </c>
      <c r="E2703">
        <v>131.17176000000001</v>
      </c>
      <c r="F2703">
        <v>160.19999999999999</v>
      </c>
      <c r="G2703">
        <v>115.542736827184</v>
      </c>
      <c r="H2703">
        <v>43.848699639563598</v>
      </c>
      <c r="I2703">
        <v>63.0493514700132</v>
      </c>
      <c r="J2703">
        <v>6.4942985249645604</v>
      </c>
      <c r="K2703">
        <v>125.198097663718</v>
      </c>
      <c r="L2703">
        <v>101.67633530304801</v>
      </c>
      <c r="M2703">
        <v>87.610993351862703</v>
      </c>
      <c r="N2703">
        <v>1.9274274543572001</v>
      </c>
      <c r="O2703">
        <v>2.3096129837702999</v>
      </c>
      <c r="P2703">
        <v>176.20689655172399</v>
      </c>
      <c r="Q2703">
        <v>0.15755810573776599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133</v>
      </c>
      <c r="E2704">
        <v>130.14930312000001</v>
      </c>
      <c r="F2704">
        <v>451.8</v>
      </c>
      <c r="G2704">
        <v>-17.842467111293601</v>
      </c>
      <c r="H2704">
        <v>-11.96887866278</v>
      </c>
      <c r="I2704">
        <v>-39.966703842803199</v>
      </c>
      <c r="J2704">
        <v>5.6185249550266398</v>
      </c>
      <c r="K2704">
        <v>461.785604810493</v>
      </c>
      <c r="L2704">
        <v>469.98158139802098</v>
      </c>
      <c r="M2704">
        <v>43.073807911215198</v>
      </c>
      <c r="N2704">
        <v>0.95781627463445596</v>
      </c>
      <c r="O2704">
        <v>49.535192563080997</v>
      </c>
      <c r="P2704">
        <v>26.927939317319801</v>
      </c>
      <c r="Q2704">
        <v>7.9060880174808001E-2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E2705">
        <v>130.02956258</v>
      </c>
      <c r="F2705">
        <v>9.11</v>
      </c>
      <c r="G2705">
        <v>-46.147707087312597</v>
      </c>
      <c r="H2705">
        <v>-3.7470720135422</v>
      </c>
      <c r="I2705">
        <v>-23.653600062592702</v>
      </c>
      <c r="J2705">
        <v>0.201304985891957</v>
      </c>
      <c r="K2705">
        <v>9.2903643698394003</v>
      </c>
      <c r="L2705">
        <v>10.742873258129</v>
      </c>
      <c r="M2705">
        <v>40.376351798550097</v>
      </c>
      <c r="N2705">
        <v>1.3054231048779701</v>
      </c>
      <c r="O2705">
        <v>36.114160263446699</v>
      </c>
      <c r="P2705">
        <v>26.5277777777777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1642</v>
      </c>
      <c r="E2706">
        <v>130.02585719999999</v>
      </c>
      <c r="F2706">
        <v>59.3</v>
      </c>
      <c r="G2706">
        <v>-6.1885826080212096</v>
      </c>
      <c r="H2706">
        <v>-5.0162726085077098</v>
      </c>
      <c r="I2706">
        <v>-1.3694959213298901</v>
      </c>
      <c r="J2706">
        <v>-3.5594964944273499</v>
      </c>
      <c r="K2706">
        <v>60.597492029673901</v>
      </c>
      <c r="L2706">
        <v>56.704881711113003</v>
      </c>
      <c r="M2706">
        <v>57.650387217952897</v>
      </c>
      <c r="N2706">
        <v>1.08177584648311</v>
      </c>
      <c r="O2706">
        <v>7.4030354131534502</v>
      </c>
      <c r="P2706">
        <v>23.825433284610501</v>
      </c>
      <c r="Q2706">
        <v>-2.9836431339762999E-2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619</v>
      </c>
      <c r="E2707">
        <v>129.42395999999999</v>
      </c>
      <c r="F2707">
        <v>122.7</v>
      </c>
      <c r="G2707">
        <v>-20.6846391610867</v>
      </c>
      <c r="H2707">
        <v>16.4280811943601</v>
      </c>
      <c r="I2707">
        <v>-10.974050442273199</v>
      </c>
      <c r="J2707">
        <v>6.0916793174427504</v>
      </c>
      <c r="K2707">
        <v>115.03146157701001</v>
      </c>
      <c r="M2707">
        <v>52.856656200076102</v>
      </c>
      <c r="N2707">
        <v>0.52801972062448599</v>
      </c>
      <c r="O2707">
        <v>18.9894050529747</v>
      </c>
      <c r="P2707">
        <v>53.374999999999901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98</v>
      </c>
      <c r="E2708">
        <v>129.10499999999999</v>
      </c>
      <c r="F2708">
        <v>27.18</v>
      </c>
      <c r="G2708">
        <v>36.343027350324498</v>
      </c>
      <c r="H2708">
        <v>9.2396047119406006</v>
      </c>
      <c r="I2708">
        <v>-13.071315952417301</v>
      </c>
      <c r="J2708">
        <v>3.36054724197104</v>
      </c>
      <c r="K2708">
        <v>23.985999046229999</v>
      </c>
      <c r="L2708">
        <v>22.8310341259557</v>
      </c>
      <c r="M2708">
        <v>69.555147184371407</v>
      </c>
      <c r="N2708">
        <v>1.43378278990777</v>
      </c>
      <c r="O2708">
        <v>35.393671817512796</v>
      </c>
      <c r="P2708">
        <v>74.230769230769198</v>
      </c>
      <c r="Q2708">
        <v>7.5669473765032996E-2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715</v>
      </c>
      <c r="E2709">
        <v>128.966509</v>
      </c>
      <c r="F2709">
        <v>88.73</v>
      </c>
      <c r="G2709">
        <v>-1.8207412348979199</v>
      </c>
      <c r="H2709">
        <v>2.80117374860788</v>
      </c>
      <c r="I2709">
        <v>-0.27542844033452402</v>
      </c>
      <c r="J2709">
        <v>2.8848788715118601</v>
      </c>
      <c r="K2709">
        <v>86.471294178334304</v>
      </c>
      <c r="L2709">
        <v>80.572972377747107</v>
      </c>
      <c r="M2709">
        <v>61.719228691607398</v>
      </c>
      <c r="N2709">
        <v>0.819162053493386</v>
      </c>
      <c r="O2709">
        <v>3.0091288177617401</v>
      </c>
      <c r="P2709">
        <v>27.751271458880499</v>
      </c>
      <c r="Q2709">
        <v>1.0011050249949E-2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E2710">
        <v>128.937074</v>
      </c>
      <c r="F2710">
        <v>46.6</v>
      </c>
      <c r="G2710">
        <v>338.29063235102598</v>
      </c>
      <c r="H2710">
        <v>-4.3988702157853901</v>
      </c>
      <c r="I2710">
        <v>115.93678791844999</v>
      </c>
      <c r="J2710">
        <v>-6.1677775205785803</v>
      </c>
      <c r="K2710">
        <v>45.097029630207103</v>
      </c>
      <c r="L2710">
        <v>30.1027073483653</v>
      </c>
      <c r="M2710">
        <v>20.608356705753899</v>
      </c>
      <c r="N2710">
        <v>0.441885364245099</v>
      </c>
      <c r="O2710">
        <v>27.3605150214592</v>
      </c>
      <c r="P2710">
        <v>380.41237113402002</v>
      </c>
      <c r="Q2710">
        <v>0.11896220764018001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E2711">
        <v>128.87294711999999</v>
      </c>
      <c r="F2711">
        <v>1184.8</v>
      </c>
      <c r="G2711">
        <v>192.738142763648</v>
      </c>
      <c r="H2711">
        <v>3.6828942283677302</v>
      </c>
      <c r="I2711">
        <v>128.362204172758</v>
      </c>
      <c r="J2711">
        <v>14.70740632041</v>
      </c>
      <c r="K2711">
        <v>951.27258873308199</v>
      </c>
      <c r="L2711">
        <v>712.99921243854396</v>
      </c>
      <c r="M2711">
        <v>86.404782390194299</v>
      </c>
      <c r="N2711">
        <v>0.40257847533632202</v>
      </c>
      <c r="O2711">
        <v>1.2829169480081</v>
      </c>
      <c r="P2711">
        <v>217.59817718804399</v>
      </c>
      <c r="Q2711">
        <v>7.2952409061488005E-2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388</v>
      </c>
      <c r="E2712">
        <v>128.839722435</v>
      </c>
      <c r="F2712">
        <v>4.8899999999999997</v>
      </c>
      <c r="G2712">
        <v>-16.538427478032901</v>
      </c>
      <c r="H2712">
        <v>-13.167230791554401</v>
      </c>
      <c r="I2712">
        <v>-37.292492215998898</v>
      </c>
      <c r="J2712">
        <v>-0.24881148010326001</v>
      </c>
      <c r="K2712">
        <v>5.4389328570869901</v>
      </c>
      <c r="L2712">
        <v>6.2841906590234498</v>
      </c>
      <c r="M2712">
        <v>52.794699279810999</v>
      </c>
      <c r="N2712">
        <v>0.95758508802112197</v>
      </c>
      <c r="O2712">
        <v>99.386503067484597</v>
      </c>
      <c r="P2712">
        <v>41.739130434782503</v>
      </c>
      <c r="Q2712">
        <v>-7.3370654960673007E-2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72</v>
      </c>
      <c r="E2713">
        <v>128.74256639999999</v>
      </c>
      <c r="F2713">
        <v>94.5</v>
      </c>
      <c r="G2713">
        <v>32.705462959887299</v>
      </c>
      <c r="H2713">
        <v>-8.3887469219795108</v>
      </c>
      <c r="I2713">
        <v>-2.3335415871971898</v>
      </c>
      <c r="J2713">
        <v>-1.73807363637034</v>
      </c>
      <c r="K2713">
        <v>94.539626973123106</v>
      </c>
      <c r="L2713">
        <v>87.386608446490499</v>
      </c>
      <c r="M2713">
        <v>56.527721457955401</v>
      </c>
      <c r="N2713">
        <v>0.103433559849353</v>
      </c>
      <c r="O2713">
        <v>41.693121693121697</v>
      </c>
      <c r="P2713">
        <v>59.493670886075897</v>
      </c>
      <c r="Q2713">
        <v>-3.9988054045149999E-3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E2714">
        <v>128.682275022</v>
      </c>
      <c r="F2714">
        <v>2.94</v>
      </c>
      <c r="G2714">
        <v>38.766822827217297</v>
      </c>
      <c r="H2714">
        <v>-1.16864390135952</v>
      </c>
      <c r="I2714">
        <v>-17.589839915957398</v>
      </c>
      <c r="J2714">
        <v>-1.6762945387664001</v>
      </c>
      <c r="K2714">
        <v>3.1576805687898601</v>
      </c>
      <c r="L2714">
        <v>3.1104336518321101</v>
      </c>
      <c r="M2714">
        <v>27.770295917401899</v>
      </c>
      <c r="N2714">
        <v>1.11993515694615</v>
      </c>
      <c r="O2714">
        <v>110.544217687074</v>
      </c>
      <c r="P2714">
        <v>122.72727272727199</v>
      </c>
      <c r="Q2714">
        <v>0.172860900288972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285</v>
      </c>
      <c r="E2715">
        <v>128.597418645</v>
      </c>
      <c r="F2715">
        <v>38.49</v>
      </c>
      <c r="G2715">
        <v>-37.613648553254002</v>
      </c>
      <c r="H2715">
        <v>3.5524336268515202</v>
      </c>
      <c r="I2715">
        <v>-47.593260512509502</v>
      </c>
      <c r="J2715">
        <v>1.9002419299395199</v>
      </c>
      <c r="K2715">
        <v>39.719526278987502</v>
      </c>
      <c r="L2715">
        <v>44.003268128953501</v>
      </c>
      <c r="M2715">
        <v>49.602358508338803</v>
      </c>
      <c r="N2715">
        <v>1.4031023938048199</v>
      </c>
      <c r="O2715">
        <v>89.399844115354597</v>
      </c>
      <c r="P2715">
        <v>11.4037626628075</v>
      </c>
      <c r="Q2715">
        <v>-4.4102044271827998E-2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E2716">
        <v>128.467016</v>
      </c>
      <c r="F2716">
        <v>76.069999999999993</v>
      </c>
      <c r="G2716">
        <v>-28.6851404142196</v>
      </c>
      <c r="H2716">
        <v>14.494095421173601</v>
      </c>
      <c r="I2716">
        <v>-15.405410433515</v>
      </c>
      <c r="J2716">
        <v>2.8930491804564502</v>
      </c>
      <c r="K2716">
        <v>68.348925500745906</v>
      </c>
      <c r="M2716">
        <v>69.677503487696598</v>
      </c>
      <c r="N2716">
        <v>0.93682140047206897</v>
      </c>
      <c r="O2716">
        <v>27.408965426580799</v>
      </c>
      <c r="P2716">
        <v>64.475675675675603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46</v>
      </c>
      <c r="E2717">
        <v>128.25560572000001</v>
      </c>
      <c r="F2717">
        <v>17.38</v>
      </c>
      <c r="G2717">
        <v>203.91357335132599</v>
      </c>
      <c r="H2717">
        <v>56.1250369103035</v>
      </c>
      <c r="I2717">
        <v>55.2606093780091</v>
      </c>
      <c r="J2717">
        <v>-8.1226063968429703</v>
      </c>
      <c r="K2717">
        <v>13.548619718122399</v>
      </c>
      <c r="L2717">
        <v>9.8578282495098204</v>
      </c>
      <c r="M2717">
        <v>53.898797873420399</v>
      </c>
      <c r="N2717">
        <v>0.84573224774377997</v>
      </c>
      <c r="O2717">
        <v>13.060989643268099</v>
      </c>
      <c r="Q2717">
        <v>8.0364717505027994E-2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72</v>
      </c>
      <c r="E2718">
        <v>128.24111300000001</v>
      </c>
      <c r="F2718">
        <v>1430</v>
      </c>
      <c r="G2718">
        <v>1.7033307637252599</v>
      </c>
      <c r="H2718">
        <v>-11.553523626445401</v>
      </c>
      <c r="I2718">
        <v>-11.4226683900203</v>
      </c>
      <c r="J2718">
        <v>-4.8929623207824999</v>
      </c>
      <c r="K2718">
        <v>1434.2750143160099</v>
      </c>
      <c r="L2718">
        <v>1368.1157995322001</v>
      </c>
      <c r="M2718">
        <v>51.889390796940603</v>
      </c>
      <c r="N2718">
        <v>1.02843942505133</v>
      </c>
      <c r="O2718">
        <v>13.6328671328671</v>
      </c>
      <c r="P2718">
        <v>36.842105263157897</v>
      </c>
      <c r="Q2718">
        <v>2.7190426476235999E-2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211</v>
      </c>
      <c r="E2719">
        <v>128.22732802600001</v>
      </c>
      <c r="F2719">
        <v>54.46</v>
      </c>
      <c r="G2719">
        <v>-46.663987190299103</v>
      </c>
      <c r="H2719">
        <v>-11.7922372937305</v>
      </c>
      <c r="I2719">
        <v>-46.5808934637787</v>
      </c>
      <c r="J2719">
        <v>1.5916793174427399</v>
      </c>
      <c r="K2719">
        <v>58.495237402280701</v>
      </c>
      <c r="L2719">
        <v>64.700265901886496</v>
      </c>
      <c r="M2719">
        <v>37.567329290439403</v>
      </c>
      <c r="N2719">
        <v>0.92673167389535605</v>
      </c>
      <c r="O2719">
        <v>75.174439955930893</v>
      </c>
      <c r="P2719">
        <v>6.7843137254901897</v>
      </c>
      <c r="Q2719">
        <v>-4.3511096384979998E-2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418</v>
      </c>
      <c r="E2720">
        <v>128.208969</v>
      </c>
      <c r="F2720">
        <v>185.15</v>
      </c>
      <c r="G2720">
        <v>74.010435423771099</v>
      </c>
      <c r="H2720">
        <v>-11.6128184982403</v>
      </c>
      <c r="I2720">
        <v>8.9275871792347399</v>
      </c>
      <c r="J2720">
        <v>4.2133009390643599</v>
      </c>
      <c r="K2720">
        <v>196.42868932126501</v>
      </c>
      <c r="L2720">
        <v>170.34476850617901</v>
      </c>
      <c r="M2720">
        <v>34.449763811929799</v>
      </c>
      <c r="N2720">
        <v>0.18614897280529899</v>
      </c>
      <c r="O2720">
        <v>29.084526059951301</v>
      </c>
      <c r="P2720">
        <v>108.033707865168</v>
      </c>
      <c r="Q2720">
        <v>0.13152414783300601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718</v>
      </c>
      <c r="E2721">
        <v>128.19957470999901</v>
      </c>
      <c r="F2721">
        <v>77.099999999999994</v>
      </c>
      <c r="G2721">
        <v>-49.554170788319901</v>
      </c>
      <c r="H2721">
        <v>-28.601142674064398</v>
      </c>
      <c r="I2721">
        <v>-39.843582069506397</v>
      </c>
      <c r="J2721">
        <v>0.82832053881680201</v>
      </c>
      <c r="M2721">
        <v>34.167717104462199</v>
      </c>
      <c r="O2721">
        <v>41.3748378728923</v>
      </c>
      <c r="P2721">
        <v>4.1891891891891797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143</v>
      </c>
      <c r="E2722">
        <v>128.06336092199999</v>
      </c>
      <c r="F2722">
        <v>33.29</v>
      </c>
      <c r="G2722">
        <v>-90.179654137552305</v>
      </c>
      <c r="H2722">
        <v>-13.8523557562484</v>
      </c>
      <c r="I2722">
        <v>-60.736408066018797</v>
      </c>
      <c r="J2722">
        <v>0.52184276469386504</v>
      </c>
      <c r="K2722">
        <v>36.276149476647298</v>
      </c>
      <c r="M2722">
        <v>41.3283454547446</v>
      </c>
      <c r="N2722">
        <v>0.33714550520501901</v>
      </c>
      <c r="O2722">
        <v>226.524481826374</v>
      </c>
      <c r="P2722">
        <v>7.9092382495947904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622</v>
      </c>
      <c r="E2723">
        <v>127.935</v>
      </c>
      <c r="F2723">
        <v>51</v>
      </c>
      <c r="G2723">
        <v>48.363073011947698</v>
      </c>
      <c r="H2723">
        <v>37.464020233203698</v>
      </c>
      <c r="I2723">
        <v>63.2144266676613</v>
      </c>
      <c r="J2723">
        <v>-3.7423822154172499</v>
      </c>
      <c r="K2723">
        <v>41.484768359896698</v>
      </c>
      <c r="L2723">
        <v>32.157773940565498</v>
      </c>
      <c r="M2723">
        <v>51.1255264795778</v>
      </c>
      <c r="N2723">
        <v>0.80448399508596402</v>
      </c>
      <c r="O2723">
        <v>9.9215686274509896</v>
      </c>
      <c r="P2723">
        <v>154.164591759925</v>
      </c>
      <c r="Q2723">
        <v>0.22357593465723399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E2724">
        <v>127.72425749999999</v>
      </c>
      <c r="F2724">
        <v>55.05</v>
      </c>
      <c r="G2724">
        <v>979.19545787509003</v>
      </c>
      <c r="H2724">
        <v>45.287724429186298</v>
      </c>
      <c r="I2724">
        <v>841.42880043491903</v>
      </c>
      <c r="J2724">
        <v>9.7680320228535606</v>
      </c>
      <c r="K2724">
        <v>37.147445435348203</v>
      </c>
      <c r="M2724">
        <v>99.999704727227595</v>
      </c>
      <c r="N2724">
        <v>5.7747463836947297</v>
      </c>
      <c r="O2724">
        <v>0</v>
      </c>
      <c r="P2724">
        <v>1003.20641282565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72</v>
      </c>
      <c r="E2725">
        <v>127.5590083</v>
      </c>
      <c r="F2725">
        <v>2.39</v>
      </c>
      <c r="G2725">
        <v>-12.4353807688753</v>
      </c>
      <c r="H2725">
        <v>21.5923097068879</v>
      </c>
      <c r="I2725">
        <v>-71.6978706880749</v>
      </c>
      <c r="J2725">
        <v>3.7284314541948902</v>
      </c>
      <c r="K2725">
        <v>2.26415207105507</v>
      </c>
      <c r="L2725">
        <v>2.7482237855744698</v>
      </c>
      <c r="M2725">
        <v>64.570609910395902</v>
      </c>
      <c r="N2725">
        <v>0.85269600245777699</v>
      </c>
      <c r="O2725">
        <v>205.857740585774</v>
      </c>
      <c r="P2725">
        <v>27.458218193312799</v>
      </c>
      <c r="Q2725">
        <v>-4.5726908249058E-2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198</v>
      </c>
      <c r="E2726">
        <v>127.341887595</v>
      </c>
      <c r="F2726">
        <v>152.85</v>
      </c>
      <c r="G2726">
        <v>114.221588690337</v>
      </c>
      <c r="H2726">
        <v>-0.91406784413249798</v>
      </c>
      <c r="I2726">
        <v>21.144915115173699</v>
      </c>
      <c r="J2726">
        <v>-2.3801336229800398</v>
      </c>
      <c r="K2726">
        <v>145.58570115000299</v>
      </c>
      <c r="L2726">
        <v>114.420122024243</v>
      </c>
      <c r="M2726">
        <v>44.045898279494999</v>
      </c>
      <c r="N2726">
        <v>0.43057842825642101</v>
      </c>
      <c r="O2726">
        <v>17.435394177298001</v>
      </c>
      <c r="P2726">
        <v>179.84254851702599</v>
      </c>
      <c r="Q2726">
        <v>0.21730489646270301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E2727">
        <v>127.29600000000001</v>
      </c>
      <c r="F2727">
        <v>93.6</v>
      </c>
      <c r="G2727">
        <v>-14.537270740034099</v>
      </c>
      <c r="H2727">
        <v>24.140170067248199</v>
      </c>
      <c r="I2727">
        <v>-4.8266820212206403</v>
      </c>
      <c r="J2727">
        <v>-11.371283645520201</v>
      </c>
      <c r="M2727">
        <v>55.635692837392398</v>
      </c>
      <c r="O2727">
        <v>31.677350427350401</v>
      </c>
      <c r="P2727">
        <v>48.571428571428498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127.12904268</v>
      </c>
      <c r="F2728">
        <v>44.61</v>
      </c>
      <c r="G2728">
        <v>124.51272192966201</v>
      </c>
      <c r="H2728">
        <v>6.0618609889391903</v>
      </c>
      <c r="I2728">
        <v>-41.869776850353801</v>
      </c>
      <c r="J2728">
        <v>19.619457095220501</v>
      </c>
      <c r="K2728">
        <v>40.977396588798101</v>
      </c>
      <c r="L2728">
        <v>43.909469650958499</v>
      </c>
      <c r="M2728">
        <v>88.742729846413894</v>
      </c>
      <c r="N2728">
        <v>1.80197933343035</v>
      </c>
      <c r="O2728">
        <v>79.175072853620193</v>
      </c>
      <c r="P2728">
        <v>188.55109961190101</v>
      </c>
      <c r="Q2728">
        <v>8.1319942383423993E-2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622</v>
      </c>
      <c r="E2729">
        <v>126.712315709999</v>
      </c>
      <c r="F2729">
        <v>44.01</v>
      </c>
      <c r="G2729">
        <v>32.052874836673503</v>
      </c>
      <c r="H2729">
        <v>6.2432470219610297</v>
      </c>
      <c r="I2729">
        <v>-11.593248378771399</v>
      </c>
      <c r="J2729">
        <v>-3.0192716912027802</v>
      </c>
      <c r="K2729">
        <v>41.199882082624903</v>
      </c>
      <c r="L2729">
        <v>37.433863852187798</v>
      </c>
      <c r="M2729">
        <v>59.534624570490401</v>
      </c>
      <c r="N2729">
        <v>0.60307631229452396</v>
      </c>
      <c r="O2729">
        <v>11.0656668938877</v>
      </c>
      <c r="P2729">
        <v>62.698706099815098</v>
      </c>
      <c r="Q2729">
        <v>-3.0513311453951999E-2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285</v>
      </c>
      <c r="E2730">
        <v>126.68355</v>
      </c>
      <c r="F2730">
        <v>55.26</v>
      </c>
      <c r="G2730">
        <v>-18.9313491886195</v>
      </c>
      <c r="H2730">
        <v>6.0867500783444104</v>
      </c>
      <c r="I2730">
        <v>-36.872875689502301</v>
      </c>
      <c r="J2730">
        <v>-6.8812270864981304</v>
      </c>
      <c r="K2730">
        <v>52.830564490190703</v>
      </c>
      <c r="L2730">
        <v>52.692610577529798</v>
      </c>
      <c r="M2730">
        <v>52.346708995348003</v>
      </c>
      <c r="N2730">
        <v>2.5484519947747399</v>
      </c>
      <c r="O2730">
        <v>33.731451321027798</v>
      </c>
      <c r="P2730">
        <v>25.249320036264699</v>
      </c>
      <c r="Q2730">
        <v>1.9049129131516001E-2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54</v>
      </c>
      <c r="E2731">
        <v>126.662612944</v>
      </c>
      <c r="F2731">
        <v>39.76</v>
      </c>
      <c r="G2731">
        <v>2.01123205419389</v>
      </c>
      <c r="H2731">
        <v>-12.216542322295799</v>
      </c>
      <c r="I2731">
        <v>-9.0316344340238999</v>
      </c>
      <c r="J2731">
        <v>-5.5791890298961899</v>
      </c>
      <c r="K2731">
        <v>35.756505067234997</v>
      </c>
      <c r="L2731">
        <v>35.666981065258497</v>
      </c>
      <c r="M2731">
        <v>78.195585836763598</v>
      </c>
      <c r="N2731">
        <v>2.2955392345665202</v>
      </c>
      <c r="O2731">
        <v>21.981891348088499</v>
      </c>
      <c r="P2731">
        <v>48.913857677902598</v>
      </c>
      <c r="Q2731">
        <v>6.9444455059527996E-2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290</v>
      </c>
      <c r="E2732">
        <v>126.123159</v>
      </c>
      <c r="F2732">
        <v>353.4</v>
      </c>
      <c r="G2732">
        <v>356.60920008819897</v>
      </c>
      <c r="H2732">
        <v>49.756314846388598</v>
      </c>
      <c r="I2732">
        <v>324.21557867456801</v>
      </c>
      <c r="J2732">
        <v>25.4744108154763</v>
      </c>
      <c r="K2732">
        <v>224.37732002152401</v>
      </c>
      <c r="L2732">
        <v>134.08180741968499</v>
      </c>
      <c r="M2732">
        <v>97.390713788872304</v>
      </c>
      <c r="N2732">
        <v>1.5243696654566801</v>
      </c>
      <c r="O2732">
        <v>0</v>
      </c>
      <c r="P2732">
        <v>679.78817299205605</v>
      </c>
      <c r="Q2732">
        <v>0.216018342482245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622</v>
      </c>
      <c r="E2733">
        <v>125.8040745</v>
      </c>
      <c r="F2733">
        <v>1768.65</v>
      </c>
      <c r="G2733">
        <v>97.346992483732393</v>
      </c>
      <c r="H2733">
        <v>-17.675918116072499</v>
      </c>
      <c r="I2733">
        <v>83.823303534131796</v>
      </c>
      <c r="J2733">
        <v>3.5916793174427402</v>
      </c>
      <c r="K2733">
        <v>1584.4340171015999</v>
      </c>
      <c r="L2733">
        <v>1143.14659259375</v>
      </c>
      <c r="M2733">
        <v>48.340097800819699</v>
      </c>
      <c r="N2733">
        <v>0.291625239005736</v>
      </c>
      <c r="O2733">
        <v>26.845334011816899</v>
      </c>
      <c r="P2733">
        <v>139.36256597645101</v>
      </c>
      <c r="Q2733">
        <v>5.3497411659133999E-2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622</v>
      </c>
      <c r="E2734">
        <v>125.62683568</v>
      </c>
      <c r="F2734">
        <v>58.13</v>
      </c>
      <c r="G2734">
        <v>-12.023210791234501</v>
      </c>
      <c r="H2734">
        <v>-8.7398666039423798</v>
      </c>
      <c r="I2734">
        <v>-44.608482764536703</v>
      </c>
      <c r="J2734">
        <v>-1.6219958962324601</v>
      </c>
      <c r="K2734">
        <v>59.126695003123402</v>
      </c>
      <c r="L2734">
        <v>58.894212961938898</v>
      </c>
      <c r="M2734">
        <v>55.505521491208903</v>
      </c>
      <c r="N2734">
        <v>0.80085812529767697</v>
      </c>
      <c r="O2734">
        <v>58.231549974195701</v>
      </c>
      <c r="P2734">
        <v>23.680851063829799</v>
      </c>
      <c r="Q2734">
        <v>3.2230234021665999E-2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21</v>
      </c>
      <c r="E2735">
        <v>125.432731764</v>
      </c>
      <c r="F2735">
        <v>102.54</v>
      </c>
      <c r="G2735">
        <v>-53.269319903992603</v>
      </c>
      <c r="H2735">
        <v>-14.7381070726048</v>
      </c>
      <c r="I2735">
        <v>-64.195308816647994</v>
      </c>
      <c r="J2735">
        <v>4.3808594037494402</v>
      </c>
      <c r="K2735">
        <v>110.31704720884299</v>
      </c>
      <c r="L2735">
        <v>136.68097380980399</v>
      </c>
      <c r="M2735">
        <v>57.719379480518903</v>
      </c>
      <c r="N2735">
        <v>1.27774798613541</v>
      </c>
      <c r="O2735">
        <v>124.302711137117</v>
      </c>
      <c r="P2735">
        <v>21.839353612167301</v>
      </c>
      <c r="Q2735">
        <v>7.1381571764199999E-4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72</v>
      </c>
      <c r="E2736">
        <v>125.22939390000001</v>
      </c>
      <c r="F2736">
        <v>67.19</v>
      </c>
      <c r="G2736">
        <v>99.005679411145195</v>
      </c>
      <c r="H2736">
        <v>-11.9268569597787</v>
      </c>
      <c r="I2736">
        <v>16.266504794770299</v>
      </c>
      <c r="J2736">
        <v>-0.951177825414395</v>
      </c>
      <c r="K2736">
        <v>71.708384611481193</v>
      </c>
      <c r="L2736">
        <v>55.5273361071309</v>
      </c>
      <c r="M2736">
        <v>39.630276463662398</v>
      </c>
      <c r="N2736">
        <v>0.40018831224992601</v>
      </c>
      <c r="O2736">
        <v>34.960559607084399</v>
      </c>
      <c r="P2736">
        <v>180.10586628088399</v>
      </c>
      <c r="Q2736">
        <v>0.19994000059794401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1428</v>
      </c>
      <c r="E2737">
        <v>124.9547</v>
      </c>
      <c r="F2737">
        <v>90.22</v>
      </c>
      <c r="G2737">
        <v>-9.8084233049908303</v>
      </c>
      <c r="H2737">
        <v>66.052380939294295</v>
      </c>
      <c r="I2737">
        <v>76.399274436187895</v>
      </c>
      <c r="J2737">
        <v>65.631679317442703</v>
      </c>
      <c r="K2737">
        <v>52.434137400278999</v>
      </c>
      <c r="L2737">
        <v>51.5262995846888</v>
      </c>
      <c r="M2737">
        <v>90.142840302831402</v>
      </c>
      <c r="N2737">
        <v>5.43063609260677</v>
      </c>
      <c r="O2737">
        <v>0</v>
      </c>
      <c r="P2737">
        <v>113.740819710968</v>
      </c>
      <c r="Q2737">
        <v>0.10581861176907099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1428</v>
      </c>
      <c r="E2738">
        <v>123.9304245</v>
      </c>
      <c r="F2738">
        <v>137.65</v>
      </c>
      <c r="G2738">
        <v>63.7533336867332</v>
      </c>
      <c r="H2738">
        <v>11.8293002454614</v>
      </c>
      <c r="I2738">
        <v>-0.63397481969079195</v>
      </c>
      <c r="J2738">
        <v>3.0202507460141699</v>
      </c>
      <c r="K2738">
        <v>123.16327635918501</v>
      </c>
      <c r="L2738">
        <v>112.99706782018001</v>
      </c>
      <c r="M2738">
        <v>61.287932181657403</v>
      </c>
      <c r="N2738">
        <v>2.5062850487447101</v>
      </c>
      <c r="O2738">
        <v>11.660007264801999</v>
      </c>
      <c r="P2738">
        <v>91.021371079655793</v>
      </c>
      <c r="Q2738">
        <v>0.120924051308636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138</v>
      </c>
      <c r="E2739">
        <v>123.8462784</v>
      </c>
      <c r="F2739">
        <v>24.96</v>
      </c>
      <c r="G2739">
        <v>93.980311424985402</v>
      </c>
      <c r="H2739">
        <v>40.107155016269097</v>
      </c>
      <c r="I2739">
        <v>51.2168751475633</v>
      </c>
      <c r="J2739">
        <v>-16.823079821607401</v>
      </c>
      <c r="K2739">
        <v>19.501151684325901</v>
      </c>
      <c r="L2739">
        <v>15.796091002804699</v>
      </c>
      <c r="M2739">
        <v>61.6647930025756</v>
      </c>
      <c r="N2739">
        <v>3.6844870816230602</v>
      </c>
      <c r="O2739">
        <v>17.267628205128101</v>
      </c>
      <c r="P2739">
        <v>167.811158798283</v>
      </c>
      <c r="Q2739">
        <v>9.2230532428757006E-2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219</v>
      </c>
      <c r="E2740">
        <v>123.83516</v>
      </c>
      <c r="F2740">
        <v>400</v>
      </c>
      <c r="G2740">
        <v>41.278301247786601</v>
      </c>
      <c r="H2740">
        <v>-25.7263631326182</v>
      </c>
      <c r="I2740">
        <v>13.4951609248025</v>
      </c>
      <c r="J2740">
        <v>-1.7082118949348499</v>
      </c>
      <c r="K2740">
        <v>387.34440493056502</v>
      </c>
      <c r="L2740">
        <v>337.79464149006498</v>
      </c>
      <c r="M2740">
        <v>43.255084410658903</v>
      </c>
      <c r="N2740">
        <v>0.35547409303414601</v>
      </c>
      <c r="O2740">
        <v>31.25</v>
      </c>
      <c r="P2740">
        <v>65.289256198347104</v>
      </c>
      <c r="Q2740">
        <v>3.2756220360679999E-3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418</v>
      </c>
      <c r="E2741">
        <v>123.69018</v>
      </c>
      <c r="F2741">
        <v>150</v>
      </c>
      <c r="G2741">
        <v>11.1631353709032</v>
      </c>
      <c r="H2741">
        <v>-13.351973238848499</v>
      </c>
      <c r="I2741">
        <v>-18.606586327440699</v>
      </c>
      <c r="J2741">
        <v>-2.2784829796858301</v>
      </c>
      <c r="K2741">
        <v>163.44826892450601</v>
      </c>
      <c r="L2741">
        <v>154.64800186807801</v>
      </c>
      <c r="M2741">
        <v>28.295477282411401</v>
      </c>
      <c r="N2741">
        <v>0.92152807248509205</v>
      </c>
      <c r="O2741">
        <v>43.866666666666603</v>
      </c>
      <c r="P2741">
        <v>51.747609221747503</v>
      </c>
      <c r="Q2741">
        <v>6.8335405171354002E-2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271</v>
      </c>
      <c r="E2742">
        <v>123.61602375</v>
      </c>
      <c r="F2742">
        <v>21.5</v>
      </c>
      <c r="G2742">
        <v>-60.868517358783599</v>
      </c>
      <c r="H2742">
        <v>41.215019715824397</v>
      </c>
      <c r="I2742">
        <v>-23.391275322656</v>
      </c>
      <c r="J2742">
        <v>15.108046793683499</v>
      </c>
      <c r="K2742">
        <v>17.206179326256201</v>
      </c>
      <c r="L2742">
        <v>21.2567982857801</v>
      </c>
      <c r="M2742">
        <v>88.785887070861904</v>
      </c>
      <c r="N2742">
        <v>2.99833899291525</v>
      </c>
      <c r="O2742">
        <v>111.627906976744</v>
      </c>
      <c r="P2742">
        <v>65.384615384615302</v>
      </c>
      <c r="Q2742">
        <v>0.15618836758426899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177</v>
      </c>
      <c r="E2743">
        <v>123.6096</v>
      </c>
      <c r="F2743">
        <v>9.2799999999999994</v>
      </c>
      <c r="G2743">
        <v>-20.439526379131799</v>
      </c>
      <c r="H2743">
        <v>-5.3509226681976498</v>
      </c>
      <c r="I2743">
        <v>-37.0957073299166</v>
      </c>
      <c r="J2743">
        <v>4.0728012160403804</v>
      </c>
      <c r="K2743">
        <v>9.5944601012465505</v>
      </c>
      <c r="L2743">
        <v>9.6429353983643207</v>
      </c>
      <c r="M2743">
        <v>41.493613769590702</v>
      </c>
      <c r="N2743">
        <v>1.0592048685989199</v>
      </c>
      <c r="O2743">
        <v>53.556034482758598</v>
      </c>
      <c r="P2743">
        <v>21.465968586387401</v>
      </c>
      <c r="Q2743">
        <v>0.125481887438807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E2744">
        <v>122.7366</v>
      </c>
      <c r="F2744">
        <v>71.400000000000006</v>
      </c>
      <c r="G2744">
        <v>-33.344288283893697</v>
      </c>
      <c r="H2744">
        <v>-18.223093050731801</v>
      </c>
      <c r="I2744">
        <v>-23.6336995650802</v>
      </c>
      <c r="J2744">
        <v>-1.18609846033502</v>
      </c>
      <c r="M2744">
        <v>43.7958664572526</v>
      </c>
      <c r="O2744">
        <v>16.806722689075599</v>
      </c>
      <c r="P2744">
        <v>7.3038773669972903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622</v>
      </c>
      <c r="E2745">
        <v>122.55955849999999</v>
      </c>
      <c r="F2745">
        <v>39.22</v>
      </c>
      <c r="G2745">
        <v>43.409797033706198</v>
      </c>
      <c r="H2745">
        <v>21.288289509539698</v>
      </c>
      <c r="I2745">
        <v>-23.445282989329598</v>
      </c>
      <c r="J2745">
        <v>16.9454461464316</v>
      </c>
      <c r="K2745">
        <v>34.748998011299499</v>
      </c>
      <c r="L2745">
        <v>32.665957850976298</v>
      </c>
      <c r="M2745">
        <v>60.9732546832144</v>
      </c>
      <c r="N2745">
        <v>3.1657538914372201</v>
      </c>
      <c r="O2745">
        <v>26.721060683324801</v>
      </c>
      <c r="P2745">
        <v>78.303100863243998</v>
      </c>
      <c r="Q2745">
        <v>5.5412716718460001E-2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198</v>
      </c>
      <c r="E2746">
        <v>122.23540874</v>
      </c>
      <c r="F2746">
        <v>509.8</v>
      </c>
      <c r="G2746">
        <v>5.0686753823930903</v>
      </c>
      <c r="H2746">
        <v>-4.9558224770201402</v>
      </c>
      <c r="I2746">
        <v>-23.990357374350999</v>
      </c>
      <c r="J2746">
        <v>3.30278158564807</v>
      </c>
      <c r="K2746">
        <v>515.61550042346698</v>
      </c>
      <c r="L2746">
        <v>496.35238843725102</v>
      </c>
      <c r="M2746">
        <v>45.334224264616303</v>
      </c>
      <c r="N2746">
        <v>1.17421352041329</v>
      </c>
      <c r="O2746">
        <v>36.700666928207099</v>
      </c>
      <c r="P2746">
        <v>34.157894736842003</v>
      </c>
      <c r="Q2746">
        <v>6.4063915776911007E-2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4440</v>
      </c>
      <c r="E2747">
        <v>121.9268</v>
      </c>
      <c r="F2747">
        <v>289.75</v>
      </c>
      <c r="G2747">
        <v>111.84578090617499</v>
      </c>
      <c r="H2747">
        <v>73.973608156500205</v>
      </c>
      <c r="I2747">
        <v>109.96433965060599</v>
      </c>
      <c r="J2747">
        <v>21.308326306817001</v>
      </c>
      <c r="K2747">
        <v>198.67107802419699</v>
      </c>
      <c r="M2747">
        <v>86.009688263041298</v>
      </c>
      <c r="N2747">
        <v>0.42163882259347601</v>
      </c>
      <c r="O2747">
        <v>4.9870578084555603</v>
      </c>
      <c r="P2747">
        <v>192.67676767676701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133</v>
      </c>
      <c r="E2748">
        <v>121.85088653</v>
      </c>
      <c r="F2748">
        <v>134.15</v>
      </c>
      <c r="G2748">
        <v>10.677800069519799</v>
      </c>
      <c r="H2748">
        <v>-4.4309746068375802</v>
      </c>
      <c r="I2748">
        <v>-13.8886895850403</v>
      </c>
      <c r="J2748">
        <v>-4.7719570461936103</v>
      </c>
      <c r="K2748">
        <v>131.53076843110799</v>
      </c>
      <c r="L2748">
        <v>122.898689358436</v>
      </c>
      <c r="M2748">
        <v>39.671291434074597</v>
      </c>
      <c r="N2748">
        <v>1.24497985356893</v>
      </c>
      <c r="O2748">
        <v>45.173313455087502</v>
      </c>
      <c r="P2748">
        <v>48.6426592797784</v>
      </c>
      <c r="Q2748">
        <v>7.0005582591451995E-2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121.72967441999999</v>
      </c>
      <c r="F2749">
        <v>52.2</v>
      </c>
      <c r="G2749">
        <v>121.983390007026</v>
      </c>
      <c r="H2749">
        <v>-2.0130705520117602</v>
      </c>
      <c r="I2749">
        <v>70.740399454179993</v>
      </c>
      <c r="J2749">
        <v>-2.91199715314547</v>
      </c>
      <c r="K2749">
        <v>48.957054842934099</v>
      </c>
      <c r="L2749">
        <v>37.379978667906997</v>
      </c>
      <c r="M2749">
        <v>47.257227553946997</v>
      </c>
      <c r="N2749">
        <v>0.27464982501858798</v>
      </c>
      <c r="O2749">
        <v>17.241379310344801</v>
      </c>
      <c r="P2749">
        <v>219.07090464547599</v>
      </c>
      <c r="Q2749">
        <v>0.104191891842408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121.52500000000001</v>
      </c>
      <c r="F2750">
        <v>48.61</v>
      </c>
      <c r="G2750">
        <v>136.56261781813399</v>
      </c>
      <c r="H2750">
        <v>-6.7148788341894701</v>
      </c>
      <c r="I2750">
        <v>62.463270131889402</v>
      </c>
      <c r="J2750">
        <v>11.576583350222499</v>
      </c>
      <c r="K2750">
        <v>52.343960988378598</v>
      </c>
      <c r="L2750">
        <v>48.163718320097097</v>
      </c>
      <c r="M2750">
        <v>50.437833999683797</v>
      </c>
      <c r="N2750">
        <v>1.0435643564356401</v>
      </c>
      <c r="O2750">
        <v>90.948364534046405</v>
      </c>
      <c r="P2750">
        <v>175.41076487252101</v>
      </c>
      <c r="Q2750">
        <v>0.188841695542937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E2751">
        <v>121.161715414</v>
      </c>
      <c r="F2751">
        <v>100.82</v>
      </c>
      <c r="G2751">
        <v>127.410491433479</v>
      </c>
      <c r="H2751">
        <v>-0.39895763741670098</v>
      </c>
      <c r="I2751">
        <v>42.936065458833099</v>
      </c>
      <c r="J2751">
        <v>-6.1147107095819102</v>
      </c>
      <c r="K2751">
        <v>105.159028971392</v>
      </c>
      <c r="L2751">
        <v>82.547406024359603</v>
      </c>
      <c r="M2751">
        <v>31.6910040215101</v>
      </c>
      <c r="N2751">
        <v>0.473678538642683</v>
      </c>
      <c r="O2751">
        <v>45.2588772069033</v>
      </c>
      <c r="P2751">
        <v>165.31578947368399</v>
      </c>
      <c r="Q2751">
        <v>0.127953872298496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60</v>
      </c>
      <c r="E2752">
        <v>121.16</v>
      </c>
      <c r="F2752">
        <v>151.44999999999999</v>
      </c>
      <c r="G2752">
        <v>0.28120754431028699</v>
      </c>
      <c r="H2752">
        <v>11.979953695368801</v>
      </c>
      <c r="I2752">
        <v>-10.318217244448601</v>
      </c>
      <c r="J2752">
        <v>-3.5510079596083601</v>
      </c>
      <c r="K2752">
        <v>144.04071913971001</v>
      </c>
      <c r="L2752">
        <v>133.089282000087</v>
      </c>
      <c r="M2752">
        <v>40.356146048337301</v>
      </c>
      <c r="N2752">
        <v>2.6809357936358502</v>
      </c>
      <c r="O2752">
        <v>21.4922416639155</v>
      </c>
      <c r="P2752">
        <v>42.608286252353999</v>
      </c>
      <c r="Q2752">
        <v>-0.106416775498651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527</v>
      </c>
      <c r="E2753">
        <v>120.73215752</v>
      </c>
      <c r="F2753">
        <v>119.6</v>
      </c>
      <c r="G2753">
        <v>50.8428462190301</v>
      </c>
      <c r="H2753">
        <v>10.0449824426488</v>
      </c>
      <c r="I2753">
        <v>5.0132810148611799</v>
      </c>
      <c r="J2753">
        <v>5.6794590076320697</v>
      </c>
      <c r="K2753">
        <v>107.663474509228</v>
      </c>
      <c r="L2753">
        <v>96.074418285714202</v>
      </c>
      <c r="M2753">
        <v>65.974681452287996</v>
      </c>
      <c r="N2753">
        <v>3.4740365896807899</v>
      </c>
      <c r="O2753">
        <v>3.72073578595317</v>
      </c>
      <c r="P2753">
        <v>74.853801169590596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138</v>
      </c>
      <c r="E2754">
        <v>120.596</v>
      </c>
      <c r="F2754">
        <v>43.07</v>
      </c>
      <c r="G2754">
        <v>6.8213658270823103</v>
      </c>
      <c r="H2754">
        <v>16.185606808337099</v>
      </c>
      <c r="I2754">
        <v>-35.6336995650802</v>
      </c>
      <c r="J2754">
        <v>-9.1039728564702909</v>
      </c>
      <c r="K2754">
        <v>41.845082104609801</v>
      </c>
      <c r="L2754">
        <v>38.7198536277767</v>
      </c>
      <c r="M2754">
        <v>43.186256115195</v>
      </c>
      <c r="N2754">
        <v>0.69256518696381297</v>
      </c>
      <c r="O2754">
        <v>58.114697004875701</v>
      </c>
      <c r="P2754">
        <v>53.492516037063403</v>
      </c>
      <c r="Q2754">
        <v>8.1469504328538001E-2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216</v>
      </c>
      <c r="E2755">
        <v>120.5400399</v>
      </c>
      <c r="F2755">
        <v>95.41</v>
      </c>
      <c r="G2755">
        <v>127.73046985155</v>
      </c>
      <c r="H2755">
        <v>14.6681236353053</v>
      </c>
      <c r="I2755">
        <v>29.9324380010572</v>
      </c>
      <c r="J2755">
        <v>19.635327018144199</v>
      </c>
      <c r="K2755">
        <v>76.975798589192394</v>
      </c>
      <c r="L2755">
        <v>66.576293562991097</v>
      </c>
      <c r="M2755">
        <v>90.981144423796707</v>
      </c>
      <c r="N2755">
        <v>1.32960162921708</v>
      </c>
      <c r="O2755">
        <v>0</v>
      </c>
      <c r="P2755">
        <v>163.19999999999999</v>
      </c>
      <c r="Q2755">
        <v>5.5126463432218997E-2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143</v>
      </c>
      <c r="E2756">
        <v>120.429040059999</v>
      </c>
      <c r="F2756">
        <v>5.74</v>
      </c>
      <c r="G2756">
        <v>27.041676628386899</v>
      </c>
      <c r="H2756">
        <v>-6.2201902931120996</v>
      </c>
      <c r="I2756">
        <v>-36.732798664179299</v>
      </c>
      <c r="J2756">
        <v>-0.838227224613323</v>
      </c>
      <c r="K2756">
        <v>5.52442829415806</v>
      </c>
      <c r="L2756">
        <v>5.8485167059998302</v>
      </c>
      <c r="M2756">
        <v>74.310627041303505</v>
      </c>
      <c r="N2756">
        <v>1.32564235318511</v>
      </c>
      <c r="O2756">
        <v>82.926829268292593</v>
      </c>
      <c r="P2756">
        <v>59.4444444444444</v>
      </c>
      <c r="Q2756">
        <v>-0.10378275774620301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622</v>
      </c>
      <c r="E2757">
        <v>120.24681445</v>
      </c>
      <c r="F2757">
        <v>204.65</v>
      </c>
      <c r="G2757">
        <v>97.232288292682796</v>
      </c>
      <c r="H2757">
        <v>-13.500892047498001</v>
      </c>
      <c r="I2757">
        <v>21.139739658391999</v>
      </c>
      <c r="J2757">
        <v>7.1875342397225399</v>
      </c>
      <c r="K2757">
        <v>221.050225228491</v>
      </c>
      <c r="L2757">
        <v>174.24391237153699</v>
      </c>
      <c r="M2757">
        <v>41.243043832275802</v>
      </c>
      <c r="N2757">
        <v>1.41238938053097</v>
      </c>
      <c r="O2757">
        <v>37.307598338626903</v>
      </c>
      <c r="P2757">
        <v>214.84615384615299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40</v>
      </c>
      <c r="E2758">
        <v>119.99420625</v>
      </c>
      <c r="F2758">
        <v>453.45</v>
      </c>
      <c r="G2758">
        <v>114.709761027328</v>
      </c>
      <c r="H2758">
        <v>-0.90299683872967595</v>
      </c>
      <c r="I2758">
        <v>22.280959069457801</v>
      </c>
      <c r="J2758">
        <v>1.47093288495097</v>
      </c>
      <c r="K2758">
        <v>440.75822623743699</v>
      </c>
      <c r="L2758">
        <v>390.63999740973401</v>
      </c>
      <c r="M2758">
        <v>50.013245433738298</v>
      </c>
      <c r="N2758">
        <v>0.66564563014480105</v>
      </c>
      <c r="O2758">
        <v>15.944426066821</v>
      </c>
      <c r="P2758">
        <v>142.486631016042</v>
      </c>
      <c r="Q2758">
        <v>8.2707201467382002E-2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418</v>
      </c>
      <c r="E2759">
        <v>119.892440814</v>
      </c>
      <c r="F2759">
        <v>5.38</v>
      </c>
      <c r="G2759">
        <v>38.526809399892699</v>
      </c>
      <c r="H2759">
        <v>-4.8581831246533103</v>
      </c>
      <c r="I2759">
        <v>-13.362279927806901</v>
      </c>
      <c r="J2759">
        <v>2.7007366187366402</v>
      </c>
      <c r="K2759">
        <v>5.4640186932242303</v>
      </c>
      <c r="L2759">
        <v>5.2998611266568298</v>
      </c>
      <c r="M2759">
        <v>45.744262248829102</v>
      </c>
      <c r="N2759">
        <v>0.79431041296548299</v>
      </c>
      <c r="O2759">
        <v>76.208178438661704</v>
      </c>
      <c r="P2759">
        <v>68.124999999999901</v>
      </c>
      <c r="Q2759">
        <v>8.3131132091957993E-2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677</v>
      </c>
      <c r="E2760">
        <v>119.8305</v>
      </c>
      <c r="F2760">
        <v>25.77</v>
      </c>
      <c r="G2760">
        <v>-21.5457462030455</v>
      </c>
      <c r="H2760">
        <v>19.072602499680698</v>
      </c>
      <c r="I2760">
        <v>-48.138620403762303</v>
      </c>
      <c r="J2760">
        <v>-3.0498301165195101</v>
      </c>
      <c r="K2760">
        <v>24.111148640602099</v>
      </c>
      <c r="L2760">
        <v>26.1165349015305</v>
      </c>
      <c r="M2760">
        <v>49.670667427126297</v>
      </c>
      <c r="N2760">
        <v>1.1439145477032699</v>
      </c>
      <c r="O2760">
        <v>58.711680248350703</v>
      </c>
      <c r="P2760">
        <v>35.631578947368403</v>
      </c>
      <c r="Q2760">
        <v>-0.104183610280792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418</v>
      </c>
      <c r="E2761">
        <v>119.79149018699999</v>
      </c>
      <c r="F2761">
        <v>24.51</v>
      </c>
      <c r="G2761">
        <v>123.564802625197</v>
      </c>
      <c r="H2761">
        <v>-0.46441752076473503</v>
      </c>
      <c r="I2761">
        <v>96.992737216528894</v>
      </c>
      <c r="J2761">
        <v>-4.0973743781735003E-2</v>
      </c>
      <c r="K2761">
        <v>22.251017504770001</v>
      </c>
      <c r="L2761">
        <v>15.869475691341799</v>
      </c>
      <c r="M2761">
        <v>42.904867732687499</v>
      </c>
      <c r="N2761">
        <v>5.1101609124304802E-2</v>
      </c>
      <c r="O2761">
        <v>8.9351285189718404</v>
      </c>
      <c r="P2761">
        <v>197.09090909090901</v>
      </c>
      <c r="Q2761">
        <v>0.130656099197342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1024</v>
      </c>
      <c r="E2762">
        <v>119.790271303</v>
      </c>
      <c r="F2762">
        <v>6.53</v>
      </c>
      <c r="G2762">
        <v>-70.704832501580796</v>
      </c>
      <c r="H2762">
        <v>-28.351973238848501</v>
      </c>
      <c r="I2762">
        <v>-70.178744610125307</v>
      </c>
      <c r="J2762">
        <v>-2.01734323894823</v>
      </c>
      <c r="K2762">
        <v>7.9093320949618997</v>
      </c>
      <c r="L2762">
        <v>10.8904693630664</v>
      </c>
      <c r="M2762">
        <v>29.778961250993799</v>
      </c>
      <c r="N2762">
        <v>0.498495795341027</v>
      </c>
      <c r="O2762">
        <v>240.73506891271001</v>
      </c>
      <c r="P2762">
        <v>4.3130990415335599</v>
      </c>
      <c r="Q2762">
        <v>-6.7855144302077994E-2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198</v>
      </c>
      <c r="E2763">
        <v>119.69297095</v>
      </c>
      <c r="F2763">
        <v>110.95</v>
      </c>
      <c r="G2763">
        <v>3.3128917329373602</v>
      </c>
      <c r="H2763">
        <v>12.021865149754699</v>
      </c>
      <c r="I2763">
        <v>-34.018166521182501</v>
      </c>
      <c r="J2763">
        <v>1.0649014421134999</v>
      </c>
      <c r="K2763">
        <v>109.213142251063</v>
      </c>
      <c r="L2763">
        <v>111.231949170638</v>
      </c>
      <c r="M2763">
        <v>55.845278405600297</v>
      </c>
      <c r="N2763">
        <v>1.1339020588958999</v>
      </c>
      <c r="O2763">
        <v>52.951780081117597</v>
      </c>
      <c r="P2763">
        <v>38.238225766259603</v>
      </c>
      <c r="Q2763">
        <v>0.132689202864927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718</v>
      </c>
      <c r="E2764">
        <v>119.436643961999</v>
      </c>
      <c r="F2764">
        <v>45.17</v>
      </c>
      <c r="G2764">
        <v>45.482478445311898</v>
      </c>
      <c r="H2764">
        <v>-3.82983941591911</v>
      </c>
      <c r="I2764">
        <v>-13.8109335287436</v>
      </c>
      <c r="J2764">
        <v>-8.1044422339366999</v>
      </c>
      <c r="K2764">
        <v>45.803968046457001</v>
      </c>
      <c r="L2764">
        <v>38.381711554393497</v>
      </c>
      <c r="M2764">
        <v>18.032221561806701</v>
      </c>
      <c r="N2764">
        <v>0.54682596851507403</v>
      </c>
      <c r="O2764">
        <v>32.8536639362408</v>
      </c>
      <c r="Q2764">
        <v>0.245065690113041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388</v>
      </c>
      <c r="E2765">
        <v>118.87378345</v>
      </c>
      <c r="F2765">
        <v>32.74</v>
      </c>
      <c r="G2765">
        <v>103.508155542837</v>
      </c>
      <c r="H2765">
        <v>2.4626671623085401</v>
      </c>
      <c r="I2765">
        <v>43.482766298373498</v>
      </c>
      <c r="J2765">
        <v>1.4983086358367601</v>
      </c>
      <c r="K2765">
        <v>29.3341133286049</v>
      </c>
      <c r="L2765">
        <v>23.273936254675199</v>
      </c>
      <c r="M2765">
        <v>66.615714145771506</v>
      </c>
      <c r="N2765">
        <v>0.87111496866586402</v>
      </c>
      <c r="O2765">
        <v>11.5149664019547</v>
      </c>
      <c r="P2765">
        <v>142.51851851851799</v>
      </c>
      <c r="Q2765">
        <v>0.10622689058028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418</v>
      </c>
      <c r="E2766">
        <v>118.83335214</v>
      </c>
      <c r="F2766">
        <v>172.05</v>
      </c>
      <c r="G2766">
        <v>117.700199868208</v>
      </c>
      <c r="H2766">
        <v>-23.060344504262702</v>
      </c>
      <c r="I2766">
        <v>37.392456903502499</v>
      </c>
      <c r="J2766">
        <v>-5.9083206825572496</v>
      </c>
      <c r="K2766">
        <v>206.980196948649</v>
      </c>
      <c r="L2766">
        <v>167.63043515520599</v>
      </c>
      <c r="M2766">
        <v>9.4806263483971094</v>
      </c>
      <c r="N2766">
        <v>1.1727445997458701</v>
      </c>
      <c r="O2766">
        <v>61.7262423714036</v>
      </c>
      <c r="P2766">
        <v>158.605140538103</v>
      </c>
      <c r="Q2766">
        <v>5.0529530626173998E-2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E2767">
        <v>118.770150675</v>
      </c>
      <c r="F2767">
        <v>16999.95</v>
      </c>
      <c r="G2767">
        <v>260.16870606638798</v>
      </c>
      <c r="H2767">
        <v>39.9434133753442</v>
      </c>
      <c r="I2767">
        <v>306.12104564642902</v>
      </c>
      <c r="J2767">
        <v>9.8342511635216603</v>
      </c>
      <c r="K2767">
        <v>12133.5310079148</v>
      </c>
      <c r="L2767">
        <v>7969.1497281718102</v>
      </c>
      <c r="M2767">
        <v>95.642225443597098</v>
      </c>
      <c r="N2767">
        <v>0.37406250000000002</v>
      </c>
      <c r="O2767">
        <v>0</v>
      </c>
      <c r="P2767">
        <v>385.71285714285699</v>
      </c>
      <c r="Q2767">
        <v>0.18729634444142401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133</v>
      </c>
      <c r="E2768">
        <v>118.68625230000001</v>
      </c>
      <c r="F2768">
        <v>59.95</v>
      </c>
      <c r="G2768">
        <v>3.1364469582412502</v>
      </c>
      <c r="H2768">
        <v>-12.893052746643599</v>
      </c>
      <c r="I2768">
        <v>-37.979551464083002</v>
      </c>
      <c r="J2768">
        <v>-3.2092382640745298</v>
      </c>
      <c r="K2768">
        <v>61.665082997878301</v>
      </c>
      <c r="L2768">
        <v>61.849266213881798</v>
      </c>
      <c r="M2768">
        <v>45.644501735445701</v>
      </c>
      <c r="N2768">
        <v>0.70989565875748295</v>
      </c>
      <c r="O2768">
        <v>57.214345287739697</v>
      </c>
      <c r="P2768">
        <v>30.184581976112899</v>
      </c>
      <c r="Q2768">
        <v>0.111506037217338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E2769">
        <v>118.62350625000001</v>
      </c>
      <c r="F2769">
        <v>235.75</v>
      </c>
      <c r="G2769">
        <v>77.055143130462994</v>
      </c>
      <c r="H2769">
        <v>27.662593589671701</v>
      </c>
      <c r="I2769">
        <v>30.865889925888499</v>
      </c>
      <c r="J2769">
        <v>-4.4952772042963796</v>
      </c>
      <c r="K2769">
        <v>203.21212604228799</v>
      </c>
      <c r="L2769">
        <v>159.066036923664</v>
      </c>
      <c r="M2769">
        <v>54.1625948187327</v>
      </c>
      <c r="N2769">
        <v>0.31871183326427999</v>
      </c>
      <c r="O2769">
        <v>12.258748674443201</v>
      </c>
      <c r="P2769">
        <v>121.9868173258</v>
      </c>
      <c r="Q2769">
        <v>0.16697349026643599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388</v>
      </c>
      <c r="E2770">
        <v>118.61177653999999</v>
      </c>
      <c r="F2770">
        <v>56.26</v>
      </c>
      <c r="G2770">
        <v>-9.4284702255095407</v>
      </c>
      <c r="H2770">
        <v>-4.6888163719550899</v>
      </c>
      <c r="I2770">
        <v>-25.069597000977701</v>
      </c>
      <c r="J2770">
        <v>-2.9328996925929598</v>
      </c>
      <c r="K2770">
        <v>56.697333891001101</v>
      </c>
      <c r="L2770">
        <v>58.482931875536401</v>
      </c>
      <c r="M2770">
        <v>42.418710601668501</v>
      </c>
      <c r="N2770">
        <v>0.30002485718023603</v>
      </c>
      <c r="O2770">
        <v>41.1304656949875</v>
      </c>
      <c r="P2770">
        <v>25.022222222222201</v>
      </c>
      <c r="Q2770">
        <v>-8.4894082777353996E-2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622</v>
      </c>
      <c r="E2771">
        <v>118.48050000000001</v>
      </c>
      <c r="F2771">
        <v>50.85</v>
      </c>
      <c r="G2771">
        <v>-12.2527131923186</v>
      </c>
      <c r="H2771">
        <v>-5.5189606487119596</v>
      </c>
      <c r="I2771">
        <v>-26.929232211128401</v>
      </c>
      <c r="J2771">
        <v>-3.3898345957699401</v>
      </c>
      <c r="K2771">
        <v>50.531209401695499</v>
      </c>
      <c r="L2771">
        <v>50.684664159077997</v>
      </c>
      <c r="M2771">
        <v>54.214889314294801</v>
      </c>
      <c r="N2771">
        <v>0.72244585257794103</v>
      </c>
      <c r="O2771">
        <v>34.906588003933102</v>
      </c>
      <c r="P2771">
        <v>23.722627737226201</v>
      </c>
      <c r="Q2771">
        <v>-1.4669221906637E-2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541</v>
      </c>
      <c r="E2772">
        <v>118.34984084</v>
      </c>
      <c r="F2772">
        <v>131.6</v>
      </c>
      <c r="G2772">
        <v>110.57015021877901</v>
      </c>
      <c r="H2772">
        <v>-9.7140218897104802</v>
      </c>
      <c r="I2772">
        <v>1.5957147898294399</v>
      </c>
      <c r="J2772">
        <v>-8.2483763153806198</v>
      </c>
      <c r="K2772">
        <v>121.38847583118</v>
      </c>
      <c r="L2772">
        <v>102.497975377164</v>
      </c>
      <c r="M2772">
        <v>51.967873769847998</v>
      </c>
      <c r="N2772">
        <v>1.5624994754235899</v>
      </c>
      <c r="O2772">
        <v>25.417933130699101</v>
      </c>
      <c r="P2772">
        <v>148.067860508953</v>
      </c>
      <c r="Q2772">
        <v>7.1666186341819996E-2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1655</v>
      </c>
      <c r="E2773">
        <v>118.309155605</v>
      </c>
      <c r="F2773">
        <v>7.27</v>
      </c>
      <c r="G2773">
        <v>-74.7228193573401</v>
      </c>
      <c r="H2773">
        <v>-10.1824544440554</v>
      </c>
      <c r="I2773">
        <v>-33.522588453969099</v>
      </c>
      <c r="J2773">
        <v>-0.53315467990121002</v>
      </c>
      <c r="K2773">
        <v>7.71160433050603</v>
      </c>
      <c r="L2773">
        <v>9.31891582422144</v>
      </c>
      <c r="M2773">
        <v>31.645427129921998</v>
      </c>
      <c r="N2773">
        <v>0.79696512346821002</v>
      </c>
      <c r="O2773">
        <v>108.390646492434</v>
      </c>
      <c r="P2773">
        <v>4.60431654676258</v>
      </c>
      <c r="Q2773">
        <v>2.6143388403045E-2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E2774">
        <v>118.2874056</v>
      </c>
      <c r="F2774">
        <v>182</v>
      </c>
      <c r="G2774">
        <v>400.48472228286897</v>
      </c>
      <c r="H2774">
        <v>8.4903885492032707</v>
      </c>
      <c r="I2774">
        <v>42.8807374905088</v>
      </c>
      <c r="J2774">
        <v>19.3131983047845</v>
      </c>
      <c r="K2774">
        <v>164.96592528299999</v>
      </c>
      <c r="L2774">
        <v>132.83986050355799</v>
      </c>
      <c r="M2774">
        <v>75.917566441364698</v>
      </c>
      <c r="N2774">
        <v>0.56565380017737998</v>
      </c>
      <c r="O2774">
        <v>37.390109890109798</v>
      </c>
      <c r="P2774">
        <v>508.695652173913</v>
      </c>
      <c r="Q2774">
        <v>0.16723114505107101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228</v>
      </c>
      <c r="E2775">
        <v>118.07914952</v>
      </c>
      <c r="F2775">
        <v>116.47</v>
      </c>
      <c r="G2775">
        <v>197.285596773577</v>
      </c>
      <c r="H2775">
        <v>-6.6306586126713203</v>
      </c>
      <c r="I2775">
        <v>29.312457442728999</v>
      </c>
      <c r="J2775">
        <v>-8.0234068225541506</v>
      </c>
      <c r="K2775">
        <v>110.939994619039</v>
      </c>
      <c r="L2775">
        <v>85.017324753001603</v>
      </c>
      <c r="M2775">
        <v>36.439386451986799</v>
      </c>
      <c r="N2775">
        <v>0.87332390390602899</v>
      </c>
      <c r="O2775">
        <v>18.846054778054398</v>
      </c>
      <c r="P2775">
        <v>238.084179970972</v>
      </c>
      <c r="Q2775">
        <v>0.13273189362400201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555</v>
      </c>
      <c r="E2776">
        <v>117.97968</v>
      </c>
      <c r="F2776">
        <v>102.2</v>
      </c>
      <c r="G2776">
        <v>-12.34137453098</v>
      </c>
      <c r="H2776">
        <v>-6.3168086506000103</v>
      </c>
      <c r="I2776">
        <v>-20.6248391923335</v>
      </c>
      <c r="J2776">
        <v>-1.97802642302999</v>
      </c>
      <c r="K2776">
        <v>102.889618289391</v>
      </c>
      <c r="L2776">
        <v>102.85149771986499</v>
      </c>
      <c r="M2776">
        <v>57.885979885618603</v>
      </c>
      <c r="N2776">
        <v>0.627134482722155</v>
      </c>
      <c r="O2776">
        <v>30.577299412915799</v>
      </c>
      <c r="P2776">
        <v>25.398773006134899</v>
      </c>
      <c r="Q2776">
        <v>-7.5460324854291994E-2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E2777">
        <v>117.78</v>
      </c>
      <c r="F2777">
        <v>78</v>
      </c>
      <c r="G2777">
        <v>-33.048855825196</v>
      </c>
      <c r="H2777">
        <v>-12.5374593694173</v>
      </c>
      <c r="I2777">
        <v>-44.657509088889803</v>
      </c>
      <c r="J2777">
        <v>-4.6708206825572498</v>
      </c>
      <c r="K2777">
        <v>86.005937356754302</v>
      </c>
      <c r="L2777">
        <v>95.153825111536605</v>
      </c>
      <c r="M2777">
        <v>43.126923754335799</v>
      </c>
      <c r="N2777">
        <v>0.82276119402985004</v>
      </c>
      <c r="O2777">
        <v>88.461538461538396</v>
      </c>
      <c r="P2777">
        <v>7.2312345339565498</v>
      </c>
      <c r="Q2777">
        <v>7.1032962239912997E-2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271</v>
      </c>
      <c r="E2778">
        <v>117.65835107999899</v>
      </c>
      <c r="F2778">
        <v>1525.2</v>
      </c>
      <c r="G2778">
        <v>82.292304889829097</v>
      </c>
      <c r="H2778">
        <v>-3.3704029638083099</v>
      </c>
      <c r="I2778">
        <v>5.2528377659014902</v>
      </c>
      <c r="J2778">
        <v>-1.8741187281598499</v>
      </c>
      <c r="K2778">
        <v>1448.0052113434999</v>
      </c>
      <c r="L2778">
        <v>1317.6757299073399</v>
      </c>
      <c r="M2778">
        <v>59.600390630042803</v>
      </c>
      <c r="N2778">
        <v>1.1657712970069001</v>
      </c>
      <c r="O2778">
        <v>23.639522685549402</v>
      </c>
      <c r="P2778">
        <v>114.81690140844999</v>
      </c>
      <c r="Q2778">
        <v>6.5401292045114995E-2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541</v>
      </c>
      <c r="E2779">
        <v>117.08</v>
      </c>
      <c r="F2779">
        <v>146.35</v>
      </c>
      <c r="G2779">
        <v>223.40744267555201</v>
      </c>
      <c r="H2779">
        <v>-4.1466458600170899</v>
      </c>
      <c r="I2779">
        <v>71.128838709653095</v>
      </c>
      <c r="J2779">
        <v>1.86830449033348</v>
      </c>
      <c r="K2779">
        <v>136.37193732445201</v>
      </c>
      <c r="L2779">
        <v>99.986127192916697</v>
      </c>
      <c r="M2779">
        <v>59.224359274583499</v>
      </c>
      <c r="N2779">
        <v>0.220498054715</v>
      </c>
      <c r="O2779">
        <v>11.2743423300307</v>
      </c>
      <c r="P2779">
        <v>400.34188034188003</v>
      </c>
      <c r="Q2779">
        <v>0.10603318421011999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622</v>
      </c>
      <c r="E2780">
        <v>116.95959000000001</v>
      </c>
      <c r="F2780">
        <v>172.05</v>
      </c>
      <c r="G2780">
        <v>-30.659530255852101</v>
      </c>
      <c r="H2780">
        <v>3.9173302323394501</v>
      </c>
      <c r="I2780">
        <v>-66.261834890130302</v>
      </c>
      <c r="J2780">
        <v>4.2248154121172901</v>
      </c>
      <c r="K2780">
        <v>179.306825721557</v>
      </c>
      <c r="L2780">
        <v>193.879575133256</v>
      </c>
      <c r="M2780">
        <v>47.995218377365497</v>
      </c>
      <c r="N2780">
        <v>1.3152899887762699</v>
      </c>
      <c r="O2780">
        <v>119.122348154606</v>
      </c>
      <c r="P2780">
        <v>11.7207792207792</v>
      </c>
      <c r="Q2780">
        <v>2.1174800984903999E-2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418</v>
      </c>
      <c r="E2781">
        <v>116.8930896</v>
      </c>
      <c r="F2781">
        <v>116.8</v>
      </c>
      <c r="G2781">
        <v>-72.432240002448196</v>
      </c>
      <c r="H2781">
        <v>-3.1439263685191099</v>
      </c>
      <c r="I2781">
        <v>-5.1924727240402699</v>
      </c>
      <c r="J2781">
        <v>7.3617838153982298</v>
      </c>
      <c r="K2781">
        <v>122.753202011098</v>
      </c>
      <c r="L2781">
        <v>125.945950310051</v>
      </c>
      <c r="M2781">
        <v>51.206232999312398</v>
      </c>
      <c r="N2781">
        <v>0.60873007073641205</v>
      </c>
      <c r="O2781">
        <v>101.198630136986</v>
      </c>
      <c r="P2781">
        <v>27.233115468409501</v>
      </c>
      <c r="Q2781">
        <v>6.7743379793105005E-2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116.88593280000001</v>
      </c>
      <c r="F2782">
        <v>2.73</v>
      </c>
      <c r="G2782">
        <v>15.112516220086</v>
      </c>
      <c r="H2782">
        <v>4.9969604676071198</v>
      </c>
      <c r="I2782">
        <v>-37.398957781042697</v>
      </c>
      <c r="J2782">
        <v>1.5916793174427399</v>
      </c>
      <c r="K2782">
        <v>2.5921604658856099</v>
      </c>
      <c r="L2782">
        <v>2.7262811553288402</v>
      </c>
      <c r="M2782">
        <v>66.998146548338497</v>
      </c>
      <c r="N2782">
        <v>1.4467921167944799</v>
      </c>
      <c r="O2782">
        <v>59.3406593406593</v>
      </c>
      <c r="P2782">
        <v>43.3823529411764</v>
      </c>
      <c r="Q2782">
        <v>3.4022812742222998E-2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46</v>
      </c>
      <c r="E2783">
        <v>116.7492</v>
      </c>
      <c r="F2783">
        <v>286.14999999999998</v>
      </c>
      <c r="G2783">
        <v>12.9356830011026</v>
      </c>
      <c r="H2783">
        <v>-18.9995070059468</v>
      </c>
      <c r="I2783">
        <v>22.646271719916101</v>
      </c>
      <c r="J2783">
        <v>-4.4255620618675904</v>
      </c>
      <c r="K2783">
        <v>275.83469303687701</v>
      </c>
      <c r="M2783">
        <v>58.3383430750551</v>
      </c>
      <c r="N2783">
        <v>0.48537735849056601</v>
      </c>
      <c r="O2783">
        <v>33.286737724969399</v>
      </c>
      <c r="P2783">
        <v>53.844086021505298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60</v>
      </c>
      <c r="E2784">
        <v>116.73588687</v>
      </c>
      <c r="F2784">
        <v>23.3</v>
      </c>
      <c r="G2784">
        <v>-33.700877431180601</v>
      </c>
      <c r="H2784">
        <v>-1.88336655838261</v>
      </c>
      <c r="I2784">
        <v>-41.940117784541897</v>
      </c>
      <c r="J2784">
        <v>-1.3433311647375501</v>
      </c>
      <c r="K2784">
        <v>23.720897892838</v>
      </c>
      <c r="L2784">
        <v>25.776833463372</v>
      </c>
      <c r="M2784">
        <v>43.145174834973403</v>
      </c>
      <c r="N2784">
        <v>1.2650155175660101</v>
      </c>
      <c r="O2784">
        <v>76.824034334763894</v>
      </c>
      <c r="P2784">
        <v>22.6315789473684</v>
      </c>
      <c r="Q2784">
        <v>-0.10938744671749399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60</v>
      </c>
      <c r="E2785">
        <v>116.26442865</v>
      </c>
      <c r="F2785">
        <v>6.75</v>
      </c>
      <c r="G2785">
        <v>58.271048760014601</v>
      </c>
      <c r="H2785">
        <v>21.4845163477647</v>
      </c>
      <c r="I2785">
        <v>2.5827506513699201</v>
      </c>
      <c r="J2785">
        <v>-2.43817142882591</v>
      </c>
      <c r="K2785">
        <v>6.1103085108828603</v>
      </c>
      <c r="L2785">
        <v>5.5709669473804002</v>
      </c>
      <c r="M2785">
        <v>60.526656514293698</v>
      </c>
      <c r="N2785">
        <v>0.69008468725380501</v>
      </c>
      <c r="O2785">
        <v>9.6296296296296298</v>
      </c>
      <c r="P2785">
        <v>98.853094956991001</v>
      </c>
      <c r="Q2785">
        <v>-2.6786776558274002E-2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295</v>
      </c>
      <c r="E2786">
        <v>116.19890580000001</v>
      </c>
      <c r="F2786">
        <v>62</v>
      </c>
      <c r="G2786">
        <v>-17.573186710217101</v>
      </c>
      <c r="H2786">
        <v>-11.5697120002497</v>
      </c>
      <c r="I2786">
        <v>-7.9721206477990902</v>
      </c>
      <c r="J2786">
        <v>-5.7963803840497903</v>
      </c>
      <c r="K2786">
        <v>65.848440140931601</v>
      </c>
      <c r="L2786">
        <v>63.4063271588277</v>
      </c>
      <c r="M2786">
        <v>32.582640401275398</v>
      </c>
      <c r="N2786">
        <v>0.79079482781584698</v>
      </c>
      <c r="O2786">
        <v>74.096774193548299</v>
      </c>
      <c r="P2786">
        <v>40.909090909090899</v>
      </c>
      <c r="Q2786">
        <v>-4.92801063261E-3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E2787">
        <v>115.87723200000001</v>
      </c>
      <c r="F2787">
        <v>72</v>
      </c>
      <c r="G2787">
        <v>-15.740278258831101</v>
      </c>
      <c r="H2787">
        <v>11.443851701638501</v>
      </c>
      <c r="I2787">
        <v>-6.02968954001763</v>
      </c>
      <c r="J2787">
        <v>0.58268013555018106</v>
      </c>
      <c r="K2787">
        <v>63.566398122766103</v>
      </c>
      <c r="M2787">
        <v>58.596937183566602</v>
      </c>
      <c r="N2787">
        <v>1.60989660265878</v>
      </c>
      <c r="O2787">
        <v>10.4166666666666</v>
      </c>
      <c r="P2787">
        <v>84.615384615384599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46</v>
      </c>
      <c r="E2788">
        <v>115.67699450999901</v>
      </c>
      <c r="F2788">
        <v>0.82</v>
      </c>
      <c r="G2788">
        <v>80.989045049439497</v>
      </c>
      <c r="H2788">
        <v>11.605896663409601</v>
      </c>
      <c r="I2788">
        <v>34.790542859162102</v>
      </c>
      <c r="J2788">
        <v>16.0844329406311</v>
      </c>
      <c r="K2788">
        <v>0.69102079640592895</v>
      </c>
      <c r="L2788">
        <v>0.59206079793469801</v>
      </c>
      <c r="M2788">
        <v>87.1509876931528</v>
      </c>
      <c r="N2788">
        <v>0.41010608453243103</v>
      </c>
      <c r="O2788">
        <v>15.8536585365853</v>
      </c>
      <c r="P2788">
        <v>173.333333333333</v>
      </c>
      <c r="Q2788">
        <v>9.8046982028445001E-2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915</v>
      </c>
      <c r="E2789">
        <v>115.62439999999999</v>
      </c>
      <c r="F2789">
        <v>182.95</v>
      </c>
      <c r="G2789">
        <v>-25.065579071706999</v>
      </c>
      <c r="H2789">
        <v>1.1593858147877101</v>
      </c>
      <c r="I2789">
        <v>-24.5970075654071</v>
      </c>
      <c r="J2789">
        <v>7.4740322586192196</v>
      </c>
      <c r="K2789">
        <v>176.08656425189301</v>
      </c>
      <c r="L2789">
        <v>180.52495332646899</v>
      </c>
      <c r="M2789">
        <v>66.384049826457101</v>
      </c>
      <c r="N2789">
        <v>1.7086421378266301</v>
      </c>
      <c r="O2789">
        <v>26.810603990161201</v>
      </c>
      <c r="P2789">
        <v>27.004512322110301</v>
      </c>
      <c r="Q2789">
        <v>-8.463548790415E-2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418</v>
      </c>
      <c r="E2790">
        <v>115.52645</v>
      </c>
      <c r="F2790">
        <v>89</v>
      </c>
      <c r="G2790">
        <v>587.98904504943903</v>
      </c>
      <c r="H2790">
        <v>-15.111305857574299</v>
      </c>
      <c r="I2790">
        <v>597.69963376825297</v>
      </c>
      <c r="J2790">
        <v>-5.6411915922258</v>
      </c>
      <c r="K2790">
        <v>84.2156966213267</v>
      </c>
      <c r="M2790">
        <v>39.2222388158957</v>
      </c>
      <c r="N2790">
        <v>1.02855158182914</v>
      </c>
      <c r="O2790">
        <v>15.2022471910112</v>
      </c>
      <c r="P2790">
        <v>612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72</v>
      </c>
      <c r="E2791">
        <v>115.4215064</v>
      </c>
      <c r="F2791">
        <v>446.65</v>
      </c>
      <c r="G2791">
        <v>-11.4621329775227</v>
      </c>
      <c r="H2791">
        <v>9.1631430402212306</v>
      </c>
      <c r="I2791">
        <v>-36.574794144389401</v>
      </c>
      <c r="J2791">
        <v>-3.0364726136137401</v>
      </c>
      <c r="K2791">
        <v>434.34078880152998</v>
      </c>
      <c r="L2791">
        <v>438.068481540025</v>
      </c>
      <c r="M2791">
        <v>48.877351924973901</v>
      </c>
      <c r="N2791">
        <v>0.94762226365785196</v>
      </c>
      <c r="O2791">
        <v>53.699764916601303</v>
      </c>
      <c r="P2791">
        <v>27.250712250712201</v>
      </c>
      <c r="Q2791">
        <v>2.2401995581605001E-2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E2792">
        <v>115.3568585</v>
      </c>
      <c r="F2792">
        <v>32.51</v>
      </c>
      <c r="G2792">
        <v>-43.739350012288803</v>
      </c>
      <c r="H2792">
        <v>-10.6724704999762</v>
      </c>
      <c r="I2792">
        <v>-16.230984632953501</v>
      </c>
      <c r="J2792">
        <v>1.2563134637842099</v>
      </c>
      <c r="K2792">
        <v>33.682190039384999</v>
      </c>
      <c r="L2792">
        <v>33.893944221432001</v>
      </c>
      <c r="M2792">
        <v>51.697473917339401</v>
      </c>
      <c r="N2792">
        <v>0.84257354895426495</v>
      </c>
      <c r="O2792">
        <v>60.781298062134702</v>
      </c>
      <c r="P2792">
        <v>29.936051159072701</v>
      </c>
      <c r="Q2792">
        <v>7.1872061889682995E-2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1141</v>
      </c>
      <c r="E2793">
        <v>115.30416</v>
      </c>
      <c r="F2793">
        <v>160</v>
      </c>
      <c r="G2793">
        <v>27.647812821951302</v>
      </c>
      <c r="H2793">
        <v>11.3988573259355</v>
      </c>
      <c r="I2793">
        <v>-25.951387766810399</v>
      </c>
      <c r="J2793">
        <v>1.5916793174427399</v>
      </c>
      <c r="K2793">
        <v>167.242336843397</v>
      </c>
      <c r="L2793">
        <v>133.392471085464</v>
      </c>
      <c r="M2793">
        <v>48.840676346607601</v>
      </c>
      <c r="N2793">
        <v>0.17204301075268799</v>
      </c>
      <c r="O2793">
        <v>38.59375</v>
      </c>
      <c r="P2793">
        <v>66.579906298802698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60</v>
      </c>
      <c r="E2794">
        <v>115.08</v>
      </c>
      <c r="F2794">
        <v>959</v>
      </c>
      <c r="G2794">
        <v>-6.1904500055392599</v>
      </c>
      <c r="H2794">
        <v>3.7255208903841002</v>
      </c>
      <c r="I2794">
        <v>-33.972016774109797</v>
      </c>
      <c r="J2794">
        <v>-3.3228609430520999</v>
      </c>
      <c r="K2794">
        <v>949.69879606954999</v>
      </c>
      <c r="L2794">
        <v>898.717412097752</v>
      </c>
      <c r="M2794">
        <v>36.445423843296503</v>
      </c>
      <c r="N2794">
        <v>1.0746848888259399</v>
      </c>
      <c r="O2794">
        <v>35.870698644421203</v>
      </c>
      <c r="P2794">
        <v>35.260930888575402</v>
      </c>
      <c r="Q2794">
        <v>2.6412586170817001E-2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271</v>
      </c>
      <c r="E2795">
        <v>114.9515308</v>
      </c>
      <c r="F2795">
        <v>87.2</v>
      </c>
      <c r="G2795">
        <v>96.748538720325598</v>
      </c>
      <c r="H2795">
        <v>25.7730965646209</v>
      </c>
      <c r="I2795">
        <v>-14.4720891853817</v>
      </c>
      <c r="J2795">
        <v>24.6287163544797</v>
      </c>
      <c r="K2795">
        <v>62.838365867738602</v>
      </c>
      <c r="L2795">
        <v>61.766985885861097</v>
      </c>
      <c r="M2795">
        <v>93.620451135618296</v>
      </c>
      <c r="N2795">
        <v>3.1270909090908998</v>
      </c>
      <c r="O2795">
        <v>10.091743119266001</v>
      </c>
      <c r="P2795">
        <v>138.90410958904101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127</v>
      </c>
      <c r="E2796">
        <v>114.60104</v>
      </c>
      <c r="F2796">
        <v>105.1</v>
      </c>
      <c r="G2796">
        <v>35.231469291863696</v>
      </c>
      <c r="H2796">
        <v>-5.6905952775357704</v>
      </c>
      <c r="I2796">
        <v>-48.817500188133202</v>
      </c>
      <c r="J2796">
        <v>-4.7146269888635501</v>
      </c>
      <c r="K2796">
        <v>113.78114664957999</v>
      </c>
      <c r="L2796">
        <v>114.87783725580501</v>
      </c>
      <c r="M2796">
        <v>32.934039792923897</v>
      </c>
      <c r="N2796">
        <v>0.70793933987511104</v>
      </c>
      <c r="O2796">
        <v>94.719314938154099</v>
      </c>
      <c r="P2796">
        <v>87.678571428571402</v>
      </c>
      <c r="Q2796">
        <v>0.25100168689207802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290</v>
      </c>
      <c r="E2797">
        <v>114.58560864</v>
      </c>
      <c r="F2797">
        <v>174.05</v>
      </c>
      <c r="G2797">
        <v>16.351948275245999</v>
      </c>
      <c r="H2797">
        <v>-5.54823861323288</v>
      </c>
      <c r="I2797">
        <v>-20.950942793827899</v>
      </c>
      <c r="J2797">
        <v>0.72662741432856204</v>
      </c>
      <c r="K2797">
        <v>172.69870011044</v>
      </c>
      <c r="L2797">
        <v>167.38854368971701</v>
      </c>
      <c r="M2797">
        <v>56.828591411407302</v>
      </c>
      <c r="N2797">
        <v>0.94538514920194305</v>
      </c>
      <c r="O2797">
        <v>35.0186727951737</v>
      </c>
      <c r="P2797">
        <v>43.7241948802642</v>
      </c>
      <c r="Q2797">
        <v>1.9648065998827999E-2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418</v>
      </c>
      <c r="E2798">
        <v>114.574926928</v>
      </c>
      <c r="F2798">
        <v>9.98</v>
      </c>
      <c r="G2798">
        <v>370.04845099003302</v>
      </c>
      <c r="H2798">
        <v>10.1616418854868</v>
      </c>
      <c r="I2798">
        <v>177.51249926532901</v>
      </c>
      <c r="J2798">
        <v>-2.1448005252317901</v>
      </c>
      <c r="K2798">
        <v>8.1508712364527707</v>
      </c>
      <c r="L2798">
        <v>5.3440081939751503</v>
      </c>
      <c r="M2798">
        <v>67.153178233079203</v>
      </c>
      <c r="N2798">
        <v>2.3227842431260002</v>
      </c>
      <c r="O2798">
        <v>3.9078156312625199</v>
      </c>
      <c r="P2798">
        <v>425.26315789473603</v>
      </c>
      <c r="Q2798">
        <v>0.12594061784747301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95</v>
      </c>
      <c r="E2799">
        <v>114.54567634</v>
      </c>
      <c r="F2799">
        <v>54.14</v>
      </c>
      <c r="G2799">
        <v>-21.9178001325329</v>
      </c>
      <c r="H2799">
        <v>-8.3725906554309404</v>
      </c>
      <c r="I2799">
        <v>-2.4177458556361802</v>
      </c>
      <c r="J2799">
        <v>2.77349749926092</v>
      </c>
      <c r="K2799">
        <v>59.149937643708803</v>
      </c>
      <c r="L2799">
        <v>60.209314577966602</v>
      </c>
      <c r="M2799">
        <v>34.652464288057502</v>
      </c>
      <c r="N2799">
        <v>1.19839829594179</v>
      </c>
      <c r="O2799">
        <v>89.250092353158394</v>
      </c>
      <c r="P2799">
        <v>29.521531100478398</v>
      </c>
      <c r="Q2799">
        <v>5.0951036285410999E-2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915</v>
      </c>
      <c r="E2800">
        <v>114.35036697</v>
      </c>
      <c r="F2800">
        <v>40.86</v>
      </c>
      <c r="G2800">
        <v>-20.515514221077101</v>
      </c>
      <c r="H2800">
        <v>-7.0924644364142599</v>
      </c>
      <c r="I2800">
        <v>-5.1948922664599104</v>
      </c>
      <c r="J2800">
        <v>3.7341805630830001</v>
      </c>
      <c r="K2800">
        <v>41.655287632079897</v>
      </c>
      <c r="L2800">
        <v>41.258411484016101</v>
      </c>
      <c r="M2800">
        <v>44.528559389305897</v>
      </c>
      <c r="N2800">
        <v>1.52556625978433</v>
      </c>
      <c r="O2800">
        <v>37.640724424865297</v>
      </c>
      <c r="P2800">
        <v>18.434782608695599</v>
      </c>
      <c r="Q2800">
        <v>-3.2489869985689E-2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915</v>
      </c>
      <c r="E2801">
        <v>114.175281</v>
      </c>
      <c r="F2801">
        <v>225.3</v>
      </c>
      <c r="G2801">
        <v>-8.4724934120989097</v>
      </c>
      <c r="H2801">
        <v>-13.4131727492524</v>
      </c>
      <c r="I2801">
        <v>-42.088827770208397</v>
      </c>
      <c r="J2801">
        <v>3.1850257613686699E-2</v>
      </c>
      <c r="K2801">
        <v>241.549060153319</v>
      </c>
      <c r="L2801">
        <v>248.20173543206599</v>
      </c>
      <c r="M2801">
        <v>46.509247269061099</v>
      </c>
      <c r="N2801">
        <v>1.6599361532322401</v>
      </c>
      <c r="O2801">
        <v>56.413670661340397</v>
      </c>
      <c r="P2801">
        <v>21.455525606468999</v>
      </c>
      <c r="Q2801">
        <v>3.1042194148525999E-2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302</v>
      </c>
      <c r="E2802">
        <v>114.1739754</v>
      </c>
      <c r="F2802">
        <v>57.57</v>
      </c>
      <c r="G2802">
        <v>32.344286765897898</v>
      </c>
      <c r="H2802">
        <v>49.398857325935502</v>
      </c>
      <c r="I2802">
        <v>55.023163180017697</v>
      </c>
      <c r="J2802">
        <v>48.626162076063402</v>
      </c>
      <c r="K2802">
        <v>45.328967170227699</v>
      </c>
      <c r="L2802">
        <v>40.0082646567393</v>
      </c>
      <c r="M2802">
        <v>67.157936576482101</v>
      </c>
      <c r="N2802">
        <v>3.2844081634131701</v>
      </c>
      <c r="O2802">
        <v>12.9060274448497</v>
      </c>
      <c r="P2802">
        <v>105.60714285714199</v>
      </c>
      <c r="Q2802">
        <v>7.3457563982248994E-2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555</v>
      </c>
      <c r="E2803">
        <v>114.1427125</v>
      </c>
      <c r="F2803">
        <v>2825</v>
      </c>
      <c r="G2803">
        <v>72.312753308934305</v>
      </c>
      <c r="H2803">
        <v>-1.2681519238075301</v>
      </c>
      <c r="I2803">
        <v>-21.241104776398899</v>
      </c>
      <c r="J2803">
        <v>9.2376667512483898E-2</v>
      </c>
      <c r="K2803">
        <v>2833.46560173854</v>
      </c>
      <c r="L2803">
        <v>2581.48803169352</v>
      </c>
      <c r="M2803">
        <v>50.1831746907406</v>
      </c>
      <c r="N2803">
        <v>1.2749595250944401</v>
      </c>
      <c r="O2803">
        <v>18.230088495575199</v>
      </c>
      <c r="P2803">
        <v>104.71014492753601</v>
      </c>
      <c r="Q2803">
        <v>0.12273166786947901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530</v>
      </c>
      <c r="E2804">
        <v>114.0874098</v>
      </c>
      <c r="F2804">
        <v>40.82</v>
      </c>
      <c r="G2804">
        <v>40.369843758596403</v>
      </c>
      <c r="H2804">
        <v>-13.324567397489201</v>
      </c>
      <c r="I2804">
        <v>-6.8793136001680004</v>
      </c>
      <c r="J2804">
        <v>4.7674368932003297</v>
      </c>
      <c r="K2804">
        <v>39.929166375294201</v>
      </c>
      <c r="L2804">
        <v>34.9566950432583</v>
      </c>
      <c r="M2804">
        <v>41.720046463407797</v>
      </c>
      <c r="N2804">
        <v>0.34744128290269499</v>
      </c>
      <c r="O2804">
        <v>28.392944634982801</v>
      </c>
      <c r="P2804">
        <v>76.480760916558594</v>
      </c>
      <c r="Q2804">
        <v>-3.9636978866880003E-3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E2805">
        <v>113.9</v>
      </c>
      <c r="F2805">
        <v>167.5</v>
      </c>
      <c r="G2805">
        <v>-17.661748601354098</v>
      </c>
      <c r="H2805">
        <v>-7.5187841723511299</v>
      </c>
      <c r="I2805">
        <v>-7.9511598825406002</v>
      </c>
      <c r="J2805">
        <v>-1.78820895071368</v>
      </c>
      <c r="M2805">
        <v>37.675905029336299</v>
      </c>
      <c r="O2805">
        <v>51.641791044776099</v>
      </c>
      <c r="P2805">
        <v>17.999295526593801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388</v>
      </c>
      <c r="E2806">
        <v>113.79644710999899</v>
      </c>
      <c r="M2806">
        <v>50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1538</v>
      </c>
      <c r="E2807">
        <v>113.77847142500001</v>
      </c>
      <c r="F2807">
        <v>77.75</v>
      </c>
      <c r="G2807">
        <v>10.040769187370501</v>
      </c>
      <c r="H2807">
        <v>-14.381109833341901</v>
      </c>
      <c r="I2807">
        <v>6.2422694271677699</v>
      </c>
      <c r="J2807">
        <v>-3.3465922874955201</v>
      </c>
      <c r="K2807">
        <v>86.397738162559094</v>
      </c>
      <c r="L2807">
        <v>84.663234927154306</v>
      </c>
      <c r="M2807">
        <v>42.693091034611101</v>
      </c>
      <c r="N2807">
        <v>0.91058315334773199</v>
      </c>
      <c r="O2807">
        <v>91.3183279742765</v>
      </c>
      <c r="P2807">
        <v>47.813688212927701</v>
      </c>
      <c r="Q2807">
        <v>3.5155038444211001E-2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290</v>
      </c>
      <c r="E2808">
        <v>113.35380268199999</v>
      </c>
      <c r="F2808">
        <v>54.06</v>
      </c>
      <c r="G2808">
        <v>-26.798223427452999</v>
      </c>
      <c r="H2808">
        <v>-14.1745897793034</v>
      </c>
      <c r="I2808">
        <v>-28.272358593300101</v>
      </c>
      <c r="J2808">
        <v>0.55281132532381905</v>
      </c>
      <c r="K2808">
        <v>54.706337737439803</v>
      </c>
      <c r="L2808">
        <v>55.831748573541198</v>
      </c>
      <c r="M2808">
        <v>40.6323264192932</v>
      </c>
      <c r="N2808">
        <v>0.61690198947859698</v>
      </c>
      <c r="O2808">
        <v>32.815390307066203</v>
      </c>
      <c r="P2808">
        <v>21.1292852341474</v>
      </c>
      <c r="Q2808">
        <v>-3.4494845621506003E-2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915</v>
      </c>
      <c r="E2809">
        <v>113.04</v>
      </c>
      <c r="F2809">
        <v>75.36</v>
      </c>
      <c r="G2809">
        <v>10.9219009133607</v>
      </c>
      <c r="H2809">
        <v>4.3006430402212201</v>
      </c>
      <c r="I2809">
        <v>-12.4487646639675</v>
      </c>
      <c r="J2809">
        <v>-5.1326717332371103</v>
      </c>
      <c r="K2809">
        <v>73.449918651315301</v>
      </c>
      <c r="L2809">
        <v>72.856829063208096</v>
      </c>
      <c r="M2809">
        <v>55.7217537054755</v>
      </c>
      <c r="N2809">
        <v>2.7033445140040899</v>
      </c>
      <c r="O2809">
        <v>39.331210191082803</v>
      </c>
      <c r="P2809">
        <v>49.227722772277197</v>
      </c>
      <c r="Q2809">
        <v>-1.4656557572324E-2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51</v>
      </c>
      <c r="E2810">
        <v>112.91406451500001</v>
      </c>
      <c r="F2810">
        <v>14.07</v>
      </c>
      <c r="G2810">
        <v>-21.702152641758101</v>
      </c>
      <c r="H2810">
        <v>-7.7861858188391597</v>
      </c>
      <c r="I2810">
        <v>-59.317951225885203</v>
      </c>
      <c r="J2810">
        <v>1.3804117118089501</v>
      </c>
      <c r="K2810">
        <v>15.196257296753</v>
      </c>
      <c r="L2810">
        <v>17.210539470347701</v>
      </c>
      <c r="M2810">
        <v>46.801328511115003</v>
      </c>
      <c r="N2810">
        <v>0.443603963199243</v>
      </c>
      <c r="O2810">
        <v>121.037668798862</v>
      </c>
      <c r="P2810">
        <v>14.669926650366699</v>
      </c>
      <c r="Q2810">
        <v>1.5217464595099E-2</v>
      </c>
    </row>
    <row r="2811" spans="1:17" hidden="1" x14ac:dyDescent="0.3">
      <c r="A2811" t="s">
        <v>5785</v>
      </c>
      <c r="B2811" t="s">
        <v>3016</v>
      </c>
      <c r="C2811" t="str">
        <f>IFERROR(VLOOKUP(Table1[[#This Row],[Ticker]],[1]!Table1[[Symbol]:[Industry]],2,FALSE),"-")</f>
        <v>-</v>
      </c>
      <c r="D2811" t="s">
        <v>4101</v>
      </c>
      <c r="E2811">
        <v>112.7945</v>
      </c>
      <c r="F2811">
        <v>867.65</v>
      </c>
      <c r="G2811">
        <v>25.777564686901702</v>
      </c>
      <c r="H2811">
        <v>3.0393007373426402</v>
      </c>
      <c r="I2811">
        <v>-4.7555142653306897</v>
      </c>
      <c r="J2811">
        <v>3.6968789796456698</v>
      </c>
      <c r="K2811">
        <v>813.82964886606101</v>
      </c>
      <c r="L2811">
        <v>755.43778215769305</v>
      </c>
      <c r="M2811">
        <v>59.171203902697599</v>
      </c>
      <c r="N2811">
        <v>0.60853593538600304</v>
      </c>
      <c r="O2811">
        <v>37.814787068518399</v>
      </c>
      <c r="P2811">
        <v>69.794520547945197</v>
      </c>
      <c r="Q2811">
        <v>6.6074440122022002E-2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276</v>
      </c>
      <c r="E2812">
        <v>112.651018773</v>
      </c>
      <c r="F2812">
        <v>46.03</v>
      </c>
      <c r="G2812">
        <v>165.79159286478</v>
      </c>
      <c r="H2812">
        <v>4.4364338861076797</v>
      </c>
      <c r="I2812">
        <v>-7.3524181871437904</v>
      </c>
      <c r="J2812">
        <v>14.542898829637799</v>
      </c>
      <c r="K2812">
        <v>41.856749759039701</v>
      </c>
      <c r="L2812">
        <v>38.079092575691703</v>
      </c>
      <c r="M2812">
        <v>72.085295391903003</v>
      </c>
      <c r="N2812">
        <v>1.9415670673966701</v>
      </c>
      <c r="O2812">
        <v>25.5702802520095</v>
      </c>
      <c r="P2812">
        <v>210.21631218975401</v>
      </c>
      <c r="Q2812">
        <v>8.8460918270876002E-2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60</v>
      </c>
      <c r="E2813">
        <v>112.554148934</v>
      </c>
      <c r="F2813">
        <v>20.78</v>
      </c>
      <c r="G2813">
        <v>36.452365512759997</v>
      </c>
      <c r="H2813">
        <v>-5.04901912194092</v>
      </c>
      <c r="I2813">
        <v>-0.43735253311681099</v>
      </c>
      <c r="J2813">
        <v>-2.7255012992973402</v>
      </c>
      <c r="K2813">
        <v>21.093697773093599</v>
      </c>
      <c r="L2813">
        <v>19.2542499077008</v>
      </c>
      <c r="M2813">
        <v>49.481681987453399</v>
      </c>
      <c r="N2813">
        <v>3.2002866829654399</v>
      </c>
      <c r="O2813">
        <v>50.144369586140499</v>
      </c>
      <c r="P2813">
        <v>76.1016949152542</v>
      </c>
      <c r="Q2813">
        <v>8.8172504542697996E-2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219</v>
      </c>
      <c r="E2814">
        <v>112.513544</v>
      </c>
      <c r="F2814">
        <v>968</v>
      </c>
      <c r="G2814">
        <v>-12.5736672052084</v>
      </c>
      <c r="H2814">
        <v>-6.9778809800063204</v>
      </c>
      <c r="I2814">
        <v>-13.388195264845701</v>
      </c>
      <c r="J2814">
        <v>-2.1342090074303499</v>
      </c>
      <c r="K2814">
        <v>944.37202976774802</v>
      </c>
      <c r="L2814">
        <v>923.05265269010795</v>
      </c>
      <c r="M2814">
        <v>54.329208646188</v>
      </c>
      <c r="N2814">
        <v>0.460069524913093</v>
      </c>
      <c r="O2814">
        <v>12.293388429752</v>
      </c>
      <c r="P2814">
        <v>29.837033062839499</v>
      </c>
      <c r="Q2814">
        <v>-6.2675377777529004E-2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915</v>
      </c>
      <c r="E2815">
        <v>112.408826768</v>
      </c>
      <c r="F2815">
        <v>33.04</v>
      </c>
      <c r="G2815">
        <v>96.255711716106205</v>
      </c>
      <c r="H2815">
        <v>4.6626869219450402</v>
      </c>
      <c r="I2815">
        <v>-20.088789385439501</v>
      </c>
      <c r="J2815">
        <v>19.285310986978001</v>
      </c>
      <c r="K2815">
        <v>28.6980070749173</v>
      </c>
      <c r="L2815">
        <v>24.395718782345</v>
      </c>
      <c r="M2815">
        <v>64.413582229406899</v>
      </c>
      <c r="N2815">
        <v>1.5132001301306699</v>
      </c>
      <c r="O2815">
        <v>10.411622276029</v>
      </c>
      <c r="P2815">
        <v>150.11355034065099</v>
      </c>
      <c r="Q2815">
        <v>0.146187665894424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622</v>
      </c>
      <c r="E2816">
        <v>112.3122</v>
      </c>
      <c r="F2816">
        <v>34</v>
      </c>
      <c r="G2816">
        <v>10.9096799700744</v>
      </c>
      <c r="H2816">
        <v>-6.6270715147222203</v>
      </c>
      <c r="I2816">
        <v>61.410228083498502</v>
      </c>
      <c r="J2816">
        <v>0.107999792220197</v>
      </c>
      <c r="K2816">
        <v>33.846335557899003</v>
      </c>
      <c r="L2816">
        <v>29.1738111817907</v>
      </c>
      <c r="M2816">
        <v>51.823109049743302</v>
      </c>
      <c r="N2816">
        <v>0.34963247492255201</v>
      </c>
      <c r="O2816">
        <v>24.117647058823501</v>
      </c>
      <c r="P2816">
        <v>86.813186813186803</v>
      </c>
      <c r="Q2816">
        <v>0.106455472475337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622</v>
      </c>
      <c r="E2817">
        <v>112.265012</v>
      </c>
      <c r="F2817">
        <v>124</v>
      </c>
      <c r="G2817">
        <v>142.426518190823</v>
      </c>
      <c r="H2817">
        <v>1.0701322875330599</v>
      </c>
      <c r="I2817">
        <v>3.7836257690148698</v>
      </c>
      <c r="J2817">
        <v>1.55032282447334</v>
      </c>
      <c r="K2817">
        <v>120.101874429772</v>
      </c>
      <c r="L2817">
        <v>105.129137057839</v>
      </c>
      <c r="M2817">
        <v>67.561547818006304</v>
      </c>
      <c r="N2817">
        <v>1.2581915410792399</v>
      </c>
      <c r="O2817">
        <v>28.951612903225801</v>
      </c>
      <c r="P2817">
        <v>178.02690582959599</v>
      </c>
      <c r="Q2817">
        <v>0.13447818374581499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622</v>
      </c>
      <c r="E2818">
        <v>112.22539500000001</v>
      </c>
      <c r="F2818">
        <v>214.95</v>
      </c>
      <c r="G2818">
        <v>-17.862806802412301</v>
      </c>
      <c r="H2818">
        <v>-10.652814406587201</v>
      </c>
      <c r="I2818">
        <v>-8.1522180835988092</v>
      </c>
      <c r="J2818">
        <v>-2.1177831436856298</v>
      </c>
      <c r="K2818">
        <v>217.215138246641</v>
      </c>
      <c r="L2818">
        <v>212.46631386520701</v>
      </c>
      <c r="M2818">
        <v>41.414580191389902</v>
      </c>
      <c r="N2818">
        <v>0.25246187725931701</v>
      </c>
      <c r="O2818">
        <v>13.956734124214901</v>
      </c>
      <c r="P2818">
        <v>16.0637149028077</v>
      </c>
      <c r="Q2818">
        <v>-7.7171309491571999E-2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E2819">
        <v>112.1495154</v>
      </c>
      <c r="F2819">
        <v>338</v>
      </c>
      <c r="G2819">
        <v>283.21796071209002</v>
      </c>
      <c r="H2819">
        <v>155.073143040221</v>
      </c>
      <c r="I2819">
        <v>167.13177365168301</v>
      </c>
      <c r="J2819">
        <v>12.0197615092235</v>
      </c>
      <c r="K2819">
        <v>201.12152080543601</v>
      </c>
      <c r="L2819">
        <v>123.876001404932</v>
      </c>
      <c r="M2819">
        <v>82.687713231834195</v>
      </c>
      <c r="N2819">
        <v>0.82758620689655105</v>
      </c>
      <c r="O2819">
        <v>0</v>
      </c>
      <c r="P2819">
        <v>402.22882615155999</v>
      </c>
      <c r="Q2819">
        <v>0.20733571305128101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361</v>
      </c>
      <c r="E2820">
        <v>112.0104896</v>
      </c>
      <c r="F2820">
        <v>111.04</v>
      </c>
      <c r="G2820">
        <v>-26.005659275361801</v>
      </c>
      <c r="H2820">
        <v>-8.4457028858300198</v>
      </c>
      <c r="I2820">
        <v>-31.186593776657102</v>
      </c>
      <c r="J2820">
        <v>1.3860467738575899</v>
      </c>
      <c r="K2820">
        <v>117.37064687428401</v>
      </c>
      <c r="L2820">
        <v>120.91706430935901</v>
      </c>
      <c r="M2820">
        <v>40.921360216262599</v>
      </c>
      <c r="N2820">
        <v>0.35256817232228699</v>
      </c>
      <c r="O2820">
        <v>53.863472622478298</v>
      </c>
      <c r="P2820">
        <v>18.127659574468002</v>
      </c>
      <c r="Q2820">
        <v>0.119859927619007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198</v>
      </c>
      <c r="E2821">
        <v>111.95140000000001</v>
      </c>
      <c r="F2821">
        <v>74.14</v>
      </c>
      <c r="G2821">
        <v>164.921235228706</v>
      </c>
      <c r="H2821">
        <v>-14.261856959778701</v>
      </c>
      <c r="I2821">
        <v>35.115192010897097</v>
      </c>
      <c r="J2821">
        <v>-1.9457356485436299</v>
      </c>
      <c r="K2821">
        <v>68.616052730388105</v>
      </c>
      <c r="L2821">
        <v>55.502988798230497</v>
      </c>
      <c r="M2821">
        <v>58.141143659691501</v>
      </c>
      <c r="N2821">
        <v>0.47438533845412301</v>
      </c>
      <c r="O2821">
        <v>13.164283787429101</v>
      </c>
      <c r="P2821">
        <v>226.32042253521101</v>
      </c>
      <c r="Q2821">
        <v>7.3497781315095004E-2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E2822">
        <v>111.83280000000001</v>
      </c>
      <c r="F2822">
        <v>102</v>
      </c>
      <c r="G2822">
        <v>200.95917647118301</v>
      </c>
      <c r="H2822">
        <v>9.2978373540305501</v>
      </c>
      <c r="I2822">
        <v>57.960558404098499</v>
      </c>
      <c r="J2822">
        <v>0.48615167925179897</v>
      </c>
      <c r="K2822">
        <v>86.317296873351907</v>
      </c>
      <c r="L2822">
        <v>62.9621953866246</v>
      </c>
      <c r="M2822">
        <v>58.908991723936701</v>
      </c>
      <c r="N2822">
        <v>0.68080645161290299</v>
      </c>
      <c r="O2822">
        <v>13.431372549019599</v>
      </c>
      <c r="P2822">
        <v>267.56756756756698</v>
      </c>
      <c r="Q2822">
        <v>0.16053020880430199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72</v>
      </c>
      <c r="E2823">
        <v>111.832506045</v>
      </c>
      <c r="F2823">
        <v>181.35</v>
      </c>
      <c r="G2823">
        <v>59.374624986743598</v>
      </c>
      <c r="H2823">
        <v>45.926020303802702</v>
      </c>
      <c r="I2823">
        <v>39.516427661382799</v>
      </c>
      <c r="J2823">
        <v>-15.4935224762792</v>
      </c>
      <c r="K2823">
        <v>139.34333390560801</v>
      </c>
      <c r="L2823">
        <v>114.54190664401401</v>
      </c>
      <c r="M2823">
        <v>57.406460519826503</v>
      </c>
      <c r="N2823">
        <v>4.1697284097878198</v>
      </c>
      <c r="O2823">
        <v>32.313206506754803</v>
      </c>
      <c r="P2823">
        <v>141.79999999999899</v>
      </c>
      <c r="Q2823">
        <v>3.0669785291113999E-2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418</v>
      </c>
      <c r="E2824">
        <v>111.744</v>
      </c>
      <c r="F2824">
        <v>291</v>
      </c>
      <c r="G2824">
        <v>99.577212548479096</v>
      </c>
      <c r="H2824">
        <v>-5.2759354580722704</v>
      </c>
      <c r="I2824">
        <v>17.972361040980299</v>
      </c>
      <c r="J2824">
        <v>3.7345364602998901</v>
      </c>
      <c r="K2824">
        <v>297.51589936915701</v>
      </c>
      <c r="L2824">
        <v>257.58492934725399</v>
      </c>
      <c r="M2824">
        <v>50.0242361450888</v>
      </c>
      <c r="N2824">
        <v>0.33951702571230002</v>
      </c>
      <c r="O2824">
        <v>30.240549828178601</v>
      </c>
      <c r="P2824">
        <v>125.58139534883701</v>
      </c>
      <c r="Q2824">
        <v>0.105875958081792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3910</v>
      </c>
      <c r="E2825">
        <v>111.48181875</v>
      </c>
      <c r="F2825">
        <v>176.85</v>
      </c>
      <c r="G2825">
        <v>11.5582286446867</v>
      </c>
      <c r="H2825">
        <v>-4.8753295822571401</v>
      </c>
      <c r="I2825">
        <v>12.021062339681601</v>
      </c>
      <c r="J2825">
        <v>-0.113522994695972</v>
      </c>
      <c r="K2825">
        <v>172.914775964059</v>
      </c>
      <c r="L2825">
        <v>144.949403852628</v>
      </c>
      <c r="M2825">
        <v>36.746345366469399</v>
      </c>
      <c r="N2825">
        <v>0.95154723127035801</v>
      </c>
      <c r="O2825">
        <v>38.167938931297698</v>
      </c>
      <c r="P2825">
        <v>67.869008068343604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60</v>
      </c>
      <c r="E2826">
        <v>111.4425</v>
      </c>
      <c r="F2826">
        <v>95.25</v>
      </c>
      <c r="G2826">
        <v>-58.185108371431198</v>
      </c>
      <c r="H2826">
        <v>-30.017796386692002</v>
      </c>
      <c r="I2826">
        <v>-48.474519652617701</v>
      </c>
      <c r="J2826">
        <v>-3.6888487353625199</v>
      </c>
      <c r="M2826">
        <v>12.0946915820623</v>
      </c>
      <c r="O2826">
        <v>67.349081364829402</v>
      </c>
      <c r="P2826">
        <v>0.26315789473683099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228</v>
      </c>
      <c r="E2827">
        <v>111.17482</v>
      </c>
      <c r="F2827">
        <v>37.42</v>
      </c>
      <c r="G2827">
        <v>72.419491243665206</v>
      </c>
      <c r="H2827">
        <v>28.1956725150336</v>
      </c>
      <c r="I2827">
        <v>10.7246922380158</v>
      </c>
      <c r="J2827">
        <v>9.7579529023483893</v>
      </c>
      <c r="K2827">
        <v>30.310478887950001</v>
      </c>
      <c r="L2827">
        <v>26.779074996826001</v>
      </c>
      <c r="M2827">
        <v>95.371545645817605</v>
      </c>
      <c r="N2827">
        <v>0.85077783244223604</v>
      </c>
      <c r="O2827">
        <v>0</v>
      </c>
      <c r="P2827">
        <v>159.68077723802901</v>
      </c>
      <c r="Q2827">
        <v>-2.2286618216950001E-3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124</v>
      </c>
      <c r="E2828">
        <v>111.015975</v>
      </c>
      <c r="F2828">
        <v>7.21</v>
      </c>
      <c r="G2828">
        <v>-70.405006995170098</v>
      </c>
      <c r="H2828">
        <v>-12.5883494970921</v>
      </c>
      <c r="I2828">
        <v>-48.754911686292402</v>
      </c>
      <c r="J2828">
        <v>-2.2493802852062501</v>
      </c>
      <c r="K2828">
        <v>7.9290302237141503</v>
      </c>
      <c r="L2828">
        <v>9.9144896540065499</v>
      </c>
      <c r="M2828">
        <v>25.959927809911498</v>
      </c>
      <c r="N2828">
        <v>0.57852126426018802</v>
      </c>
      <c r="O2828">
        <v>100.41608876560301</v>
      </c>
      <c r="P2828">
        <v>3</v>
      </c>
      <c r="Q2828">
        <v>-7.1199134034014996E-2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715</v>
      </c>
      <c r="E2829">
        <v>110.88097019999999</v>
      </c>
      <c r="F2829">
        <v>74.599999999999994</v>
      </c>
      <c r="G2829">
        <v>40.778088566117198</v>
      </c>
      <c r="H2829">
        <v>-2.9808293050599901</v>
      </c>
      <c r="I2829">
        <v>19.463305993463699</v>
      </c>
      <c r="J2829">
        <v>3.0832756596197799E-2</v>
      </c>
      <c r="K2829">
        <v>72.8962135177281</v>
      </c>
      <c r="L2829">
        <v>62.727177575426097</v>
      </c>
      <c r="M2829">
        <v>46.511713315869002</v>
      </c>
      <c r="N2829">
        <v>1.3362015514699599</v>
      </c>
      <c r="O2829">
        <v>7.2386058981233203</v>
      </c>
      <c r="P2829">
        <v>69.9316628701594</v>
      </c>
      <c r="Q2829">
        <v>1.7417697266181999E-2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812</v>
      </c>
      <c r="E2830">
        <v>110.5207235</v>
      </c>
      <c r="F2830">
        <v>62.15</v>
      </c>
      <c r="G2830">
        <v>-22.706961470527801</v>
      </c>
      <c r="H2830">
        <v>-4.7608899097681904E-3</v>
      </c>
      <c r="I2830">
        <v>-17.794155051622699</v>
      </c>
      <c r="J2830">
        <v>0.66653213493643404</v>
      </c>
      <c r="K2830">
        <v>59.671545501905499</v>
      </c>
      <c r="L2830">
        <v>60.080035267892697</v>
      </c>
      <c r="M2830">
        <v>55.0347614475942</v>
      </c>
      <c r="N2830">
        <v>0.87877394636015305</v>
      </c>
      <c r="O2830">
        <v>55.993563958165701</v>
      </c>
      <c r="P2830">
        <v>33.655913978494603</v>
      </c>
      <c r="Q2830">
        <v>7.0598541636904003E-2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989</v>
      </c>
      <c r="E2831">
        <v>110.33882045999999</v>
      </c>
      <c r="F2831">
        <v>26.73</v>
      </c>
      <c r="G2831">
        <v>-15.792331468779</v>
      </c>
      <c r="H2831">
        <v>-27.2951409834473</v>
      </c>
      <c r="I2831">
        <v>-23.2271123986975</v>
      </c>
      <c r="J2831">
        <v>-5.93636990441754</v>
      </c>
      <c r="K2831">
        <v>29.8968595109909</v>
      </c>
      <c r="L2831">
        <v>29.084605518862499</v>
      </c>
      <c r="M2831">
        <v>37.5992590225733</v>
      </c>
      <c r="N2831">
        <v>0.67013247569404</v>
      </c>
      <c r="O2831">
        <v>44.032921810699499</v>
      </c>
      <c r="P2831">
        <v>14.967741935483801</v>
      </c>
      <c r="Q2831">
        <v>-2.7299400567756999E-2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E2832">
        <v>110.3170176</v>
      </c>
      <c r="F2832">
        <v>83.68</v>
      </c>
      <c r="G2832">
        <v>-23.6029875879494</v>
      </c>
      <c r="H2832">
        <v>1.6909047556772001</v>
      </c>
      <c r="I2832">
        <v>-26.086155816398001</v>
      </c>
      <c r="J2832">
        <v>3.1713657204383101</v>
      </c>
      <c r="K2832">
        <v>83.995219991556496</v>
      </c>
      <c r="L2832">
        <v>86.254689926596896</v>
      </c>
      <c r="M2832">
        <v>40.570425572393198</v>
      </c>
      <c r="N2832">
        <v>1.1800576573724899</v>
      </c>
      <c r="O2832">
        <v>54.158699808795397</v>
      </c>
      <c r="P2832">
        <v>23.476464512321101</v>
      </c>
      <c r="Q2832">
        <v>8.2300838733087994E-2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418</v>
      </c>
      <c r="E2833">
        <v>110.24378400000001</v>
      </c>
      <c r="F2833">
        <v>1.03</v>
      </c>
      <c r="G2833">
        <v>140.091609152003</v>
      </c>
      <c r="H2833">
        <v>5.9043518314300201</v>
      </c>
      <c r="I2833">
        <v>30.770056303464301</v>
      </c>
      <c r="J2833">
        <v>10.3828881086515</v>
      </c>
      <c r="K2833">
        <v>0.93616523811395502</v>
      </c>
      <c r="L2833">
        <v>0.75516615915821805</v>
      </c>
      <c r="M2833">
        <v>53.3723460328169</v>
      </c>
      <c r="N2833">
        <v>0.91971965827409996</v>
      </c>
      <c r="O2833">
        <v>38.834951456310598</v>
      </c>
      <c r="P2833">
        <v>164.102564102564</v>
      </c>
      <c r="Q2833">
        <v>8.3559691264374999E-2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1428</v>
      </c>
      <c r="E2834">
        <v>110.02128</v>
      </c>
      <c r="F2834">
        <v>222.4</v>
      </c>
      <c r="G2834">
        <v>-38.258111302979898</v>
      </c>
      <c r="H2834">
        <v>-8.1095290245560907</v>
      </c>
      <c r="I2834">
        <v>-28.547522584166401</v>
      </c>
      <c r="J2834">
        <v>-3.63099274733458</v>
      </c>
      <c r="M2834">
        <v>0</v>
      </c>
      <c r="O2834">
        <v>16.614208633093501</v>
      </c>
      <c r="P2834">
        <v>0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1450</v>
      </c>
      <c r="E2835">
        <v>109.87418959999999</v>
      </c>
      <c r="F2835">
        <v>115.64</v>
      </c>
      <c r="G2835">
        <v>-13.2446714256562</v>
      </c>
      <c r="H2835">
        <v>-1.1298639527857599</v>
      </c>
      <c r="I2835">
        <v>-15.4627593941401</v>
      </c>
      <c r="J2835">
        <v>0.13565629196234599</v>
      </c>
      <c r="K2835">
        <v>113.539131040356</v>
      </c>
      <c r="L2835">
        <v>109.685473720484</v>
      </c>
      <c r="M2835">
        <v>47.909847517187998</v>
      </c>
      <c r="N2835">
        <v>0.287918020979609</v>
      </c>
      <c r="O2835">
        <v>19.9844344517468</v>
      </c>
      <c r="P2835">
        <v>24.5449649973074</v>
      </c>
      <c r="Q2835">
        <v>-1.1902426852597001E-2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60</v>
      </c>
      <c r="E2836">
        <v>109.49219631</v>
      </c>
      <c r="F2836">
        <v>170.1</v>
      </c>
      <c r="G2836">
        <v>61.890684393701797</v>
      </c>
      <c r="H2836">
        <v>13.0853652624434</v>
      </c>
      <c r="I2836">
        <v>68.602859574704596</v>
      </c>
      <c r="J2836">
        <v>3.4830765108533601</v>
      </c>
      <c r="K2836">
        <v>134.046961608733</v>
      </c>
      <c r="L2836">
        <v>107.12229106385</v>
      </c>
      <c r="M2836">
        <v>59.275110497801201</v>
      </c>
      <c r="N2836">
        <v>0.72272806808441503</v>
      </c>
      <c r="O2836">
        <v>16.990005878894699</v>
      </c>
      <c r="P2836">
        <v>128.32214765100599</v>
      </c>
      <c r="Q2836">
        <v>7.1597384674620002E-3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54</v>
      </c>
      <c r="E2837">
        <v>109.382301</v>
      </c>
      <c r="F2837">
        <v>210</v>
      </c>
      <c r="G2837">
        <v>183.45610215046401</v>
      </c>
      <c r="H2837">
        <v>-10.610071245493</v>
      </c>
      <c r="I2837">
        <v>39.2645332198069</v>
      </c>
      <c r="J2837">
        <v>3.61537132139141</v>
      </c>
      <c r="K2837">
        <v>200.60182218126801</v>
      </c>
      <c r="L2837">
        <v>163.22524932199701</v>
      </c>
      <c r="M2837">
        <v>48.828249366502597</v>
      </c>
      <c r="N2837">
        <v>0.40128568373783802</v>
      </c>
      <c r="O2837">
        <v>16.6666666666666</v>
      </c>
      <c r="P2837">
        <v>235.94624860022401</v>
      </c>
      <c r="Q2837">
        <v>0.137483102299362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E2838">
        <v>109.314453664</v>
      </c>
      <c r="F2838">
        <v>34.880000000000003</v>
      </c>
      <c r="G2838">
        <v>-38.373832436443003</v>
      </c>
      <c r="H2838">
        <v>-32.329164652086398</v>
      </c>
      <c r="I2838">
        <v>-8.9495242879882697E-2</v>
      </c>
      <c r="J2838">
        <v>-4.9782213701050102</v>
      </c>
      <c r="K2838">
        <v>44.076948397650298</v>
      </c>
      <c r="L2838">
        <v>37.970868302448501</v>
      </c>
      <c r="M2838">
        <v>13.6407640037208</v>
      </c>
      <c r="N2838">
        <v>1.62584099210185</v>
      </c>
      <c r="O2838">
        <v>58.199541284403601</v>
      </c>
      <c r="P2838">
        <v>125.46864899806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812</v>
      </c>
      <c r="E2839">
        <v>109.16830537200001</v>
      </c>
      <c r="F2839">
        <v>99.81</v>
      </c>
      <c r="G2839">
        <v>171.81002904469699</v>
      </c>
      <c r="H2839">
        <v>9.6199284055453003</v>
      </c>
      <c r="I2839">
        <v>76.322246449689203</v>
      </c>
      <c r="J2839">
        <v>10.1616112189618</v>
      </c>
      <c r="K2839">
        <v>85.957836408089406</v>
      </c>
      <c r="L2839">
        <v>62.517556238208599</v>
      </c>
      <c r="M2839">
        <v>63.141543913174601</v>
      </c>
      <c r="N2839">
        <v>0.448753462603878</v>
      </c>
      <c r="O2839">
        <v>9.0171325518484995</v>
      </c>
      <c r="P2839">
        <v>219.90384615384599</v>
      </c>
      <c r="Q2839">
        <v>0.12759308256544799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E2840">
        <v>108.84411124</v>
      </c>
      <c r="F2840">
        <v>153.19999999999999</v>
      </c>
      <c r="G2840">
        <v>378.11949408254299</v>
      </c>
      <c r="H2840">
        <v>5.1602262501708802</v>
      </c>
      <c r="I2840">
        <v>220.12443184727499</v>
      </c>
      <c r="J2840">
        <v>15.0390170554917</v>
      </c>
      <c r="K2840">
        <v>124.269087159606</v>
      </c>
      <c r="L2840">
        <v>85.830139878523198</v>
      </c>
      <c r="M2840">
        <v>74.039119529875606</v>
      </c>
      <c r="N2840">
        <v>0.242996372878344</v>
      </c>
      <c r="O2840">
        <v>1.14229765013054</v>
      </c>
      <c r="P2840">
        <v>425.37722908093201</v>
      </c>
      <c r="Q2840">
        <v>0.121446750871574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622</v>
      </c>
      <c r="E2841">
        <v>108.72917352</v>
      </c>
      <c r="F2841">
        <v>10.07</v>
      </c>
      <c r="G2841">
        <v>17.421629319102401</v>
      </c>
      <c r="H2841">
        <v>-6.1878278335651604</v>
      </c>
      <c r="I2841">
        <v>-17.193326694620598</v>
      </c>
      <c r="J2841">
        <v>4.9111813921315397</v>
      </c>
      <c r="K2841">
        <v>9.9549822603771592</v>
      </c>
      <c r="L2841">
        <v>9.5564107672721601</v>
      </c>
      <c r="M2841">
        <v>65.241310575096605</v>
      </c>
      <c r="N2841">
        <v>0.83375958818062001</v>
      </c>
      <c r="O2841">
        <v>27.110228401191598</v>
      </c>
      <c r="P2841">
        <v>48.088235294117602</v>
      </c>
      <c r="Q2841">
        <v>2.4703345029070001E-2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60</v>
      </c>
      <c r="E2842">
        <v>108.71135544000001</v>
      </c>
      <c r="F2842">
        <v>94.65</v>
      </c>
      <c r="G2842">
        <v>12.1173349962251</v>
      </c>
      <c r="H2842">
        <v>-11.586711962195301</v>
      </c>
      <c r="I2842">
        <v>-10.392143594794399</v>
      </c>
      <c r="J2842">
        <v>-3.48369756697935</v>
      </c>
      <c r="K2842">
        <v>103.679733537149</v>
      </c>
      <c r="L2842">
        <v>100.492543175793</v>
      </c>
      <c r="M2842">
        <v>35.345019374283503</v>
      </c>
      <c r="N2842">
        <v>0.84025759095024299</v>
      </c>
      <c r="O2842">
        <v>77.390385631273105</v>
      </c>
      <c r="P2842">
        <v>38.966377918073697</v>
      </c>
      <c r="Q2842">
        <v>0.104934814258619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409</v>
      </c>
      <c r="E2843">
        <v>108.44280000000001</v>
      </c>
      <c r="F2843">
        <v>200.82</v>
      </c>
      <c r="G2843">
        <v>4.2265929421598498</v>
      </c>
      <c r="H2843">
        <v>-0.16566354414090501</v>
      </c>
      <c r="I2843">
        <v>-10.4100403134851</v>
      </c>
      <c r="J2843">
        <v>-1.47142747867375</v>
      </c>
      <c r="K2843">
        <v>198.37788449977</v>
      </c>
      <c r="L2843">
        <v>189.60888351574701</v>
      </c>
      <c r="M2843">
        <v>50.815751144215398</v>
      </c>
      <c r="N2843">
        <v>0.30728646760933598</v>
      </c>
      <c r="O2843">
        <v>25.435713574345101</v>
      </c>
      <c r="P2843">
        <v>37.878475798146198</v>
      </c>
      <c r="Q2843">
        <v>2.6492402483638999E-2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541</v>
      </c>
      <c r="E2844">
        <v>108.351332</v>
      </c>
      <c r="F2844">
        <v>111.85</v>
      </c>
      <c r="G2844">
        <v>75.187620294319302</v>
      </c>
      <c r="H2844">
        <v>-5.93770441740587</v>
      </c>
      <c r="I2844">
        <v>-24.977574345466799</v>
      </c>
      <c r="J2844">
        <v>-0.16873287663195799</v>
      </c>
      <c r="K2844">
        <v>116.76817934089399</v>
      </c>
      <c r="L2844">
        <v>107.998729477577</v>
      </c>
      <c r="M2844">
        <v>42.519773107354801</v>
      </c>
      <c r="N2844">
        <v>0.68203920385657302</v>
      </c>
      <c r="O2844">
        <v>33.124720607957101</v>
      </c>
      <c r="P2844">
        <v>101.169064748201</v>
      </c>
      <c r="Q2844">
        <v>4.5291299491586001E-2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555</v>
      </c>
      <c r="E2845">
        <v>108.1417692</v>
      </c>
      <c r="F2845">
        <v>202.85</v>
      </c>
      <c r="G2845">
        <v>103.39935895078401</v>
      </c>
      <c r="H2845">
        <v>7.3577082576125399</v>
      </c>
      <c r="I2845">
        <v>25.307341958204798</v>
      </c>
      <c r="K2845">
        <v>149.02935770120101</v>
      </c>
      <c r="M2845">
        <v>98.697270297336502</v>
      </c>
      <c r="N2845">
        <v>0.4</v>
      </c>
      <c r="O2845">
        <v>0</v>
      </c>
      <c r="P2845">
        <v>138.64705882352899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E2846">
        <v>108.035</v>
      </c>
      <c r="F2846">
        <v>77.5</v>
      </c>
      <c r="G2846">
        <v>49.173402591338899</v>
      </c>
      <c r="H2846">
        <v>-10.1997403953615</v>
      </c>
      <c r="I2846">
        <v>31.926048862592602</v>
      </c>
      <c r="J2846">
        <v>-1.56216683640339</v>
      </c>
      <c r="K2846">
        <v>77.6497729433313</v>
      </c>
      <c r="L2846">
        <v>67.553811391477296</v>
      </c>
      <c r="M2846">
        <v>48.951538129949</v>
      </c>
      <c r="N2846">
        <v>0.27450980392156799</v>
      </c>
      <c r="O2846">
        <v>12.9032258064516</v>
      </c>
      <c r="P2846">
        <v>98.514344262294998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E2847">
        <v>107.5536</v>
      </c>
      <c r="F2847">
        <v>99</v>
      </c>
      <c r="G2847">
        <v>-61.980879762590497</v>
      </c>
      <c r="H2847">
        <v>14.688900615978801</v>
      </c>
      <c r="I2847">
        <v>-24.300366231746899</v>
      </c>
      <c r="J2847">
        <v>6.2190118597790702</v>
      </c>
      <c r="K2847">
        <v>91.464100414736805</v>
      </c>
      <c r="M2847">
        <v>67.807007599037206</v>
      </c>
      <c r="N2847">
        <v>0.683175355450237</v>
      </c>
      <c r="O2847">
        <v>61.212121212121197</v>
      </c>
      <c r="P2847">
        <v>52.307692307692299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138</v>
      </c>
      <c r="E2848">
        <v>107.47375</v>
      </c>
      <c r="F2848">
        <v>4298.95</v>
      </c>
      <c r="G2848">
        <v>-2.9137718519689</v>
      </c>
      <c r="H2848">
        <v>2.2245291788351</v>
      </c>
      <c r="I2848">
        <v>-6.2865471362695704</v>
      </c>
      <c r="J2848">
        <v>9.5506735675177701E-2</v>
      </c>
      <c r="K2848">
        <v>4190.61650931243</v>
      </c>
      <c r="L2848">
        <v>3986.1119935585202</v>
      </c>
      <c r="M2848">
        <v>43.495623659219198</v>
      </c>
      <c r="N2848">
        <v>0.65735707591377601</v>
      </c>
      <c r="O2848">
        <v>15.9120250293676</v>
      </c>
      <c r="P2848">
        <v>27.7548291233283</v>
      </c>
      <c r="Q2848">
        <v>-0.13386776508065201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290</v>
      </c>
      <c r="E2849">
        <v>107.30528099999999</v>
      </c>
      <c r="F2849">
        <v>347.3</v>
      </c>
      <c r="G2849">
        <v>-42.513829525240702</v>
      </c>
      <c r="H2849">
        <v>-6.3701456355649704</v>
      </c>
      <c r="I2849">
        <v>-22.652391564904299</v>
      </c>
      <c r="J2849">
        <v>-0.63689211112868205</v>
      </c>
      <c r="K2849">
        <v>348.05143725508498</v>
      </c>
      <c r="L2849">
        <v>377.10527442053899</v>
      </c>
      <c r="M2849">
        <v>56.522036997096798</v>
      </c>
      <c r="N2849">
        <v>1.0089680940638699</v>
      </c>
      <c r="O2849">
        <v>32.162395623380299</v>
      </c>
      <c r="P2849">
        <v>8.5312500000000107</v>
      </c>
      <c r="Q2849">
        <v>3.1451654757404003E-2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158</v>
      </c>
      <c r="E2850">
        <v>107.077034189999</v>
      </c>
      <c r="F2850">
        <v>1677.9</v>
      </c>
      <c r="G2850">
        <v>65.818211244710497</v>
      </c>
      <c r="H2850">
        <v>9.6097828251674695</v>
      </c>
      <c r="I2850">
        <v>-5.8983892959973501</v>
      </c>
      <c r="J2850">
        <v>20.2273986654229</v>
      </c>
      <c r="K2850">
        <v>1451.71415001029</v>
      </c>
      <c r="L2850">
        <v>1358.4168069843399</v>
      </c>
      <c r="M2850">
        <v>80.773288765115097</v>
      </c>
      <c r="N2850">
        <v>1.5893505932135901</v>
      </c>
      <c r="O2850">
        <v>10.9631086477143</v>
      </c>
      <c r="P2850">
        <v>123.869246164109</v>
      </c>
      <c r="Q2850">
        <v>9.9478538399418004E-2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D2851" t="s">
        <v>906</v>
      </c>
      <c r="E2851">
        <v>106.886477124</v>
      </c>
      <c r="F2851">
        <v>8.82</v>
      </c>
      <c r="G2851">
        <v>5.6949274023807304</v>
      </c>
      <c r="H2851">
        <v>19.3838853982998</v>
      </c>
      <c r="I2851">
        <v>-15.752880198227301</v>
      </c>
      <c r="J2851">
        <v>12.1179951069164</v>
      </c>
      <c r="K2851">
        <v>7.14937139998153</v>
      </c>
      <c r="L2851">
        <v>8.0893315411667697</v>
      </c>
      <c r="M2851">
        <v>91.602009229347601</v>
      </c>
      <c r="N2851">
        <v>2.5905957631008598</v>
      </c>
      <c r="O2851">
        <v>40.022675736961403</v>
      </c>
      <c r="P2851">
        <v>91.739130434782595</v>
      </c>
      <c r="Q2851">
        <v>-0.115286961516854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D2852" t="s">
        <v>46</v>
      </c>
      <c r="E2852">
        <v>106.49339999999999</v>
      </c>
      <c r="F2852">
        <v>47.97</v>
      </c>
      <c r="G2852">
        <v>78.394108340578697</v>
      </c>
      <c r="H2852">
        <v>8.4045875104275805</v>
      </c>
      <c r="I2852">
        <v>3.7651026336234499</v>
      </c>
      <c r="J2852">
        <v>3.6976142249092501</v>
      </c>
      <c r="K2852">
        <v>46.209200633908303</v>
      </c>
      <c r="L2852">
        <v>42.273668388088304</v>
      </c>
      <c r="M2852">
        <v>55.313561534828402</v>
      </c>
      <c r="N2852">
        <v>0.879836404066073</v>
      </c>
      <c r="O2852">
        <v>31.290389826975101</v>
      </c>
      <c r="P2852">
        <v>127.23827569872</v>
      </c>
      <c r="Q2852">
        <v>-3.0704291177829999E-3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98</v>
      </c>
      <c r="E2853">
        <v>106.073964</v>
      </c>
      <c r="F2853">
        <v>54.3</v>
      </c>
      <c r="G2853">
        <v>130.91862251422799</v>
      </c>
      <c r="H2853">
        <v>-7.3711618925141797</v>
      </c>
      <c r="I2853">
        <v>-15.212774990871001</v>
      </c>
      <c r="J2853">
        <v>-0.79145542132901403</v>
      </c>
      <c r="K2853">
        <v>56.750356516961801</v>
      </c>
      <c r="L2853">
        <v>51.693787038993101</v>
      </c>
      <c r="M2853">
        <v>50.091558552279203</v>
      </c>
      <c r="N2853">
        <v>0.73468603161042201</v>
      </c>
      <c r="O2853">
        <v>55.985267034990798</v>
      </c>
      <c r="P2853">
        <v>167.487684729064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D2854" t="s">
        <v>133</v>
      </c>
      <c r="E2854">
        <v>106.026056465</v>
      </c>
      <c r="F2854">
        <v>42.95</v>
      </c>
      <c r="G2854">
        <v>-67.497797055823597</v>
      </c>
      <c r="H2854">
        <v>3.2949612220394102</v>
      </c>
      <c r="I2854">
        <v>-30.658691450831601</v>
      </c>
      <c r="J2854">
        <v>4.0478196683199297</v>
      </c>
      <c r="K2854">
        <v>41.424021452556097</v>
      </c>
      <c r="L2854">
        <v>47.712139303482502</v>
      </c>
      <c r="M2854">
        <v>60.525707330115203</v>
      </c>
      <c r="N2854">
        <v>3.2380786026200798</v>
      </c>
      <c r="O2854">
        <v>86.263096623981298</v>
      </c>
      <c r="P2854">
        <v>31.950844854070599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290</v>
      </c>
      <c r="E2855">
        <v>106.01005501799899</v>
      </c>
      <c r="F2855">
        <v>51.66</v>
      </c>
      <c r="G2855">
        <v>-19.541794182107399</v>
      </c>
      <c r="H2855">
        <v>-21.551098983253699</v>
      </c>
      <c r="I2855">
        <v>-19.476577685491399</v>
      </c>
      <c r="J2855">
        <v>-1.4625078746754701</v>
      </c>
      <c r="K2855">
        <v>48.748907221566</v>
      </c>
      <c r="L2855">
        <v>50.413787595712101</v>
      </c>
      <c r="M2855">
        <v>64.642024093267807</v>
      </c>
      <c r="N2855">
        <v>0.72878433664523601</v>
      </c>
      <c r="O2855">
        <v>28.339140534262398</v>
      </c>
      <c r="P2855">
        <v>47.179487179487097</v>
      </c>
      <c r="Q2855">
        <v>1.1392796541552E-2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715</v>
      </c>
      <c r="E2856">
        <v>105.953940543</v>
      </c>
      <c r="F2856">
        <v>83.28</v>
      </c>
      <c r="G2856">
        <v>-14.0558453651366</v>
      </c>
      <c r="H2856">
        <v>-7.42628704592852</v>
      </c>
      <c r="I2856">
        <v>-3.0333300901721899E-2</v>
      </c>
      <c r="J2856">
        <v>-5.4528463870098101</v>
      </c>
      <c r="K2856">
        <v>89.2665795654205</v>
      </c>
      <c r="L2856">
        <v>81.564521925450507</v>
      </c>
      <c r="M2856">
        <v>58.050219930369003</v>
      </c>
      <c r="N2856">
        <v>1.5016720542020801</v>
      </c>
      <c r="O2856">
        <v>16.186359269932701</v>
      </c>
      <c r="P2856">
        <v>22.4525805028672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E2857">
        <v>105.84</v>
      </c>
      <c r="F2857">
        <v>196</v>
      </c>
      <c r="G2857">
        <v>39.390462306629999</v>
      </c>
      <c r="H2857">
        <v>6.0313924208983503</v>
      </c>
      <c r="I2857">
        <v>49.101051025443503</v>
      </c>
      <c r="J2857">
        <v>-2.0136800004622399</v>
      </c>
      <c r="K2857">
        <v>179.50444804512099</v>
      </c>
      <c r="M2857">
        <v>40.437400153932401</v>
      </c>
      <c r="N2857">
        <v>0.61094890510948896</v>
      </c>
      <c r="O2857">
        <v>19.923469387755102</v>
      </c>
      <c r="P2857">
        <v>73.758865248226897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98</v>
      </c>
      <c r="E2858">
        <v>105.74905052</v>
      </c>
      <c r="F2858">
        <v>91.4</v>
      </c>
      <c r="G2858">
        <v>77.089155060440604</v>
      </c>
      <c r="H2858">
        <v>37.306379755197</v>
      </c>
      <c r="I2858">
        <v>-13.6949727259681</v>
      </c>
      <c r="J2858">
        <v>-8.3772968976554907</v>
      </c>
      <c r="K2858">
        <v>74.890273758770107</v>
      </c>
      <c r="L2858">
        <v>68.561105752377998</v>
      </c>
      <c r="M2858">
        <v>65.543797370973707</v>
      </c>
      <c r="N2858">
        <v>1.92364058548621</v>
      </c>
      <c r="O2858">
        <v>14.989059080962701</v>
      </c>
      <c r="Q2858">
        <v>9.5686743339679997E-2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121</v>
      </c>
      <c r="E2859">
        <v>105.64812993</v>
      </c>
      <c r="F2859">
        <v>2</v>
      </c>
      <c r="G2859">
        <v>-24.0109549505604</v>
      </c>
      <c r="K2859">
        <v>2.1140989605141698</v>
      </c>
      <c r="L2859">
        <v>3.1857726977597598</v>
      </c>
      <c r="M2859">
        <v>71.039956020089093</v>
      </c>
      <c r="O2859">
        <v>5</v>
      </c>
      <c r="P2859">
        <v>8.1081081081080892</v>
      </c>
      <c r="Q2859">
        <v>-6.9211309357390005E-2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D2860" t="s">
        <v>271</v>
      </c>
      <c r="E2860">
        <v>105.52500000000001</v>
      </c>
      <c r="F2860">
        <v>105</v>
      </c>
      <c r="G2860">
        <v>29.273716582286202</v>
      </c>
      <c r="H2860">
        <v>-2.93315325607505</v>
      </c>
      <c r="I2860">
        <v>-11.359189761158699</v>
      </c>
      <c r="J2860">
        <v>0.62837656514917295</v>
      </c>
      <c r="K2860">
        <v>107.560534049965</v>
      </c>
      <c r="L2860">
        <v>106.7795</v>
      </c>
      <c r="M2860">
        <v>39.755983406790698</v>
      </c>
      <c r="N2860">
        <v>0.59210526315789402</v>
      </c>
      <c r="O2860">
        <v>45.761904761904702</v>
      </c>
      <c r="P2860">
        <v>61.538461538461497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433</v>
      </c>
      <c r="E2861">
        <v>105.495116125</v>
      </c>
      <c r="F2861">
        <v>96.55</v>
      </c>
      <c r="G2861">
        <v>111.476849927488</v>
      </c>
      <c r="H2861">
        <v>-7.2785783126308496</v>
      </c>
      <c r="I2861">
        <v>-6.4232712596799102</v>
      </c>
      <c r="J2861">
        <v>-5.79218376324184</v>
      </c>
      <c r="K2861">
        <v>99.427696786866093</v>
      </c>
      <c r="L2861">
        <v>82.895641347364801</v>
      </c>
      <c r="M2861">
        <v>31.531952710273501</v>
      </c>
      <c r="N2861">
        <v>0.28807603922127301</v>
      </c>
      <c r="O2861">
        <v>38.632832729155801</v>
      </c>
      <c r="P2861">
        <v>157.46666666666599</v>
      </c>
      <c r="Q2861">
        <v>4.7426309406269997E-2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D2862" t="s">
        <v>60</v>
      </c>
      <c r="E2862">
        <v>105.2046</v>
      </c>
      <c r="F2862">
        <v>168.8</v>
      </c>
      <c r="G2862">
        <v>85.626402227780304</v>
      </c>
      <c r="H2862">
        <v>-13.3623209821535</v>
      </c>
      <c r="I2862">
        <v>14.949250919861001</v>
      </c>
      <c r="J2862">
        <v>2.9445866288992901</v>
      </c>
      <c r="K2862">
        <v>193.33383831498901</v>
      </c>
      <c r="L2862">
        <v>167.487476037465</v>
      </c>
      <c r="M2862">
        <v>24.672564284737899</v>
      </c>
      <c r="N2862">
        <v>0.57513496913516504</v>
      </c>
      <c r="O2862">
        <v>81.990521327014207</v>
      </c>
      <c r="P2862">
        <v>124.70713525026601</v>
      </c>
      <c r="Q2862">
        <v>5.4061234636510001E-3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E2863">
        <v>104.9573931</v>
      </c>
      <c r="F2863">
        <v>307.7</v>
      </c>
      <c r="G2863">
        <v>838.453855809527</v>
      </c>
      <c r="H2863">
        <v>19.258892028075401</v>
      </c>
      <c r="I2863">
        <v>158.943573027643</v>
      </c>
      <c r="J2863">
        <v>7.5442693086631101</v>
      </c>
      <c r="K2863">
        <v>254.88061802182301</v>
      </c>
      <c r="L2863">
        <v>170.502493873357</v>
      </c>
      <c r="M2863">
        <v>81.883517887407706</v>
      </c>
      <c r="N2863">
        <v>1.4402749140893401</v>
      </c>
      <c r="O2863">
        <v>0</v>
      </c>
      <c r="P2863">
        <v>862.46481076008695</v>
      </c>
      <c r="Q2863">
        <v>0.34405262991942698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D2864" t="s">
        <v>677</v>
      </c>
      <c r="E2864">
        <v>104.6521942</v>
      </c>
      <c r="F2864">
        <v>97</v>
      </c>
      <c r="G2864">
        <v>13.1108997285461</v>
      </c>
      <c r="H2864">
        <v>-6.1585497051557097</v>
      </c>
      <c r="I2864">
        <v>-55.301521879213603</v>
      </c>
      <c r="J2864">
        <v>0.66890126984682596</v>
      </c>
      <c r="K2864">
        <v>101.443972555298</v>
      </c>
      <c r="L2864">
        <v>98.958209773236305</v>
      </c>
      <c r="M2864">
        <v>37.705078650872601</v>
      </c>
      <c r="N2864">
        <v>0.63731966053748201</v>
      </c>
      <c r="O2864">
        <v>97.175257731958695</v>
      </c>
      <c r="P2864">
        <v>42.647058823529399</v>
      </c>
      <c r="Q2864">
        <v>9.8752856947800002E-3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915</v>
      </c>
      <c r="E2865">
        <v>104.04707061000001</v>
      </c>
      <c r="F2865">
        <v>130.55000000000001</v>
      </c>
      <c r="G2865">
        <v>-34.0385221455983</v>
      </c>
      <c r="H2865">
        <v>-11.519696987967601</v>
      </c>
      <c r="I2865">
        <v>-34.159175317075302</v>
      </c>
      <c r="J2865">
        <v>-2.3357011938577199</v>
      </c>
      <c r="K2865">
        <v>136.67624924478301</v>
      </c>
      <c r="L2865">
        <v>146.83542782010699</v>
      </c>
      <c r="M2865">
        <v>41.568173768799497</v>
      </c>
      <c r="N2865">
        <v>0.78955442057755298</v>
      </c>
      <c r="O2865">
        <v>118.11566449636101</v>
      </c>
      <c r="P2865">
        <v>7.8925619834710803</v>
      </c>
      <c r="Q2865">
        <v>-1.918069652407E-2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D2866" t="s">
        <v>541</v>
      </c>
      <c r="E2866">
        <v>103.89585174</v>
      </c>
      <c r="F2866">
        <v>145.56</v>
      </c>
      <c r="G2866">
        <v>154.839619762083</v>
      </c>
      <c r="H2866">
        <v>19.640920817999</v>
      </c>
      <c r="I2866">
        <v>74.371053081279598</v>
      </c>
      <c r="J2866">
        <v>0.6855837655482</v>
      </c>
      <c r="K2866">
        <v>112.867901414524</v>
      </c>
      <c r="L2866">
        <v>89.716172134093</v>
      </c>
      <c r="M2866">
        <v>79.172459467788102</v>
      </c>
      <c r="N2866">
        <v>1.08420822470776</v>
      </c>
      <c r="O2866">
        <v>0</v>
      </c>
      <c r="P2866">
        <v>207.41288278774999</v>
      </c>
      <c r="Q2866">
        <v>0.12915779000809399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127</v>
      </c>
      <c r="E2867">
        <v>103.82458</v>
      </c>
      <c r="F2867">
        <v>93.62</v>
      </c>
      <c r="G2867">
        <v>2.3318250764301101</v>
      </c>
      <c r="H2867">
        <v>6.3353652624434504</v>
      </c>
      <c r="I2867">
        <v>-6.3934967066201596</v>
      </c>
      <c r="J2867">
        <v>-2.9250763892109699</v>
      </c>
      <c r="K2867">
        <v>92.981673037201801</v>
      </c>
      <c r="L2867">
        <v>83.302832602977603</v>
      </c>
      <c r="M2867">
        <v>41.801946161158</v>
      </c>
      <c r="N2867">
        <v>1.0603314344899</v>
      </c>
      <c r="O2867">
        <v>35.654774620807501</v>
      </c>
      <c r="P2867">
        <v>80.350606819495297</v>
      </c>
      <c r="Q2867">
        <v>0.115500053597866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E2868">
        <v>103.70382909600001</v>
      </c>
      <c r="F2868">
        <v>20.170000000000002</v>
      </c>
      <c r="G2868">
        <v>30.5484320226196</v>
      </c>
      <c r="H2868">
        <v>-5.5233917997034201</v>
      </c>
      <c r="I2868">
        <v>48.360924090833699</v>
      </c>
      <c r="J2868">
        <v>-8.4561675725094005</v>
      </c>
      <c r="K2868">
        <v>20.754763194489001</v>
      </c>
      <c r="L2868">
        <v>16.979782583643601</v>
      </c>
      <c r="M2868">
        <v>32.121899038223802</v>
      </c>
      <c r="N2868">
        <v>0.79693835955185499</v>
      </c>
      <c r="O2868">
        <v>22.409519087753999</v>
      </c>
      <c r="P2868">
        <v>98.1335952848723</v>
      </c>
      <c r="Q2868">
        <v>0.112605229224447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D2869" t="s">
        <v>527</v>
      </c>
      <c r="E2869">
        <v>103.40546999999999</v>
      </c>
      <c r="F2869">
        <v>55.3</v>
      </c>
      <c r="G2869">
        <v>12.1959416011636</v>
      </c>
      <c r="H2869">
        <v>-2.7924282534520399</v>
      </c>
      <c r="I2869">
        <v>-22.2104411692989</v>
      </c>
      <c r="J2869">
        <v>-1.86915856962464</v>
      </c>
      <c r="K2869">
        <v>50.116342050563503</v>
      </c>
      <c r="L2869">
        <v>51.4227176616915</v>
      </c>
      <c r="M2869">
        <v>61.987953542602902</v>
      </c>
      <c r="N2869">
        <v>0.97057313943541401</v>
      </c>
      <c r="O2869">
        <v>18.987341772151801</v>
      </c>
      <c r="P2869">
        <v>49.257759784075503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Row],[Ticker]],[1]!Table1[[Symbol]:[Industry]],2,FALSE),"-")</f>
        <v>-</v>
      </c>
      <c r="D2870" t="s">
        <v>60</v>
      </c>
      <c r="E2870">
        <v>103.1921658</v>
      </c>
      <c r="F2870">
        <v>63.41</v>
      </c>
      <c r="G2870">
        <v>13.836871136396001</v>
      </c>
      <c r="H2870">
        <v>-6.2656448385666303</v>
      </c>
      <c r="I2870">
        <v>-18.6593405907213</v>
      </c>
      <c r="J2870">
        <v>-1.27199166504011</v>
      </c>
      <c r="K2870">
        <v>64.982767812795601</v>
      </c>
      <c r="L2870">
        <v>61.326418222921397</v>
      </c>
      <c r="M2870">
        <v>43.166941310361601</v>
      </c>
      <c r="N2870">
        <v>1.11786304437106</v>
      </c>
      <c r="O2870">
        <v>24.5860274404668</v>
      </c>
      <c r="P2870">
        <v>42.815315315315303</v>
      </c>
      <c r="Q2870">
        <v>-3.3505902486625001E-2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Row],[Ticker]],[1]!Table1[[Symbol]:[Industry]],2,FALSE),"-")</f>
        <v>-</v>
      </c>
      <c r="D2871" t="s">
        <v>418</v>
      </c>
      <c r="E2871">
        <v>103.10272087</v>
      </c>
      <c r="F2871">
        <v>81.23</v>
      </c>
      <c r="G2871">
        <v>277.72000449553201</v>
      </c>
      <c r="H2871">
        <v>45.8087952141342</v>
      </c>
      <c r="I2871">
        <v>138.35904278846999</v>
      </c>
      <c r="J2871">
        <v>-1.1276289087490801</v>
      </c>
      <c r="K2871">
        <v>64.198629059453097</v>
      </c>
      <c r="L2871">
        <v>46.458499157326997</v>
      </c>
      <c r="M2871">
        <v>53.5371541926893</v>
      </c>
      <c r="N2871">
        <v>0.552978690609225</v>
      </c>
      <c r="O2871">
        <v>13.3817555090483</v>
      </c>
      <c r="P2871">
        <v>301.73095944609298</v>
      </c>
      <c r="Q2871">
        <v>0.14159182990658001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Row],[Ticker]],[1]!Table1[[Symbol]:[Industry]],2,FALSE),"-")</f>
        <v>-</v>
      </c>
      <c r="D2872" t="s">
        <v>72</v>
      </c>
      <c r="E2872">
        <v>102.96</v>
      </c>
      <c r="F2872">
        <v>3.6</v>
      </c>
      <c r="G2872">
        <v>-3.7525570177438801</v>
      </c>
      <c r="H2872">
        <v>19.3266847068879</v>
      </c>
      <c r="I2872">
        <v>-15.1478238588655</v>
      </c>
      <c r="J2872">
        <v>-10.786961459256201</v>
      </c>
      <c r="K2872">
        <v>3.3090202870557399</v>
      </c>
      <c r="L2872">
        <v>3.2897468323846599</v>
      </c>
      <c r="M2872">
        <v>47.060138571512098</v>
      </c>
      <c r="N2872">
        <v>1.7278624519215999</v>
      </c>
      <c r="O2872">
        <v>30.5555555555555</v>
      </c>
      <c r="P2872">
        <v>50.9677419354839</v>
      </c>
      <c r="Q2872">
        <v>2.5624154716216999E-2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Row],[Ticker]],[1]!Table1[[Symbol]:[Industry]],2,FALSE),"-")</f>
        <v>-</v>
      </c>
      <c r="D2873" t="s">
        <v>138</v>
      </c>
      <c r="E2873">
        <v>102.930972</v>
      </c>
      <c r="F2873">
        <v>14.2</v>
      </c>
      <c r="G2873">
        <v>-36.248284987643203</v>
      </c>
      <c r="H2873">
        <v>-18.209898697914799</v>
      </c>
      <c r="I2873">
        <v>-41.179871896010603</v>
      </c>
      <c r="J2873">
        <v>-10.567276791691199</v>
      </c>
      <c r="K2873">
        <v>16.259978213537799</v>
      </c>
      <c r="L2873">
        <v>16.4051980491362</v>
      </c>
      <c r="M2873">
        <v>22.977240400403399</v>
      </c>
      <c r="N2873">
        <v>1.00421227096595</v>
      </c>
      <c r="O2873">
        <v>63.028169014084497</v>
      </c>
      <c r="P2873">
        <v>12.2529644268774</v>
      </c>
      <c r="Q2873">
        <v>-5.8501213953714E-2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Row],[Ticker]],[1]!Table1[[Symbol]:[Industry]],2,FALSE),"-")</f>
        <v>-</v>
      </c>
      <c r="D2874" t="s">
        <v>271</v>
      </c>
      <c r="E2874">
        <v>102.816</v>
      </c>
      <c r="F2874">
        <v>91.8</v>
      </c>
      <c r="G2874">
        <v>43.201265453149297</v>
      </c>
      <c r="H2874">
        <v>-3.9424125153343201</v>
      </c>
      <c r="I2874">
        <v>3.5278971490770701</v>
      </c>
      <c r="J2874">
        <v>-3.1676789713272999</v>
      </c>
      <c r="K2874">
        <v>91.589318975742898</v>
      </c>
      <c r="L2874">
        <v>80.2270929024846</v>
      </c>
      <c r="M2874">
        <v>40.562734707518402</v>
      </c>
      <c r="N2874">
        <v>0.22473255088417601</v>
      </c>
      <c r="O2874">
        <v>38.344226579520701</v>
      </c>
      <c r="P2874">
        <v>86.585365853658502</v>
      </c>
      <c r="Q2874">
        <v>5.5918887571477997E-2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Row],[Ticker]],[1]!Table1[[Symbol]:[Industry]],2,FALSE),"-")</f>
        <v>-</v>
      </c>
      <c r="D2875" t="s">
        <v>1160</v>
      </c>
      <c r="E2875">
        <v>102.773568</v>
      </c>
      <c r="F2875">
        <v>71.040000000000006</v>
      </c>
      <c r="G2875">
        <v>63.429678294822097</v>
      </c>
      <c r="H2875">
        <v>1.2464763735545801</v>
      </c>
      <c r="I2875">
        <v>14.0465172370877</v>
      </c>
      <c r="J2875">
        <v>-3.2289029438977899</v>
      </c>
      <c r="K2875">
        <v>65.8081553851422</v>
      </c>
      <c r="L2875">
        <v>57.038896121921503</v>
      </c>
      <c r="M2875">
        <v>58.7987505592708</v>
      </c>
      <c r="N2875">
        <v>1.4436658912098701</v>
      </c>
      <c r="O2875">
        <v>8.3192567567567508</v>
      </c>
      <c r="P2875">
        <v>100.96181046676</v>
      </c>
      <c r="Q2875">
        <v>4.7993678401320003E-2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Row],[Ticker]],[1]!Table1[[Symbol]:[Industry]],2,FALSE),"-")</f>
        <v>-</v>
      </c>
      <c r="D2876" t="s">
        <v>418</v>
      </c>
      <c r="E2876">
        <v>102.56535</v>
      </c>
      <c r="F2876">
        <v>43.14</v>
      </c>
      <c r="G2876">
        <v>82.301814059482496</v>
      </c>
      <c r="H2876">
        <v>-15.119944167920799</v>
      </c>
      <c r="I2876">
        <v>8.8160721244174294</v>
      </c>
      <c r="J2876">
        <v>2.69512759330481</v>
      </c>
      <c r="K2876">
        <v>46.063800824633397</v>
      </c>
      <c r="L2876">
        <v>37.566201915456503</v>
      </c>
      <c r="M2876">
        <v>30.2324410356741</v>
      </c>
      <c r="N2876">
        <v>0.54862421752597401</v>
      </c>
      <c r="O2876">
        <v>25.753361149745</v>
      </c>
      <c r="P2876">
        <v>155.266272189349</v>
      </c>
      <c r="Q2876">
        <v>6.7792780364617E-2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Row],[Ticker]],[1]!Table1[[Symbol]:[Industry]],2,FALSE),"-")</f>
        <v>-</v>
      </c>
      <c r="E2877">
        <v>102.47540755199999</v>
      </c>
      <c r="F2877">
        <v>1.47</v>
      </c>
      <c r="G2877">
        <v>-19.755635801624202</v>
      </c>
      <c r="H2877">
        <v>2.1131430402212401</v>
      </c>
      <c r="I2877">
        <v>-41.8865731282986</v>
      </c>
      <c r="J2877">
        <v>-3.5696110051379</v>
      </c>
      <c r="K2877">
        <v>1.5553775651550299</v>
      </c>
      <c r="L2877">
        <v>1.66870104983987</v>
      </c>
      <c r="M2877">
        <v>40.065691746429003</v>
      </c>
      <c r="N2877">
        <v>1.3844821162444101</v>
      </c>
      <c r="O2877">
        <v>110.884353741496</v>
      </c>
      <c r="P2877">
        <v>63.3333333333333</v>
      </c>
      <c r="Q2877">
        <v>-8.9451120948279006E-2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Row],[Ticker]],[1]!Table1[[Symbol]:[Industry]],2,FALSE),"-")</f>
        <v>-</v>
      </c>
      <c r="D2878" t="s">
        <v>95</v>
      </c>
      <c r="E2878">
        <v>102.47494709999999</v>
      </c>
      <c r="F2878">
        <v>5.34</v>
      </c>
      <c r="G2878">
        <v>135.21234602031299</v>
      </c>
      <c r="H2878">
        <v>16.316890112820701</v>
      </c>
      <c r="I2878">
        <v>-2.81811153446094</v>
      </c>
      <c r="J2878">
        <v>15.207750746014099</v>
      </c>
      <c r="K2878">
        <v>4.6218544602726297</v>
      </c>
      <c r="L2878">
        <v>4.4716457739290201</v>
      </c>
      <c r="M2878">
        <v>81.079769079936</v>
      </c>
      <c r="N2878">
        <v>2.1530992660972199</v>
      </c>
      <c r="O2878">
        <v>22.284644194756499</v>
      </c>
      <c r="P2878">
        <v>159.223300970873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Row],[Ticker]],[1]!Table1[[Symbol]:[Industry]],2,FALSE),"-")</f>
        <v>-</v>
      </c>
      <c r="D2879" t="s">
        <v>228</v>
      </c>
      <c r="E2879">
        <v>102.398519585</v>
      </c>
      <c r="F2879">
        <v>23.95</v>
      </c>
      <c r="G2879">
        <v>-2.5643186329074301</v>
      </c>
      <c r="H2879">
        <v>-4.9676892927119303</v>
      </c>
      <c r="I2879">
        <v>-15.3334240829866</v>
      </c>
      <c r="J2879">
        <v>3.9337955867861099</v>
      </c>
      <c r="K2879">
        <v>23.6425324481392</v>
      </c>
      <c r="L2879">
        <v>22.649053111932901</v>
      </c>
      <c r="M2879">
        <v>41.713759767884802</v>
      </c>
      <c r="N2879">
        <v>0.872946027069466</v>
      </c>
      <c r="O2879">
        <v>26.5135699373695</v>
      </c>
      <c r="P2879">
        <v>39.406286379511002</v>
      </c>
      <c r="Q2879">
        <v>9.4607747667670994E-2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Row],[Ticker]],[1]!Table1[[Symbol]:[Industry]],2,FALSE),"-")</f>
        <v>-</v>
      </c>
      <c r="D2880" t="s">
        <v>271</v>
      </c>
      <c r="E2880">
        <v>102.396663</v>
      </c>
      <c r="F2880">
        <v>6.87</v>
      </c>
      <c r="G2880">
        <v>123.111347207712</v>
      </c>
      <c r="H2880">
        <v>-11.533997824492801</v>
      </c>
      <c r="I2880">
        <v>30.6363426290125</v>
      </c>
      <c r="J2880">
        <v>-4.5687791352793203</v>
      </c>
      <c r="K2880">
        <v>6.2984511874477898</v>
      </c>
      <c r="L2880">
        <v>4.7524335823327304</v>
      </c>
      <c r="M2880">
        <v>60.298472702873703</v>
      </c>
      <c r="N2880">
        <v>0.43306063608439599</v>
      </c>
      <c r="O2880">
        <v>18.7772925764192</v>
      </c>
      <c r="P2880">
        <v>180.408163265306</v>
      </c>
      <c r="Q2880">
        <v>9.1329163864250995E-2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Row],[Ticker]],[1]!Table1[[Symbol]:[Industry]],2,FALSE),"-")</f>
        <v>-</v>
      </c>
      <c r="D2881" t="s">
        <v>409</v>
      </c>
      <c r="E2881">
        <v>102.36</v>
      </c>
      <c r="F2881">
        <v>170.6</v>
      </c>
      <c r="G2881">
        <v>5.7722325732128503</v>
      </c>
      <c r="H2881">
        <v>-19.192275678990502</v>
      </c>
      <c r="I2881">
        <v>-11.5911549132641</v>
      </c>
      <c r="J2881">
        <v>-3.9144385913447901</v>
      </c>
      <c r="K2881">
        <v>171.226284638278</v>
      </c>
      <c r="L2881">
        <v>157.97793066929199</v>
      </c>
      <c r="M2881">
        <v>35.916674386294602</v>
      </c>
      <c r="N2881">
        <v>0.17433170100260101</v>
      </c>
      <c r="O2881">
        <v>36.547479484173401</v>
      </c>
      <c r="P2881">
        <v>39.322172315230603</v>
      </c>
      <c r="Q2881">
        <v>-6.8613751707917003E-2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Row],[Ticker]],[1]!Table1[[Symbol]:[Industry]],2,FALSE),"-")</f>
        <v>-</v>
      </c>
      <c r="D2882" t="s">
        <v>619</v>
      </c>
      <c r="E2882">
        <v>102.3408</v>
      </c>
      <c r="F2882">
        <v>165.6</v>
      </c>
      <c r="G2882">
        <v>18.8708397000003</v>
      </c>
      <c r="H2882">
        <v>41.837913682423</v>
      </c>
      <c r="I2882">
        <v>82.608076098811907</v>
      </c>
      <c r="J2882">
        <v>26.295236629695701</v>
      </c>
      <c r="K2882">
        <v>114.144858285669</v>
      </c>
      <c r="M2882">
        <v>91.845359849531903</v>
      </c>
      <c r="N2882">
        <v>1.30132158590308</v>
      </c>
      <c r="O2882">
        <v>0</v>
      </c>
      <c r="P2882">
        <v>177.619446772841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Row],[Ticker]],[1]!Table1[[Symbol]:[Industry]],2,FALSE),"-")</f>
        <v>-</v>
      </c>
      <c r="D2883" t="s">
        <v>138</v>
      </c>
      <c r="E2883">
        <v>102.169595</v>
      </c>
      <c r="F2883">
        <v>25.4</v>
      </c>
      <c r="G2883">
        <v>99.7775913049461</v>
      </c>
      <c r="H2883">
        <v>-7.7451565549204604</v>
      </c>
      <c r="I2883">
        <v>46.867146458608303</v>
      </c>
      <c r="J2883">
        <v>0.59589226267446804</v>
      </c>
      <c r="K2883">
        <v>25.079125638939299</v>
      </c>
      <c r="L2883">
        <v>19.544127080760799</v>
      </c>
      <c r="M2883">
        <v>46.685986190449398</v>
      </c>
      <c r="N2883">
        <v>0.36728481588859502</v>
      </c>
      <c r="O2883">
        <v>24.409448818897602</v>
      </c>
      <c r="P2883">
        <v>217.49999999999901</v>
      </c>
      <c r="Q2883">
        <v>5.2434357655538E-2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Row],[Ticker]],[1]!Table1[[Symbol]:[Industry]],2,FALSE),"-")</f>
        <v>-</v>
      </c>
      <c r="D2884" t="s">
        <v>388</v>
      </c>
      <c r="E2884">
        <v>102.02218000000001</v>
      </c>
      <c r="F2884">
        <v>10.27</v>
      </c>
      <c r="G2884">
        <v>98.283417343811806</v>
      </c>
      <c r="H2884">
        <v>-18.910850104594498</v>
      </c>
      <c r="I2884">
        <v>10.638806517644699</v>
      </c>
      <c r="J2884">
        <v>-5.2524271464355596</v>
      </c>
      <c r="K2884">
        <v>10.534041609624801</v>
      </c>
      <c r="L2884">
        <v>8.6166530359033207</v>
      </c>
      <c r="M2884">
        <v>46.164145207071698</v>
      </c>
      <c r="N2884">
        <v>0.57371131110833096</v>
      </c>
      <c r="O2884">
        <v>22.103213242453698</v>
      </c>
      <c r="P2884">
        <v>132.35294117647001</v>
      </c>
      <c r="Q2884">
        <v>4.9211567120888998E-2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Row],[Ticker]],[1]!Table1[[Symbol]:[Industry]],2,FALSE),"-")</f>
        <v>-</v>
      </c>
      <c r="D2885" t="s">
        <v>21</v>
      </c>
      <c r="E2885">
        <v>101.910939</v>
      </c>
      <c r="F2885">
        <v>98.16</v>
      </c>
      <c r="G2885">
        <v>0.242209606401566</v>
      </c>
      <c r="H2885">
        <v>-4.8489485875528198</v>
      </c>
      <c r="I2885">
        <v>-21.125235714423699</v>
      </c>
      <c r="J2885">
        <v>6.7618029508339799</v>
      </c>
      <c r="K2885">
        <v>102.04687812172099</v>
      </c>
      <c r="L2885">
        <v>99.071345582502104</v>
      </c>
      <c r="M2885">
        <v>43.933810729998903</v>
      </c>
      <c r="N2885">
        <v>0.19891980114032901</v>
      </c>
      <c r="O2885">
        <v>48.074572127139298</v>
      </c>
      <c r="P2885">
        <v>37.575332866152699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Row],[Ticker]],[1]!Table1[[Symbol]:[Industry]],2,FALSE),"-")</f>
        <v>-</v>
      </c>
      <c r="D2886" t="s">
        <v>118</v>
      </c>
      <c r="E2886">
        <v>101.72925322499999</v>
      </c>
      <c r="F2886">
        <v>5.38</v>
      </c>
      <c r="G2886">
        <v>-27.074018013623501</v>
      </c>
      <c r="H2886">
        <v>-18.2473585271768</v>
      </c>
      <c r="I2886">
        <v>-29.575956782927999</v>
      </c>
      <c r="J2886">
        <v>-1.9797492539858099</v>
      </c>
      <c r="K2886">
        <v>5.5675744720072897</v>
      </c>
      <c r="L2886">
        <v>5.6325745233942</v>
      </c>
      <c r="M2886">
        <v>47.887425104037902</v>
      </c>
      <c r="N2886">
        <v>1.1509739074605401</v>
      </c>
      <c r="O2886">
        <v>27.3234200743494</v>
      </c>
      <c r="P2886">
        <v>31.219512195121901</v>
      </c>
      <c r="Q2886">
        <v>-2.9348977013354999E-2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Row],[Ticker]],[1]!Table1[[Symbol]:[Industry]],2,FALSE),"-")</f>
        <v>-</v>
      </c>
      <c r="D2887" t="s">
        <v>1428</v>
      </c>
      <c r="E2887">
        <v>101.7</v>
      </c>
      <c r="F2887">
        <v>180</v>
      </c>
      <c r="G2887">
        <v>-28.772859712465198</v>
      </c>
      <c r="H2887">
        <v>5.2013783343388802</v>
      </c>
      <c r="I2887">
        <v>-7.2849084433997398</v>
      </c>
      <c r="J2887">
        <v>6.5916793174427397</v>
      </c>
      <c r="K2887">
        <v>165.95072631007301</v>
      </c>
      <c r="L2887">
        <v>164.90949816431799</v>
      </c>
      <c r="M2887">
        <v>59.763527804487403</v>
      </c>
      <c r="N2887">
        <v>0.58072625698323999</v>
      </c>
      <c r="O2887">
        <v>14.999999999999901</v>
      </c>
      <c r="P2887">
        <v>26.582278481012601</v>
      </c>
      <c r="Q2887">
        <v>0.110676191662591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Row],[Ticker]],[1]!Table1[[Symbol]:[Industry]],2,FALSE),"-")</f>
        <v>-</v>
      </c>
      <c r="D2888" t="s">
        <v>95</v>
      </c>
      <c r="E2888">
        <v>101.63214417</v>
      </c>
      <c r="F2888">
        <v>18.940000000000001</v>
      </c>
      <c r="G2888">
        <v>37.180534411141601</v>
      </c>
      <c r="H2888">
        <v>32.549004131645702</v>
      </c>
      <c r="I2888">
        <v>4.4457152729552503</v>
      </c>
      <c r="J2888">
        <v>7.8764401628265004</v>
      </c>
      <c r="K2888">
        <v>16.1010800901268</v>
      </c>
      <c r="L2888">
        <v>16.166681389886101</v>
      </c>
      <c r="M2888">
        <v>71.8222454218959</v>
      </c>
      <c r="N2888">
        <v>3.2460430198305001</v>
      </c>
      <c r="O2888">
        <v>55.4910242872227</v>
      </c>
      <c r="P2888">
        <v>69.107142857142804</v>
      </c>
      <c r="Q2888">
        <v>-2.6467456752867002E-2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Row],[Ticker]],[1]!Table1[[Symbol]:[Industry]],2,FALSE),"-")</f>
        <v>-</v>
      </c>
      <c r="D2889" t="s">
        <v>80</v>
      </c>
      <c r="E2889">
        <v>101.6036355</v>
      </c>
      <c r="F2889">
        <v>49.9</v>
      </c>
      <c r="G2889">
        <v>29.480278516065201</v>
      </c>
      <c r="H2889">
        <v>1.19477569328246</v>
      </c>
      <c r="I2889">
        <v>-5.7040659053051801</v>
      </c>
      <c r="J2889">
        <v>0.33320884309618798</v>
      </c>
      <c r="K2889">
        <v>52.446698981297899</v>
      </c>
      <c r="L2889">
        <v>50.849876141803797</v>
      </c>
      <c r="M2889">
        <v>40.547081104330999</v>
      </c>
      <c r="N2889">
        <v>0.51331279716065004</v>
      </c>
      <c r="O2889">
        <v>124.44889779559099</v>
      </c>
      <c r="P2889">
        <v>58.412698412698397</v>
      </c>
      <c r="Q2889">
        <v>4.3350360642606001E-2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Row],[Ticker]],[1]!Table1[[Symbol]:[Industry]],2,FALSE),"-")</f>
        <v>-</v>
      </c>
      <c r="D2890" t="s">
        <v>1160</v>
      </c>
      <c r="E2890">
        <v>101.03075952499999</v>
      </c>
      <c r="F2890">
        <v>17.59</v>
      </c>
      <c r="G2890">
        <v>-0.13771551394073001</v>
      </c>
      <c r="H2890">
        <v>-6.18356025648204</v>
      </c>
      <c r="I2890">
        <v>-18.702540144790401</v>
      </c>
      <c r="J2890">
        <v>-2.7561467695137498</v>
      </c>
      <c r="K2890">
        <v>18.300306118607999</v>
      </c>
      <c r="L2890">
        <v>18.049224771339901</v>
      </c>
      <c r="M2890">
        <v>40.127720547214203</v>
      </c>
      <c r="N2890">
        <v>1.16311394112276</v>
      </c>
      <c r="O2890">
        <v>43.547470153496299</v>
      </c>
      <c r="P2890">
        <v>37.421874999999901</v>
      </c>
      <c r="Q2890">
        <v>1.7067988100585001E-2</v>
      </c>
    </row>
    <row r="2891" spans="1:17" hidden="1" x14ac:dyDescent="0.3">
      <c r="A2891" t="s">
        <v>5944</v>
      </c>
      <c r="B2891" t="s">
        <v>5945</v>
      </c>
      <c r="C2891" t="str">
        <f>IFERROR(VLOOKUP(Table1[[#This Row],[Ticker]],[1]!Table1[[Symbol]:[Industry]],2,FALSE),"-")</f>
        <v>-</v>
      </c>
      <c r="E2891">
        <v>100.6534194</v>
      </c>
      <c r="F2891">
        <v>92.01</v>
      </c>
      <c r="G2891">
        <v>72.549609031494597</v>
      </c>
      <c r="H2891">
        <v>-7.1393554301030502</v>
      </c>
      <c r="I2891">
        <v>-9.2661196564044701</v>
      </c>
      <c r="J2891">
        <v>-3.4260242738571902</v>
      </c>
      <c r="K2891">
        <v>97.359688681986597</v>
      </c>
      <c r="L2891">
        <v>83.6236673101766</v>
      </c>
      <c r="M2891">
        <v>28.3039070863496</v>
      </c>
      <c r="N2891">
        <v>0.62602021274965902</v>
      </c>
      <c r="O2891">
        <v>32.050864036517702</v>
      </c>
      <c r="P2891">
        <v>97.531129240017194</v>
      </c>
      <c r="Q2891">
        <v>2.6291040822109001E-2</v>
      </c>
    </row>
    <row r="2892" spans="1:17" hidden="1" x14ac:dyDescent="0.3">
      <c r="A2892" t="s">
        <v>5946</v>
      </c>
      <c r="B2892" t="s">
        <v>5947</v>
      </c>
      <c r="C2892" t="str">
        <f>IFERROR(VLOOKUP(Table1[[#This Row],[Ticker]],[1]!Table1[[Symbol]:[Industry]],2,FALSE),"-")</f>
        <v>-</v>
      </c>
      <c r="D2892" t="s">
        <v>1428</v>
      </c>
      <c r="E2892">
        <v>100.6</v>
      </c>
      <c r="F2892">
        <v>100.6</v>
      </c>
      <c r="G2892">
        <v>32.2002251736631</v>
      </c>
      <c r="H2892">
        <v>-15.501616846784399</v>
      </c>
      <c r="I2892">
        <v>-2.0862000298507</v>
      </c>
      <c r="J2892">
        <v>0.26592174168517402</v>
      </c>
      <c r="K2892">
        <v>100.014344189022</v>
      </c>
      <c r="L2892">
        <v>90.1725968565665</v>
      </c>
      <c r="M2892">
        <v>48.582937356337702</v>
      </c>
      <c r="N2892">
        <v>0.75139901076471705</v>
      </c>
      <c r="O2892">
        <v>30.417495029821001</v>
      </c>
      <c r="P2892">
        <v>59.682539682539598</v>
      </c>
      <c r="Q2892">
        <v>8.9336950878300004E-3</v>
      </c>
    </row>
    <row r="2893" spans="1:17" hidden="1" x14ac:dyDescent="0.3">
      <c r="A2893" t="s">
        <v>5948</v>
      </c>
      <c r="B2893" t="s">
        <v>5949</v>
      </c>
      <c r="C2893" t="str">
        <f>IFERROR(VLOOKUP(Table1[[#This Row],[Ticker]],[1]!Table1[[Symbol]:[Industry]],2,FALSE),"-")</f>
        <v>-</v>
      </c>
      <c r="D2893" t="s">
        <v>158</v>
      </c>
      <c r="E2893">
        <v>100.595596</v>
      </c>
      <c r="F2893">
        <v>82.45</v>
      </c>
      <c r="G2893">
        <v>7.4882476012736703</v>
      </c>
      <c r="H2893">
        <v>15.248238488091999</v>
      </c>
      <c r="I2893">
        <v>-31.8503662317469</v>
      </c>
      <c r="J2893">
        <v>0.91266697176374001</v>
      </c>
      <c r="K2893">
        <v>78.104333988189396</v>
      </c>
      <c r="L2893">
        <v>76.777339503350305</v>
      </c>
      <c r="M2893">
        <v>52.989943107831301</v>
      </c>
      <c r="N2893">
        <v>0.98590820943762103</v>
      </c>
      <c r="O2893">
        <v>43.117040630685203</v>
      </c>
      <c r="P2893">
        <v>39.156118143459899</v>
      </c>
    </row>
    <row r="2894" spans="1:17" hidden="1" x14ac:dyDescent="0.3">
      <c r="A2894" t="s">
        <v>5950</v>
      </c>
      <c r="B2894" t="s">
        <v>5951</v>
      </c>
      <c r="C2894" t="str">
        <f>IFERROR(VLOOKUP(Table1[[#This Row],[Ticker]],[1]!Table1[[Symbol]:[Industry]],2,FALSE),"-")</f>
        <v>-</v>
      </c>
      <c r="E2894">
        <v>100.292504511</v>
      </c>
      <c r="F2894">
        <v>45.79</v>
      </c>
      <c r="G2894">
        <v>12.675612213618599</v>
      </c>
      <c r="H2894">
        <v>-1.5390308728222399</v>
      </c>
      <c r="I2894">
        <v>1.1560129916519399</v>
      </c>
      <c r="J2894">
        <v>-0.26095226150462397</v>
      </c>
      <c r="K2894">
        <v>47.986455528014702</v>
      </c>
      <c r="L2894">
        <v>41.6909691963047</v>
      </c>
      <c r="M2894">
        <v>32.303035610252302</v>
      </c>
      <c r="N2894">
        <v>0.60089194337578899</v>
      </c>
      <c r="O2894">
        <v>25.7698187377156</v>
      </c>
      <c r="P2894">
        <v>96.523605150214493</v>
      </c>
      <c r="Q2894">
        <v>0.16248421781696501</v>
      </c>
    </row>
    <row r="2895" spans="1:17" hidden="1" x14ac:dyDescent="0.3">
      <c r="A2895" t="s">
        <v>5952</v>
      </c>
      <c r="B2895" t="s">
        <v>5953</v>
      </c>
      <c r="C2895" t="str">
        <f>IFERROR(VLOOKUP(Table1[[#This Row],[Ticker]],[1]!Table1[[Symbol]:[Industry]],2,FALSE),"-")</f>
        <v>-</v>
      </c>
      <c r="E2895">
        <v>100.21741249999999</v>
      </c>
      <c r="F2895">
        <v>107.5</v>
      </c>
      <c r="G2895">
        <v>25.2946006049951</v>
      </c>
      <c r="H2895">
        <v>-5.1151425441352796</v>
      </c>
      <c r="I2895">
        <v>40.643421603363997</v>
      </c>
      <c r="J2895">
        <v>9.3071101791661892</v>
      </c>
      <c r="K2895">
        <v>109.516030017155</v>
      </c>
      <c r="L2895">
        <v>96.128591396886506</v>
      </c>
      <c r="M2895">
        <v>57.167521509360199</v>
      </c>
      <c r="N2895">
        <v>0.58017834970086901</v>
      </c>
      <c r="O2895">
        <v>20.139534883720899</v>
      </c>
      <c r="P2895">
        <v>97.175348495964698</v>
      </c>
      <c r="Q2895">
        <v>3.768337727328E-2</v>
      </c>
    </row>
    <row r="2896" spans="1:17" hidden="1" x14ac:dyDescent="0.3">
      <c r="A2896" t="s">
        <v>5954</v>
      </c>
      <c r="B2896" t="s">
        <v>5955</v>
      </c>
      <c r="C2896" t="str">
        <f>IFERROR(VLOOKUP(Table1[[#This Row],[Ticker]],[1]!Table1[[Symbol]:[Industry]],2,FALSE),"-")</f>
        <v>-</v>
      </c>
      <c r="D2896" t="s">
        <v>271</v>
      </c>
      <c r="E2896">
        <v>100.16249999999999</v>
      </c>
      <c r="F2896">
        <v>133.55000000000001</v>
      </c>
      <c r="G2896">
        <v>194.344229793182</v>
      </c>
      <c r="H2896">
        <v>-7.28370025177425</v>
      </c>
      <c r="I2896">
        <v>116.156924536156</v>
      </c>
      <c r="J2896">
        <v>13.5142486091277</v>
      </c>
      <c r="K2896">
        <v>101.421456905219</v>
      </c>
      <c r="L2896">
        <v>71.269617435280793</v>
      </c>
      <c r="M2896">
        <v>70.278188749082304</v>
      </c>
      <c r="N2896">
        <v>0.49991721854304599</v>
      </c>
      <c r="O2896">
        <v>4.6050168476225997</v>
      </c>
      <c r="P2896">
        <v>250.52493438320201</v>
      </c>
    </row>
    <row r="2897" spans="1:17" hidden="1" x14ac:dyDescent="0.3">
      <c r="A2897" t="s">
        <v>5956</v>
      </c>
      <c r="B2897" t="s">
        <v>5957</v>
      </c>
      <c r="C2897" t="str">
        <f>IFERROR(VLOOKUP(Table1[[#This Row],[Ticker]],[1]!Table1[[Symbol]:[Industry]],2,FALSE),"-")</f>
        <v>-</v>
      </c>
      <c r="D2897" t="s">
        <v>138</v>
      </c>
      <c r="E2897">
        <v>100.05107264999999</v>
      </c>
      <c r="F2897">
        <v>135.5</v>
      </c>
      <c r="G2897">
        <v>56.945241630636097</v>
      </c>
      <c r="H2897">
        <v>1.2634954286315701</v>
      </c>
      <c r="I2897">
        <v>-14.1155233481979</v>
      </c>
      <c r="J2897">
        <v>-4.7463488515713301</v>
      </c>
      <c r="K2897">
        <v>133.73820159172399</v>
      </c>
      <c r="L2897">
        <v>125.023825663846</v>
      </c>
      <c r="M2897">
        <v>48.987943889584301</v>
      </c>
      <c r="N2897">
        <v>1.0247720342353701</v>
      </c>
      <c r="O2897">
        <v>41.512915129151203</v>
      </c>
      <c r="P2897">
        <v>96.234612599565494</v>
      </c>
      <c r="Q2897">
        <v>4.0903816832728999E-2</v>
      </c>
    </row>
    <row r="2898" spans="1:17" hidden="1" x14ac:dyDescent="0.3">
      <c r="A2898" t="s">
        <v>5958</v>
      </c>
      <c r="B2898" t="s">
        <v>5959</v>
      </c>
      <c r="C2898" t="str">
        <f>IFERROR(VLOOKUP(Table1[[#This Row],[Ticker]],[1]!Table1[[Symbol]:[Industry]],2,FALSE),"-")</f>
        <v>-</v>
      </c>
      <c r="D2898" t="s">
        <v>1529</v>
      </c>
      <c r="E2898">
        <v>99.950969319999999</v>
      </c>
      <c r="F2898">
        <v>5.23</v>
      </c>
      <c r="G2898">
        <v>50.322378382772897</v>
      </c>
      <c r="H2898">
        <v>2.89826700716339</v>
      </c>
      <c r="I2898">
        <v>11.7237301537952</v>
      </c>
      <c r="J2898">
        <v>0.81648551899313504</v>
      </c>
      <c r="K2898">
        <v>5.0320572915820403</v>
      </c>
      <c r="L2898">
        <v>4.6775199763654802</v>
      </c>
      <c r="M2898">
        <v>61.041132479696202</v>
      </c>
      <c r="N2898">
        <v>1.8553118946307801</v>
      </c>
      <c r="O2898">
        <v>23.326959847036299</v>
      </c>
      <c r="P2898">
        <v>80.344827586206904</v>
      </c>
      <c r="Q2898">
        <v>4.1039501144683001E-2</v>
      </c>
    </row>
    <row r="2899" spans="1:17" hidden="1" x14ac:dyDescent="0.3">
      <c r="A2899" t="s">
        <v>5960</v>
      </c>
      <c r="B2899" t="s">
        <v>5961</v>
      </c>
      <c r="C2899" t="str">
        <f>IFERROR(VLOOKUP(Table1[[#This Row],[Ticker]],[1]!Table1[[Symbol]:[Industry]],2,FALSE),"-")</f>
        <v>-</v>
      </c>
      <c r="D2899" t="s">
        <v>444</v>
      </c>
      <c r="E2899">
        <v>99.91104</v>
      </c>
      <c r="F2899">
        <v>102</v>
      </c>
      <c r="G2899">
        <v>-22.8204787600842</v>
      </c>
      <c r="H2899">
        <v>2.1131430402212299</v>
      </c>
      <c r="I2899">
        <v>-13.109890041270701</v>
      </c>
      <c r="J2899">
        <v>6.5916793174427397</v>
      </c>
      <c r="M2899">
        <v>100</v>
      </c>
      <c r="O2899">
        <v>3.7254901960784101</v>
      </c>
      <c r="P2899">
        <v>6.25</v>
      </c>
    </row>
    <row r="2900" spans="1:17" hidden="1" x14ac:dyDescent="0.3">
      <c r="A2900" t="s">
        <v>5962</v>
      </c>
      <c r="B2900" t="s">
        <v>5963</v>
      </c>
      <c r="C2900" t="str">
        <f>IFERROR(VLOOKUP(Table1[[#This Row],[Ticker]],[1]!Table1[[Symbol]:[Industry]],2,FALSE),"-")</f>
        <v>-</v>
      </c>
      <c r="D2900" t="s">
        <v>1538</v>
      </c>
      <c r="E2900">
        <v>99.875292000000002</v>
      </c>
      <c r="F2900">
        <v>924.6</v>
      </c>
      <c r="G2900">
        <v>-8.4359549505604505</v>
      </c>
      <c r="H2900">
        <v>-3.75268000399209</v>
      </c>
      <c r="I2900">
        <v>-23.408255147942501</v>
      </c>
      <c r="J2900">
        <v>1.33394735867986</v>
      </c>
      <c r="K2900">
        <v>972.39447497886204</v>
      </c>
      <c r="L2900">
        <v>953.04205724548399</v>
      </c>
      <c r="M2900">
        <v>31.365653498299</v>
      </c>
      <c r="N2900">
        <v>3.18509803921568</v>
      </c>
      <c r="O2900">
        <v>26.535799264546799</v>
      </c>
      <c r="P2900">
        <v>15.574999999999999</v>
      </c>
      <c r="Q2900">
        <v>6.0443346939932002E-2</v>
      </c>
    </row>
    <row r="2901" spans="1:17" hidden="1" x14ac:dyDescent="0.3">
      <c r="A2901" t="s">
        <v>5964</v>
      </c>
      <c r="B2901" t="s">
        <v>5965</v>
      </c>
      <c r="C2901" t="str">
        <f>IFERROR(VLOOKUP(Table1[[#This Row],[Ticker]],[1]!Table1[[Symbol]:[Industry]],2,FALSE),"-")</f>
        <v>-</v>
      </c>
      <c r="D2901" t="s">
        <v>46</v>
      </c>
      <c r="E2901">
        <v>99.861397303999993</v>
      </c>
      <c r="F2901">
        <v>4.72</v>
      </c>
      <c r="G2901">
        <v>5.3041135425902297</v>
      </c>
      <c r="H2901">
        <v>-8.2976786030653393</v>
      </c>
      <c r="I2901">
        <v>-33.616605547986197</v>
      </c>
      <c r="J2901">
        <v>1.3802628269564701</v>
      </c>
      <c r="K2901">
        <v>4.6354007660396004</v>
      </c>
      <c r="L2901">
        <v>4.7564733379526096</v>
      </c>
      <c r="M2901">
        <v>60.394195946716799</v>
      </c>
      <c r="N2901">
        <v>0.54635426103737506</v>
      </c>
      <c r="O2901">
        <v>50.4237288135593</v>
      </c>
      <c r="P2901">
        <v>62.758620689655103</v>
      </c>
      <c r="Q2901">
        <v>-2.6771084367711001E-2</v>
      </c>
    </row>
    <row r="2902" spans="1:17" hidden="1" x14ac:dyDescent="0.3">
      <c r="A2902" t="s">
        <v>5966</v>
      </c>
      <c r="B2902" t="s">
        <v>5967</v>
      </c>
      <c r="C2902" t="str">
        <f>IFERROR(VLOOKUP(Table1[[#This Row],[Ticker]],[1]!Table1[[Symbol]:[Industry]],2,FALSE),"-")</f>
        <v>-</v>
      </c>
      <c r="D2902" t="s">
        <v>271</v>
      </c>
      <c r="E2902">
        <v>99.352854719999996</v>
      </c>
      <c r="F2902">
        <v>91.56</v>
      </c>
      <c r="G2902">
        <v>-15.9117813968414</v>
      </c>
      <c r="H2902">
        <v>-8.1015808861591196</v>
      </c>
      <c r="I2902">
        <v>-20.247977942070499</v>
      </c>
      <c r="J2902">
        <v>-1.98643593115304</v>
      </c>
      <c r="K2902">
        <v>96.424962955797596</v>
      </c>
      <c r="L2902">
        <v>94.753016299412707</v>
      </c>
      <c r="M2902">
        <v>30.7011725570324</v>
      </c>
      <c r="N2902">
        <v>0.82718257859329303</v>
      </c>
      <c r="O2902">
        <v>44.986893840104798</v>
      </c>
      <c r="P2902">
        <v>19.8429319371727</v>
      </c>
      <c r="Q2902">
        <v>4.3709733972981002E-2</v>
      </c>
    </row>
    <row r="2903" spans="1:17" hidden="1" x14ac:dyDescent="0.3">
      <c r="A2903" t="s">
        <v>5968</v>
      </c>
      <c r="B2903" t="s">
        <v>5969</v>
      </c>
      <c r="C2903" t="str">
        <f>IFERROR(VLOOKUP(Table1[[#This Row],[Ticker]],[1]!Table1[[Symbol]:[Industry]],2,FALSE),"-")</f>
        <v>-</v>
      </c>
      <c r="D2903" t="s">
        <v>133</v>
      </c>
      <c r="E2903">
        <v>99.061248000000006</v>
      </c>
      <c r="F2903">
        <v>90.2</v>
      </c>
      <c r="G2903">
        <v>85.707715126165894</v>
      </c>
      <c r="H2903">
        <v>5.3132580488468797</v>
      </c>
      <c r="I2903">
        <v>-1.55036623174695</v>
      </c>
      <c r="J2903">
        <v>-3.7699543210241999</v>
      </c>
      <c r="K2903">
        <v>92.502011646620105</v>
      </c>
      <c r="L2903">
        <v>78.599599592481695</v>
      </c>
      <c r="M2903">
        <v>37.730168219350404</v>
      </c>
      <c r="N2903">
        <v>0.27396254889232602</v>
      </c>
      <c r="O2903">
        <v>27.383592017738302</v>
      </c>
      <c r="P2903">
        <v>133.67875647668299</v>
      </c>
      <c r="Q2903">
        <v>8.3312678377185007E-2</v>
      </c>
    </row>
    <row r="2904" spans="1:17" hidden="1" x14ac:dyDescent="0.3">
      <c r="A2904" t="s">
        <v>5970</v>
      </c>
      <c r="B2904" t="s">
        <v>5971</v>
      </c>
      <c r="C2904" t="str">
        <f>IFERROR(VLOOKUP(Table1[[#This Row],[Ticker]],[1]!Table1[[Symbol]:[Industry]],2,FALSE),"-")</f>
        <v>-</v>
      </c>
      <c r="D2904" t="s">
        <v>622</v>
      </c>
      <c r="E2904">
        <v>98.9910225</v>
      </c>
      <c r="F2904">
        <v>49.25</v>
      </c>
      <c r="G2904">
        <v>73.304750177644607</v>
      </c>
      <c r="H2904">
        <v>-25.1311798505462</v>
      </c>
      <c r="I2904">
        <v>5.9682540368732999</v>
      </c>
      <c r="J2904">
        <v>-1.58685525428068</v>
      </c>
      <c r="K2904">
        <v>50.579496710209497</v>
      </c>
      <c r="L2904">
        <v>41.526181843814101</v>
      </c>
      <c r="M2904">
        <v>42.336640470669302</v>
      </c>
      <c r="N2904">
        <v>0.141942479512566</v>
      </c>
      <c r="O2904">
        <v>40.101522842639497</v>
      </c>
      <c r="P2904">
        <v>114.223575467594</v>
      </c>
      <c r="Q2904">
        <v>8.2900427410138006E-2</v>
      </c>
    </row>
    <row r="2905" spans="1:17" hidden="1" x14ac:dyDescent="0.3">
      <c r="A2905" t="s">
        <v>5972</v>
      </c>
      <c r="B2905" t="s">
        <v>5973</v>
      </c>
      <c r="C2905" t="str">
        <f>IFERROR(VLOOKUP(Table1[[#This Row],[Ticker]],[1]!Table1[[Symbol]:[Industry]],2,FALSE),"-")</f>
        <v>-</v>
      </c>
      <c r="D2905" t="s">
        <v>418</v>
      </c>
      <c r="E2905">
        <v>98.986779999999996</v>
      </c>
      <c r="F2905">
        <v>142</v>
      </c>
      <c r="G2905">
        <v>-4.7620162258397103E-2</v>
      </c>
      <c r="H2905">
        <v>-3.61602362644543</v>
      </c>
      <c r="I2905">
        <v>-22.657900920356099</v>
      </c>
      <c r="J2905">
        <v>-5.5233304291459504</v>
      </c>
      <c r="K2905">
        <v>140.21660596250601</v>
      </c>
      <c r="L2905">
        <v>131.91593869120999</v>
      </c>
      <c r="M2905">
        <v>46.6639649398942</v>
      </c>
      <c r="N2905">
        <v>0.99291944756492401</v>
      </c>
      <c r="O2905">
        <v>27.394366197183</v>
      </c>
      <c r="P2905">
        <v>41.999999999999901</v>
      </c>
      <c r="Q2905">
        <v>-6.6116848101190001E-3</v>
      </c>
    </row>
    <row r="2906" spans="1:17" hidden="1" x14ac:dyDescent="0.3">
      <c r="A2906" t="s">
        <v>5974</v>
      </c>
      <c r="B2906" t="s">
        <v>5975</v>
      </c>
      <c r="C2906" t="str">
        <f>IFERROR(VLOOKUP(Table1[[#This Row],[Ticker]],[1]!Table1[[Symbol]:[Industry]],2,FALSE),"-")</f>
        <v>-</v>
      </c>
      <c r="D2906" t="s">
        <v>5299</v>
      </c>
      <c r="E2906">
        <v>98.555506800000003</v>
      </c>
      <c r="F2906">
        <v>36.31</v>
      </c>
      <c r="G2906">
        <v>2.7255197440294299</v>
      </c>
      <c r="H2906">
        <v>-4.7397033614973498</v>
      </c>
      <c r="I2906">
        <v>-24.312757805476799</v>
      </c>
      <c r="J2906">
        <v>1.18295997139368</v>
      </c>
      <c r="K2906">
        <v>37.280147925855303</v>
      </c>
      <c r="L2906">
        <v>35.9898150451154</v>
      </c>
      <c r="M2906">
        <v>44.192380156494899</v>
      </c>
      <c r="N2906">
        <v>1.0549195765041199</v>
      </c>
      <c r="O2906">
        <v>40.181768107959201</v>
      </c>
      <c r="P2906">
        <v>38.323809523809501</v>
      </c>
      <c r="Q2906">
        <v>-9.7180531875039992E-3</v>
      </c>
    </row>
    <row r="2907" spans="1:17" hidden="1" x14ac:dyDescent="0.3">
      <c r="A2907" t="s">
        <v>5976</v>
      </c>
      <c r="B2907" t="s">
        <v>5977</v>
      </c>
      <c r="C2907" t="str">
        <f>IFERROR(VLOOKUP(Table1[[#This Row],[Ticker]],[1]!Table1[[Symbol]:[Industry]],2,FALSE),"-")</f>
        <v>-</v>
      </c>
      <c r="D2907" t="s">
        <v>622</v>
      </c>
      <c r="E2907">
        <v>98.159599999999998</v>
      </c>
      <c r="F2907">
        <v>0.77</v>
      </c>
      <c r="G2907">
        <v>-15.5602507252083</v>
      </c>
      <c r="H2907">
        <v>5.5638472655733597</v>
      </c>
      <c r="I2907">
        <v>-55.521740277548403</v>
      </c>
      <c r="J2907">
        <v>-4.5058816581669898</v>
      </c>
      <c r="K2907">
        <v>0.77108531725947604</v>
      </c>
      <c r="L2907">
        <v>0.82097491342135798</v>
      </c>
      <c r="M2907">
        <v>37.829085851903301</v>
      </c>
      <c r="N2907">
        <v>1.2841924286705899</v>
      </c>
      <c r="O2907">
        <v>105.194805194805</v>
      </c>
      <c r="P2907">
        <v>42.592592592592503</v>
      </c>
    </row>
    <row r="2908" spans="1:17" hidden="1" x14ac:dyDescent="0.3">
      <c r="A2908" t="s">
        <v>5978</v>
      </c>
      <c r="B2908" t="s">
        <v>5979</v>
      </c>
      <c r="C2908" t="str">
        <f>IFERROR(VLOOKUP(Table1[[#This Row],[Ticker]],[1]!Table1[[Symbol]:[Industry]],2,FALSE),"-")</f>
        <v>-</v>
      </c>
      <c r="D2908" t="s">
        <v>228</v>
      </c>
      <c r="E2908">
        <v>97.911000000000001</v>
      </c>
      <c r="F2908">
        <v>69</v>
      </c>
      <c r="G2908">
        <v>113.756102251369</v>
      </c>
      <c r="H2908">
        <v>5.2921300915243004</v>
      </c>
      <c r="I2908">
        <v>-13.349378667738099</v>
      </c>
      <c r="J2908">
        <v>-2.68678333665442</v>
      </c>
      <c r="K2908">
        <v>62.838948046918397</v>
      </c>
      <c r="L2908">
        <v>58.202642172611199</v>
      </c>
      <c r="M2908">
        <v>60.196221926388503</v>
      </c>
      <c r="N2908">
        <v>1.5369677072925301</v>
      </c>
      <c r="O2908">
        <v>52.028985507246396</v>
      </c>
      <c r="P2908">
        <v>146.34059264548301</v>
      </c>
      <c r="Q2908">
        <v>0.13406151179929099</v>
      </c>
    </row>
    <row r="2909" spans="1:17" hidden="1" x14ac:dyDescent="0.3">
      <c r="A2909" t="s">
        <v>5980</v>
      </c>
      <c r="B2909" t="s">
        <v>5981</v>
      </c>
      <c r="C2909" t="str">
        <f>IFERROR(VLOOKUP(Table1[[#This Row],[Ticker]],[1]!Table1[[Symbol]:[Industry]],2,FALSE),"-")</f>
        <v>-</v>
      </c>
      <c r="D2909" t="s">
        <v>1506</v>
      </c>
      <c r="E2909">
        <v>97.864704611999997</v>
      </c>
      <c r="F2909">
        <v>23.13</v>
      </c>
      <c r="G2909">
        <v>11.2522029441763</v>
      </c>
      <c r="H2909">
        <v>-13.7146325580525</v>
      </c>
      <c r="I2909">
        <v>-15.874834316853301</v>
      </c>
      <c r="J2909">
        <v>-7.81445858610447</v>
      </c>
      <c r="K2909">
        <v>24.159278896870799</v>
      </c>
      <c r="L2909">
        <v>22.575523870928802</v>
      </c>
      <c r="M2909">
        <v>34.380914226080399</v>
      </c>
      <c r="N2909">
        <v>0.68547104194408304</v>
      </c>
      <c r="O2909">
        <v>49.8054474708171</v>
      </c>
      <c r="P2909">
        <v>53.6877076411959</v>
      </c>
      <c r="Q2909">
        <v>6.0674595364251002E-2</v>
      </c>
    </row>
    <row r="2910" spans="1:17" hidden="1" x14ac:dyDescent="0.3">
      <c r="A2910" t="s">
        <v>5982</v>
      </c>
      <c r="B2910" t="s">
        <v>5983</v>
      </c>
      <c r="C2910" t="str">
        <f>IFERROR(VLOOKUP(Table1[[#This Row],[Ticker]],[1]!Table1[[Symbol]:[Industry]],2,FALSE),"-")</f>
        <v>-</v>
      </c>
      <c r="D2910" t="s">
        <v>785</v>
      </c>
      <c r="E2910">
        <v>97.779274999999998</v>
      </c>
      <c r="F2910">
        <v>53.5</v>
      </c>
      <c r="G2910">
        <v>-73.515438197374905</v>
      </c>
      <c r="H2910">
        <v>18.750569940805999</v>
      </c>
      <c r="I2910">
        <v>-33.667359449531403</v>
      </c>
      <c r="J2910">
        <v>-8.9074600973593192</v>
      </c>
      <c r="K2910">
        <v>49.174772770818798</v>
      </c>
      <c r="M2910">
        <v>55.608588678117499</v>
      </c>
      <c r="N2910">
        <v>1.8444624090541599</v>
      </c>
      <c r="O2910">
        <v>109.345794392523</v>
      </c>
      <c r="P2910">
        <v>42.287234042553102</v>
      </c>
    </row>
    <row r="2911" spans="1:17" hidden="1" x14ac:dyDescent="0.3">
      <c r="A2911" t="s">
        <v>5984</v>
      </c>
      <c r="B2911" t="s">
        <v>5985</v>
      </c>
      <c r="C2911" t="str">
        <f>IFERROR(VLOOKUP(Table1[[#This Row],[Ticker]],[1]!Table1[[Symbol]:[Industry]],2,FALSE),"-")</f>
        <v>-</v>
      </c>
      <c r="D2911" t="s">
        <v>418</v>
      </c>
      <c r="E2911">
        <v>97.612526039999906</v>
      </c>
      <c r="F2911">
        <v>93.2</v>
      </c>
      <c r="G2911">
        <v>23.340823705565999</v>
      </c>
      <c r="H2911">
        <v>-6.4778794036690304</v>
      </c>
      <c r="I2911">
        <v>-7.6642106253396296</v>
      </c>
      <c r="J2911">
        <v>3.0614955904086298</v>
      </c>
      <c r="K2911">
        <v>99.542051383533604</v>
      </c>
      <c r="L2911">
        <v>90.731618644759294</v>
      </c>
      <c r="M2911">
        <v>42.091056880828503</v>
      </c>
      <c r="N2911">
        <v>2.0573964840350398</v>
      </c>
      <c r="O2911">
        <v>41.630901287553598</v>
      </c>
      <c r="P2911">
        <v>109.250112258643</v>
      </c>
      <c r="Q2911">
        <v>0.14121625328872101</v>
      </c>
    </row>
    <row r="2912" spans="1:17" hidden="1" x14ac:dyDescent="0.3">
      <c r="A2912" t="s">
        <v>5986</v>
      </c>
      <c r="B2912" t="s">
        <v>5987</v>
      </c>
      <c r="C2912" t="str">
        <f>IFERROR(VLOOKUP(Table1[[#This Row],[Ticker]],[1]!Table1[[Symbol]:[Industry]],2,FALSE),"-")</f>
        <v>-</v>
      </c>
      <c r="D2912" t="s">
        <v>133</v>
      </c>
      <c r="E2912">
        <v>97.596814519999995</v>
      </c>
      <c r="F2912">
        <v>7.24</v>
      </c>
      <c r="G2912">
        <v>-17.540366715266298</v>
      </c>
      <c r="H2912">
        <v>-12.386856959778701</v>
      </c>
      <c r="I2912">
        <v>-59.451881383262098</v>
      </c>
      <c r="J2912">
        <v>-8.47043248379949</v>
      </c>
      <c r="K2912">
        <v>8.0250146869926908</v>
      </c>
      <c r="L2912">
        <v>8.4400372869014202</v>
      </c>
      <c r="M2912">
        <v>25.520622408828899</v>
      </c>
      <c r="N2912">
        <v>2.0538112731535199</v>
      </c>
      <c r="O2912">
        <v>141.71270718232</v>
      </c>
      <c r="P2912">
        <v>24.827586206896498</v>
      </c>
      <c r="Q2912">
        <v>-1.2623424024420999E-2</v>
      </c>
    </row>
    <row r="2913" spans="1:17" hidden="1" x14ac:dyDescent="0.3">
      <c r="A2913" t="s">
        <v>5988</v>
      </c>
      <c r="B2913" t="s">
        <v>5989</v>
      </c>
      <c r="C2913" t="str">
        <f>IFERROR(VLOOKUP(Table1[[#This Row],[Ticker]],[1]!Table1[[Symbol]:[Industry]],2,FALSE),"-")</f>
        <v>-</v>
      </c>
      <c r="D2913" t="s">
        <v>138</v>
      </c>
      <c r="E2913">
        <v>97.2</v>
      </c>
      <c r="F2913">
        <v>90</v>
      </c>
      <c r="G2913">
        <v>-22.316039696323099</v>
      </c>
      <c r="H2913">
        <v>-13.552870671825699</v>
      </c>
      <c r="I2913">
        <v>6.3107299891053499</v>
      </c>
      <c r="J2913">
        <v>-6.2770075512441199</v>
      </c>
      <c r="K2913">
        <v>90.448104345018194</v>
      </c>
      <c r="L2913">
        <v>84.454644114362793</v>
      </c>
      <c r="M2913">
        <v>39.262384011745702</v>
      </c>
      <c r="N2913">
        <v>0.650445510191203</v>
      </c>
      <c r="O2913">
        <v>21.2777777777777</v>
      </c>
      <c r="P2913">
        <v>77.654954599289397</v>
      </c>
      <c r="Q2913">
        <v>0.142558140361665</v>
      </c>
    </row>
    <row r="2914" spans="1:17" hidden="1" x14ac:dyDescent="0.3">
      <c r="A2914" t="s">
        <v>5990</v>
      </c>
      <c r="B2914" t="s">
        <v>5991</v>
      </c>
      <c r="C2914" t="str">
        <f>IFERROR(VLOOKUP(Table1[[#This Row],[Ticker]],[1]!Table1[[Symbol]:[Industry]],2,FALSE),"-")</f>
        <v>-</v>
      </c>
      <c r="E2914">
        <v>97.012823600000004</v>
      </c>
      <c r="F2914">
        <v>38.78</v>
      </c>
      <c r="G2914">
        <v>103.304402610987</v>
      </c>
      <c r="H2914">
        <v>-10.816268724484599</v>
      </c>
      <c r="I2914">
        <v>6.2842108826809202</v>
      </c>
      <c r="J2914">
        <v>0.55475468416000595</v>
      </c>
      <c r="K2914">
        <v>39.603974309747798</v>
      </c>
      <c r="L2914">
        <v>33.2124088604902</v>
      </c>
      <c r="M2914">
        <v>44.652087168538998</v>
      </c>
      <c r="N2914">
        <v>0.47187126770399301</v>
      </c>
      <c r="O2914">
        <v>20.912841670964401</v>
      </c>
      <c r="P2914">
        <v>132.21556886227501</v>
      </c>
      <c r="Q2914">
        <v>4.0709285032801003E-2</v>
      </c>
    </row>
    <row r="2915" spans="1:17" hidden="1" x14ac:dyDescent="0.3">
      <c r="A2915" t="s">
        <v>5992</v>
      </c>
      <c r="B2915" t="s">
        <v>5993</v>
      </c>
      <c r="C2915" t="str">
        <f>IFERROR(VLOOKUP(Table1[[#This Row],[Ticker]],[1]!Table1[[Symbol]:[Industry]],2,FALSE),"-")</f>
        <v>-</v>
      </c>
      <c r="D2915" t="s">
        <v>133</v>
      </c>
      <c r="E2915">
        <v>96.935052944999995</v>
      </c>
      <c r="F2915">
        <v>94.47</v>
      </c>
      <c r="G2915">
        <v>-23.3610508380524</v>
      </c>
      <c r="H2915">
        <v>-8.10733339160846</v>
      </c>
      <c r="I2915">
        <v>-14.8163729714268</v>
      </c>
      <c r="J2915">
        <v>-3.0001574172511201</v>
      </c>
      <c r="K2915">
        <v>97.887153774806706</v>
      </c>
      <c r="L2915">
        <v>93.822775576562606</v>
      </c>
      <c r="M2915">
        <v>39.7780392753481</v>
      </c>
      <c r="N2915">
        <v>1.0390095891756499</v>
      </c>
      <c r="O2915">
        <v>25.4260611834444</v>
      </c>
      <c r="P2915">
        <v>36.873370037670199</v>
      </c>
      <c r="Q2915">
        <v>4.7408566064945999E-2</v>
      </c>
    </row>
    <row r="2916" spans="1:17" hidden="1" x14ac:dyDescent="0.3">
      <c r="A2916" t="s">
        <v>5994</v>
      </c>
      <c r="B2916" t="s">
        <v>5995</v>
      </c>
      <c r="C2916" t="str">
        <f>IFERROR(VLOOKUP(Table1[[#This Row],[Ticker]],[1]!Table1[[Symbol]:[Industry]],2,FALSE),"-")</f>
        <v>-</v>
      </c>
      <c r="D2916" t="s">
        <v>469</v>
      </c>
      <c r="E2916">
        <v>96.793599999999998</v>
      </c>
      <c r="F2916">
        <v>318.39999999999998</v>
      </c>
      <c r="G2916">
        <v>-7.9759695278199203</v>
      </c>
      <c r="H2916">
        <v>-12.962044929703501</v>
      </c>
      <c r="I2916">
        <v>-1.81140668396388</v>
      </c>
      <c r="J2916">
        <v>-10.4542097838956</v>
      </c>
      <c r="K2916">
        <v>304.53100190251399</v>
      </c>
      <c r="L2916">
        <v>270.09003032580102</v>
      </c>
      <c r="M2916">
        <v>54.214188468341398</v>
      </c>
      <c r="N2916">
        <v>1.43017286351554</v>
      </c>
      <c r="O2916">
        <v>16.033291457286399</v>
      </c>
      <c r="P2916">
        <v>60.808080808080803</v>
      </c>
      <c r="Q2916">
        <v>7.6605322879227E-2</v>
      </c>
    </row>
    <row r="2917" spans="1:17" hidden="1" x14ac:dyDescent="0.3">
      <c r="A2917" t="s">
        <v>5996</v>
      </c>
      <c r="B2917" t="s">
        <v>5997</v>
      </c>
      <c r="C2917" t="str">
        <f>IFERROR(VLOOKUP(Table1[[#This Row],[Ticker]],[1]!Table1[[Symbol]:[Industry]],2,FALSE),"-")</f>
        <v>-</v>
      </c>
      <c r="D2917" t="s">
        <v>622</v>
      </c>
      <c r="E2917">
        <v>96.772499999999994</v>
      </c>
      <c r="F2917">
        <v>7.65</v>
      </c>
      <c r="G2917">
        <v>-39.945020884626302</v>
      </c>
      <c r="H2917">
        <v>-8.9435579907065907</v>
      </c>
      <c r="I2917">
        <v>-29.769979491415398</v>
      </c>
      <c r="J2917">
        <v>3.9793197668809501</v>
      </c>
      <c r="K2917">
        <v>7.2218908295821702</v>
      </c>
      <c r="L2917">
        <v>8.8266891071382005</v>
      </c>
      <c r="M2917">
        <v>60.913824592726698</v>
      </c>
      <c r="N2917">
        <v>0.58925855445326902</v>
      </c>
      <c r="O2917">
        <v>42.483660130718903</v>
      </c>
      <c r="P2917">
        <v>31.8965517241379</v>
      </c>
      <c r="Q2917">
        <v>-0.181994482692276</v>
      </c>
    </row>
    <row r="2918" spans="1:17" hidden="1" x14ac:dyDescent="0.3">
      <c r="A2918" t="s">
        <v>5998</v>
      </c>
      <c r="B2918" t="s">
        <v>5999</v>
      </c>
      <c r="C2918" t="str">
        <f>IFERROR(VLOOKUP(Table1[[#This Row],[Ticker]],[1]!Table1[[Symbol]:[Industry]],2,FALSE),"-")</f>
        <v>-</v>
      </c>
      <c r="D2918" t="s">
        <v>6000</v>
      </c>
      <c r="E2918">
        <v>96.588477999999995</v>
      </c>
      <c r="F2918">
        <v>81.099999999999994</v>
      </c>
      <c r="G2918">
        <v>-76.584054365765098</v>
      </c>
      <c r="H2918">
        <v>-10.3624176268287</v>
      </c>
      <c r="I2918">
        <v>-45.013736586296297</v>
      </c>
      <c r="J2918">
        <v>-4.8618090546502701</v>
      </c>
      <c r="K2918">
        <v>86.416790115441003</v>
      </c>
      <c r="M2918">
        <v>32.273702276075603</v>
      </c>
      <c r="N2918">
        <v>0.84739157762413497</v>
      </c>
      <c r="O2918">
        <v>128.11344019728699</v>
      </c>
      <c r="P2918">
        <v>6.7105263157894504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E2919">
        <v>96.585244000000003</v>
      </c>
      <c r="F2919">
        <v>1.48</v>
      </c>
      <c r="G2919">
        <v>68.196837257231707</v>
      </c>
      <c r="H2919">
        <v>28.3631430402212</v>
      </c>
      <c r="I2919">
        <v>-10.075014119070801</v>
      </c>
      <c r="J2919">
        <v>-0.40832068255725201</v>
      </c>
      <c r="K2919">
        <v>1.27584400016637</v>
      </c>
      <c r="L2919">
        <v>1.14084060893781</v>
      </c>
      <c r="M2919">
        <v>59.478012025428697</v>
      </c>
      <c r="N2919">
        <v>1.2956880414329299</v>
      </c>
      <c r="O2919">
        <v>25</v>
      </c>
      <c r="P2919">
        <v>117.64705882352899</v>
      </c>
      <c r="Q2919">
        <v>4.4082845183350997E-2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E2920">
        <v>96.473615699999996</v>
      </c>
      <c r="F2920">
        <v>77</v>
      </c>
      <c r="G2920">
        <v>466.93302049072798</v>
      </c>
      <c r="H2920">
        <v>34.931324858403002</v>
      </c>
      <c r="I2920">
        <v>241.85134514660601</v>
      </c>
      <c r="J2920">
        <v>5.4272957557989097</v>
      </c>
      <c r="K2920">
        <v>65.706016919849603</v>
      </c>
      <c r="L2920">
        <v>42.780073321108702</v>
      </c>
      <c r="M2920">
        <v>72.730330753764605</v>
      </c>
      <c r="N2920">
        <v>0.27369309541414899</v>
      </c>
      <c r="O2920">
        <v>1.72727272727273</v>
      </c>
      <c r="P2920">
        <v>604.48307410795906</v>
      </c>
      <c r="Q2920">
        <v>0.208774635845209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271</v>
      </c>
      <c r="E2921">
        <v>96.182872000000003</v>
      </c>
      <c r="F2921">
        <v>156.4</v>
      </c>
      <c r="G2921">
        <v>15.944302320133</v>
      </c>
      <c r="H2921">
        <v>-9.50362342684463</v>
      </c>
      <c r="I2921">
        <v>-21.2605090039063</v>
      </c>
      <c r="J2921">
        <v>-0.87861461626582904</v>
      </c>
      <c r="K2921">
        <v>159.94123706184399</v>
      </c>
      <c r="L2921">
        <v>155.32745668766</v>
      </c>
      <c r="M2921">
        <v>47.553336484882898</v>
      </c>
      <c r="N2921">
        <v>0.576199078918609</v>
      </c>
      <c r="O2921">
        <v>32.992327365728897</v>
      </c>
      <c r="P2921">
        <v>44.547134935304904</v>
      </c>
      <c r="Q2921">
        <v>7.2580096461839997E-3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1318</v>
      </c>
      <c r="E2922">
        <v>96.080539380000005</v>
      </c>
      <c r="F2922">
        <v>25.77</v>
      </c>
      <c r="G2922">
        <v>-16.096382086238801</v>
      </c>
      <c r="H2922">
        <v>-2.1461162190380101</v>
      </c>
      <c r="I2922">
        <v>-9.5868351468221196</v>
      </c>
      <c r="J2922">
        <v>1.90223832365392</v>
      </c>
      <c r="K2922">
        <v>25.5382981139309</v>
      </c>
      <c r="L2922">
        <v>24.899932692046601</v>
      </c>
      <c r="M2922">
        <v>53.842876406836702</v>
      </c>
      <c r="N2922">
        <v>1.4684925202810399</v>
      </c>
      <c r="O2922">
        <v>8.53705859526581</v>
      </c>
      <c r="P2922">
        <v>11.558441558441499</v>
      </c>
      <c r="Q2922">
        <v>-6.9436672557021004E-2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228</v>
      </c>
      <c r="E2923">
        <v>95.841852000000003</v>
      </c>
      <c r="F2923">
        <v>6.46</v>
      </c>
      <c r="G2923">
        <v>-47.651616889094697</v>
      </c>
      <c r="H2923">
        <v>-28.1284028534985</v>
      </c>
      <c r="I2923">
        <v>-33.550366231746899</v>
      </c>
      <c r="J2923">
        <v>-20.350313116352901</v>
      </c>
      <c r="K2923">
        <v>7.8787449655842101</v>
      </c>
      <c r="L2923">
        <v>8.2666251551146104</v>
      </c>
      <c r="M2923">
        <v>19.938397392844301</v>
      </c>
      <c r="N2923">
        <v>1.69249263772389</v>
      </c>
      <c r="O2923">
        <v>101.238390092879</v>
      </c>
      <c r="P2923">
        <v>9.49152542372879</v>
      </c>
      <c r="Q2923">
        <v>0.13733573033423499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E2924">
        <v>95.840999999999994</v>
      </c>
      <c r="F2924">
        <v>115</v>
      </c>
      <c r="G2924">
        <v>23.6142055115704</v>
      </c>
      <c r="H2924">
        <v>-4.8624769681856597</v>
      </c>
      <c r="I2924">
        <v>14.826065387386199</v>
      </c>
      <c r="J2924">
        <v>-2.12425792450605</v>
      </c>
      <c r="K2924">
        <v>127.00410739392299</v>
      </c>
      <c r="M2924">
        <v>23.838620798864898</v>
      </c>
      <c r="N2924">
        <v>0.27429775280898799</v>
      </c>
      <c r="O2924">
        <v>44.347826086956502</v>
      </c>
      <c r="P2924">
        <v>57.318741450068401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469</v>
      </c>
      <c r="E2925">
        <v>95.742661282</v>
      </c>
      <c r="F2925">
        <v>16.93</v>
      </c>
      <c r="G2925">
        <v>6.2198142802087704</v>
      </c>
      <c r="H2925">
        <v>-13.0962810435484</v>
      </c>
      <c r="I2925">
        <v>-24.4860426243199</v>
      </c>
      <c r="J2925">
        <v>-8.61774476632689</v>
      </c>
      <c r="K2925">
        <v>18.4740130622565</v>
      </c>
      <c r="L2925">
        <v>18.0995453905205</v>
      </c>
      <c r="M2925">
        <v>30.1946752585235</v>
      </c>
      <c r="N2925">
        <v>1.3771258449646699</v>
      </c>
      <c r="O2925">
        <v>41.4648552864737</v>
      </c>
      <c r="P2925">
        <v>37.085020242914901</v>
      </c>
      <c r="Q2925">
        <v>2.3116770373763001E-2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95.545794000000001</v>
      </c>
      <c r="F2926">
        <v>190</v>
      </c>
      <c r="G2926">
        <v>283.45205169752001</v>
      </c>
      <c r="H2926">
        <v>48.7641825836374</v>
      </c>
      <c r="I2926">
        <v>316.53863603582602</v>
      </c>
      <c r="J2926">
        <v>22.527960201708002</v>
      </c>
      <c r="K2926">
        <v>122.715913039751</v>
      </c>
      <c r="L2926">
        <v>75.525910280691306</v>
      </c>
      <c r="M2926">
        <v>76.991764122784105</v>
      </c>
      <c r="N2926">
        <v>0.41864951768488701</v>
      </c>
      <c r="O2926">
        <v>2.57894736842105</v>
      </c>
      <c r="P2926">
        <v>412.12938005390799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271</v>
      </c>
      <c r="E2927">
        <v>95.427227999999999</v>
      </c>
      <c r="F2927">
        <v>97.5</v>
      </c>
      <c r="G2927">
        <v>22.495431225247199</v>
      </c>
      <c r="H2927">
        <v>-8.7748878478096408</v>
      </c>
      <c r="I2927">
        <v>-22.405927023452801</v>
      </c>
      <c r="J2927">
        <v>3.1541793174427402</v>
      </c>
      <c r="K2927">
        <v>98.686945790813496</v>
      </c>
      <c r="L2927">
        <v>93.888095180974005</v>
      </c>
      <c r="M2927">
        <v>49.0400003419726</v>
      </c>
      <c r="N2927">
        <v>0.27347371209111299</v>
      </c>
      <c r="O2927">
        <v>27.076923076922998</v>
      </c>
      <c r="P2927">
        <v>62.5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E2928">
        <v>95.4224502</v>
      </c>
      <c r="F2928">
        <v>11.55</v>
      </c>
      <c r="G2928">
        <v>-41.467851502284503</v>
      </c>
      <c r="H2928">
        <v>-6.2460300863937297</v>
      </c>
      <c r="I2928">
        <v>-45.345142351149903</v>
      </c>
      <c r="J2928">
        <v>2.1293137260449</v>
      </c>
      <c r="K2928">
        <v>11.4330473610858</v>
      </c>
      <c r="L2928">
        <v>11.815498914172201</v>
      </c>
      <c r="M2928">
        <v>56.738855965545604</v>
      </c>
      <c r="N2928">
        <v>0.76418661293107604</v>
      </c>
      <c r="O2928">
        <v>70.909090909090807</v>
      </c>
      <c r="P2928">
        <v>22.0930232558139</v>
      </c>
      <c r="Q2928">
        <v>0.129940196923818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1642</v>
      </c>
      <c r="E2929">
        <v>95.118487040000005</v>
      </c>
      <c r="F2929">
        <v>6389.1</v>
      </c>
      <c r="G2929">
        <v>-6.5923233735476003</v>
      </c>
      <c r="H2929">
        <v>-3.9873219557071899</v>
      </c>
      <c r="I2929">
        <v>-2.0819397943495801</v>
      </c>
      <c r="J2929">
        <v>-2.8539416062405101</v>
      </c>
      <c r="K2929">
        <v>6581.4991719186701</v>
      </c>
      <c r="L2929">
        <v>6148.1269847123804</v>
      </c>
      <c r="M2929">
        <v>55.282251015972101</v>
      </c>
      <c r="N2929">
        <v>1.53550741811632</v>
      </c>
      <c r="O2929">
        <v>9.3260396612981395</v>
      </c>
      <c r="P2929">
        <v>25.0068479749559</v>
      </c>
      <c r="Q2929">
        <v>-2.1659899071474999E-2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95</v>
      </c>
      <c r="E2930">
        <v>94.974000000000004</v>
      </c>
      <c r="F2930">
        <v>220</v>
      </c>
      <c r="G2930">
        <v>-29.183368743663902</v>
      </c>
      <c r="H2930">
        <v>-2.4302359552125501</v>
      </c>
      <c r="I2930">
        <v>-18.648192318703401</v>
      </c>
      <c r="J2930">
        <v>1.5916793174427399</v>
      </c>
      <c r="K2930">
        <v>221.11895845428</v>
      </c>
      <c r="L2930">
        <v>221.76556030276799</v>
      </c>
      <c r="M2930">
        <v>81.146072576643405</v>
      </c>
      <c r="N2930">
        <v>0</v>
      </c>
      <c r="O2930">
        <v>5.4545454545454399</v>
      </c>
      <c r="P2930">
        <v>2.32558139534884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E2931">
        <v>94.918499999999995</v>
      </c>
      <c r="F2931">
        <v>70.31</v>
      </c>
      <c r="G2931">
        <v>-62.711913974100099</v>
      </c>
      <c r="H2931">
        <v>-15.3188792185368</v>
      </c>
      <c r="I2931">
        <v>-27.077937252712001</v>
      </c>
      <c r="J2931">
        <v>-3.97296880039685</v>
      </c>
      <c r="K2931">
        <v>76.207377011947301</v>
      </c>
      <c r="L2931">
        <v>82.848598975582107</v>
      </c>
      <c r="M2931">
        <v>33.640178801226902</v>
      </c>
      <c r="N2931">
        <v>1.0630794854844701</v>
      </c>
      <c r="O2931">
        <v>79.206371782107794</v>
      </c>
      <c r="P2931">
        <v>11.603174603174599</v>
      </c>
      <c r="Q2931">
        <v>-0.12622472537694801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373</v>
      </c>
      <c r="E2932">
        <v>94.822035854999996</v>
      </c>
      <c r="F2932">
        <v>46.77</v>
      </c>
      <c r="G2932">
        <v>14.1574350051264</v>
      </c>
      <c r="H2932">
        <v>-3.7804739810553598</v>
      </c>
      <c r="I2932">
        <v>-16.147165812019701</v>
      </c>
      <c r="J2932">
        <v>-0.48946426044247598</v>
      </c>
      <c r="K2932">
        <v>46.262768953608699</v>
      </c>
      <c r="L2932">
        <v>43.6334349071142</v>
      </c>
      <c r="M2932">
        <v>45.905883419015801</v>
      </c>
      <c r="N2932">
        <v>0.91248806550749195</v>
      </c>
      <c r="O2932">
        <v>40.581569382082499</v>
      </c>
      <c r="P2932">
        <v>42.158054711246201</v>
      </c>
      <c r="Q2932">
        <v>8.3484022615764999E-2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555</v>
      </c>
      <c r="E2933">
        <v>94.771154999999993</v>
      </c>
      <c r="F2933">
        <v>81.650000000000006</v>
      </c>
      <c r="G2933">
        <v>15.0861489676678</v>
      </c>
      <c r="H2933">
        <v>24.274526325523802</v>
      </c>
      <c r="I2933">
        <v>24.7967376864813</v>
      </c>
      <c r="J2933">
        <v>38.307403562214198</v>
      </c>
      <c r="K2933">
        <v>59.222000000000001</v>
      </c>
      <c r="M2933">
        <v>70.101049715723306</v>
      </c>
      <c r="O2933">
        <v>13.655848132271799</v>
      </c>
      <c r="P2933">
        <v>77.114967462039004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174</v>
      </c>
      <c r="E2934">
        <v>94.686382484999996</v>
      </c>
      <c r="F2934">
        <v>48.87</v>
      </c>
      <c r="G2934">
        <v>-61.951839202920098</v>
      </c>
      <c r="H2934">
        <v>-2.8264826389898601</v>
      </c>
      <c r="I2934">
        <v>-31.6240001346398</v>
      </c>
      <c r="J2934">
        <v>-5.02593571368719E-2</v>
      </c>
      <c r="K2934">
        <v>49.430336404605498</v>
      </c>
      <c r="L2934">
        <v>54.244806492857897</v>
      </c>
      <c r="M2934">
        <v>38.119964435112003</v>
      </c>
      <c r="N2934">
        <v>0.72881830920130697</v>
      </c>
      <c r="O2934">
        <v>69.060773480663002</v>
      </c>
      <c r="P2934">
        <v>23.7215189873417</v>
      </c>
      <c r="Q2934">
        <v>3.1552390536628998E-2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541</v>
      </c>
      <c r="E2935">
        <v>94.523081304000002</v>
      </c>
      <c r="F2935">
        <v>17.88</v>
      </c>
      <c r="G2935">
        <v>-29.407780347385799</v>
      </c>
      <c r="H2935">
        <v>-4.4169116045875096</v>
      </c>
      <c r="I2935">
        <v>-56.154024768332299</v>
      </c>
      <c r="J2935">
        <v>-1.31780344117793</v>
      </c>
      <c r="K2935">
        <v>19.594350623123901</v>
      </c>
      <c r="L2935">
        <v>23.871986058597599</v>
      </c>
      <c r="M2935">
        <v>35.7354486935712</v>
      </c>
      <c r="N2935">
        <v>0.35323149182515301</v>
      </c>
      <c r="O2935">
        <v>193.903803131991</v>
      </c>
      <c r="P2935">
        <v>8.6930091185410205</v>
      </c>
      <c r="Q2935">
        <v>3.9619556942745E-2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54</v>
      </c>
      <c r="E2936">
        <v>94.5</v>
      </c>
      <c r="F2936">
        <v>58.25</v>
      </c>
      <c r="G2936">
        <v>64.500371910280904</v>
      </c>
      <c r="H2936">
        <v>-7.8035770110279596</v>
      </c>
      <c r="I2936">
        <v>-52.391555518599901</v>
      </c>
      <c r="J2936">
        <v>0.55817373317869701</v>
      </c>
      <c r="K2936">
        <v>56.986418238320702</v>
      </c>
      <c r="L2936">
        <v>54.147193380098301</v>
      </c>
      <c r="M2936">
        <v>84.278181043154405</v>
      </c>
      <c r="N2936">
        <v>1.22124134138899</v>
      </c>
      <c r="O2936">
        <v>78.111587982832603</v>
      </c>
      <c r="P2936">
        <v>100.862068965517</v>
      </c>
      <c r="Q2936">
        <v>4.6517478921412003E-2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271</v>
      </c>
      <c r="E2937">
        <v>94.409807150000006</v>
      </c>
      <c r="F2937">
        <v>39.5</v>
      </c>
      <c r="G2937">
        <v>-49.894851417591497</v>
      </c>
      <c r="H2937">
        <v>33.955248303379101</v>
      </c>
      <c r="I2937">
        <v>-25.336402267782901</v>
      </c>
      <c r="J2937">
        <v>-0.24572314920712901</v>
      </c>
      <c r="K2937">
        <v>33.151154854235898</v>
      </c>
      <c r="L2937">
        <v>36.6110066322573</v>
      </c>
      <c r="M2937">
        <v>77.247529191283704</v>
      </c>
      <c r="N2937">
        <v>2.26210144045471</v>
      </c>
      <c r="O2937">
        <v>55.018425881183497</v>
      </c>
      <c r="P2937">
        <v>77.130044843049305</v>
      </c>
      <c r="Q2937">
        <v>4.3505687291855E-2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254</v>
      </c>
      <c r="E2938">
        <v>94.364599999999996</v>
      </c>
      <c r="F2938">
        <v>14.54</v>
      </c>
      <c r="G2938">
        <v>44.9213094853638</v>
      </c>
      <c r="H2938">
        <v>-1.8077202691312699</v>
      </c>
      <c r="I2938">
        <v>65.028691489022606</v>
      </c>
      <c r="J2938">
        <v>7.23077706180365</v>
      </c>
      <c r="K2938">
        <v>12.7179678760114</v>
      </c>
      <c r="L2938">
        <v>9.8648365443771002</v>
      </c>
      <c r="M2938">
        <v>63.994436429641198</v>
      </c>
      <c r="N2938">
        <v>1.5322613925956401</v>
      </c>
      <c r="O2938">
        <v>2.4759284731774498</v>
      </c>
      <c r="P2938">
        <v>139.184076328343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285</v>
      </c>
      <c r="E2939">
        <v>94.243100174999995</v>
      </c>
      <c r="F2939">
        <v>124.95</v>
      </c>
      <c r="G2939">
        <v>-3.99366554512389</v>
      </c>
      <c r="H2939">
        <v>-7.8492629748163498</v>
      </c>
      <c r="I2939">
        <v>-25.557468504474201</v>
      </c>
      <c r="J2939">
        <v>-2.6870029998613001</v>
      </c>
      <c r="K2939">
        <v>132.649757701315</v>
      </c>
      <c r="L2939">
        <v>130.54592934304401</v>
      </c>
      <c r="M2939">
        <v>39.555583521426797</v>
      </c>
      <c r="N2939">
        <v>0.86053972464620498</v>
      </c>
      <c r="O2939">
        <v>35.334133653461301</v>
      </c>
      <c r="P2939">
        <v>36.931506849314999</v>
      </c>
      <c r="Q2939">
        <v>4.6811562816715002E-2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622</v>
      </c>
      <c r="E2940">
        <v>94.212440954999906</v>
      </c>
      <c r="F2940">
        <v>4.05</v>
      </c>
      <c r="G2940">
        <v>-6.61965060273437</v>
      </c>
      <c r="H2940">
        <v>-11.407036331976</v>
      </c>
      <c r="I2940">
        <v>-9.1055610369417597</v>
      </c>
      <c r="J2940">
        <v>-3.0812178788189302</v>
      </c>
      <c r="K2940">
        <v>4.2836088370439001</v>
      </c>
      <c r="L2940">
        <v>4.54279659017587</v>
      </c>
      <c r="M2940">
        <v>27.642689675674902</v>
      </c>
      <c r="N2940">
        <v>0.71676681560543898</v>
      </c>
      <c r="O2940">
        <v>38.271604938271501</v>
      </c>
      <c r="P2940">
        <v>65.306122448979494</v>
      </c>
      <c r="Q2940">
        <v>0.12486971999310199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93.816940000000002</v>
      </c>
      <c r="F2941">
        <v>335.3</v>
      </c>
      <c r="G2941">
        <v>491.78335175283701</v>
      </c>
      <c r="H2941">
        <v>77.536871853780497</v>
      </c>
      <c r="I2941">
        <v>90.150853280448104</v>
      </c>
      <c r="J2941">
        <v>23.0868286421526</v>
      </c>
      <c r="K2941">
        <v>215.65034186205901</v>
      </c>
      <c r="L2941">
        <v>166.29570813156499</v>
      </c>
      <c r="M2941">
        <v>95.339549123473802</v>
      </c>
      <c r="N2941">
        <v>3.53874709976798</v>
      </c>
      <c r="O2941">
        <v>0</v>
      </c>
      <c r="P2941">
        <v>664.652223489167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541</v>
      </c>
      <c r="E2942">
        <v>93.711488079999995</v>
      </c>
      <c r="F2942">
        <v>8.66</v>
      </c>
      <c r="G2942">
        <v>-36.761958966624697</v>
      </c>
      <c r="H2942">
        <v>-11.1119651848869</v>
      </c>
      <c r="I2942">
        <v>-38.799058472374597</v>
      </c>
      <c r="J2942">
        <v>1.0055128461649101</v>
      </c>
      <c r="K2942">
        <v>8.7985628971063701</v>
      </c>
      <c r="L2942">
        <v>9.3449383390353802</v>
      </c>
      <c r="M2942">
        <v>60.457020871588803</v>
      </c>
      <c r="N2942">
        <v>0.50155964488085703</v>
      </c>
      <c r="O2942">
        <v>65.935334872979197</v>
      </c>
      <c r="P2942">
        <v>13.7976346911957</v>
      </c>
      <c r="Q2942">
        <v>0.19086641066375301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989</v>
      </c>
      <c r="E2943">
        <v>93.63</v>
      </c>
      <c r="F2943">
        <v>37.5</v>
      </c>
      <c r="G2943">
        <v>-33.649509167427901</v>
      </c>
      <c r="H2943">
        <v>-7.2893726830491996</v>
      </c>
      <c r="I2943">
        <v>-39.150065630544503</v>
      </c>
      <c r="J2943">
        <v>-2.6904365515748898</v>
      </c>
      <c r="K2943">
        <v>40.154971136269197</v>
      </c>
      <c r="L2943">
        <v>42.001092343810498</v>
      </c>
      <c r="M2943">
        <v>39.179496667238702</v>
      </c>
      <c r="N2943">
        <v>1.4892550143266401</v>
      </c>
      <c r="O2943">
        <v>54.4</v>
      </c>
      <c r="P2943">
        <v>16.640746500777599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1428</v>
      </c>
      <c r="E2944">
        <v>93.359620309999997</v>
      </c>
      <c r="F2944">
        <v>21.73</v>
      </c>
      <c r="G2944">
        <v>405.98904504943903</v>
      </c>
      <c r="H2944">
        <v>12.231933536981501</v>
      </c>
      <c r="I2944">
        <v>415.69963376825302</v>
      </c>
      <c r="J2944">
        <v>9.8699931823487805</v>
      </c>
      <c r="K2944">
        <v>19.043100412773502</v>
      </c>
      <c r="M2944">
        <v>81.982393466682794</v>
      </c>
      <c r="N2944">
        <v>0.75775356261954396</v>
      </c>
      <c r="O2944">
        <v>0</v>
      </c>
      <c r="P2944">
        <v>430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677</v>
      </c>
      <c r="E2945">
        <v>93.332759999999993</v>
      </c>
      <c r="F2945">
        <v>42.54</v>
      </c>
      <c r="G2945">
        <v>492.51078417987401</v>
      </c>
      <c r="H2945">
        <v>-4.3748116125893404</v>
      </c>
      <c r="I2945">
        <v>50.073667771344198</v>
      </c>
      <c r="J2945">
        <v>-4.2548218112254101</v>
      </c>
      <c r="K2945">
        <v>42.303830566147802</v>
      </c>
      <c r="L2945">
        <v>32.3449687286219</v>
      </c>
      <c r="M2945">
        <v>39.319800244175802</v>
      </c>
      <c r="N2945">
        <v>0.60406273641128305</v>
      </c>
      <c r="O2945">
        <v>17.9595674659144</v>
      </c>
      <c r="P2945">
        <v>726.01941747572801</v>
      </c>
      <c r="Q2945">
        <v>0.166821848330372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21</v>
      </c>
      <c r="E2946">
        <v>93.326075625000001</v>
      </c>
      <c r="F2946">
        <v>74.59</v>
      </c>
      <c r="G2946">
        <v>32.526295836427998</v>
      </c>
      <c r="H2946">
        <v>-16.777766050687799</v>
      </c>
      <c r="I2946">
        <v>2.5203072216594702</v>
      </c>
      <c r="J2946">
        <v>-4.9346364720309204</v>
      </c>
      <c r="K2946">
        <v>71.254921728718202</v>
      </c>
      <c r="L2946">
        <v>59.8325747686767</v>
      </c>
      <c r="M2946">
        <v>51.823363548877303</v>
      </c>
      <c r="N2946">
        <v>0.14436465213418601</v>
      </c>
      <c r="O2946">
        <v>37.417884434910803</v>
      </c>
      <c r="P2946">
        <v>88.121059268600206</v>
      </c>
      <c r="Q2946">
        <v>1.9345401923024998E-2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21</v>
      </c>
      <c r="E2947">
        <v>93.227152000000004</v>
      </c>
      <c r="F2947">
        <v>78.56</v>
      </c>
      <c r="G2947">
        <v>-83.857619913504493</v>
      </c>
      <c r="H2947">
        <v>-13.481142674064399</v>
      </c>
      <c r="I2947">
        <v>-51.174612917162698</v>
      </c>
      <c r="J2947">
        <v>-0.54742501080342798</v>
      </c>
      <c r="K2947">
        <v>86.689328678026499</v>
      </c>
      <c r="L2947">
        <v>121.32053736872101</v>
      </c>
      <c r="M2947">
        <v>38.797061629348299</v>
      </c>
      <c r="N2947">
        <v>0.85833084304094498</v>
      </c>
      <c r="O2947">
        <v>155.85539714867599</v>
      </c>
      <c r="P2947">
        <v>7.61643835616439</v>
      </c>
      <c r="Q2947">
        <v>-5.3957387539307997E-2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E2948">
        <v>93.173694999999995</v>
      </c>
      <c r="F2948">
        <v>54.85</v>
      </c>
      <c r="G2948">
        <v>-8.2936553725013695</v>
      </c>
      <c r="H2948">
        <v>15.5591571673655</v>
      </c>
      <c r="I2948">
        <v>1.4169333463121201</v>
      </c>
      <c r="J2948">
        <v>21.0259487517121</v>
      </c>
      <c r="K2948">
        <v>51.171386333796796</v>
      </c>
      <c r="M2948">
        <v>56.395332410021702</v>
      </c>
      <c r="O2948">
        <v>14.8587055606198</v>
      </c>
      <c r="P2948">
        <v>21.618625277161801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622</v>
      </c>
      <c r="E2949">
        <v>93.156899999999993</v>
      </c>
      <c r="F2949">
        <v>158.69999999999999</v>
      </c>
      <c r="G2949">
        <v>-18.527405598616198</v>
      </c>
      <c r="H2949">
        <v>-12.9463639022553</v>
      </c>
      <c r="I2949">
        <v>-17.027917564875899</v>
      </c>
      <c r="J2949">
        <v>-0.44535771959429399</v>
      </c>
      <c r="K2949">
        <v>163.65472721424399</v>
      </c>
      <c r="L2949">
        <v>162.859608981837</v>
      </c>
      <c r="M2949">
        <v>44.092390520458302</v>
      </c>
      <c r="N2949">
        <v>0.75110562681026505</v>
      </c>
      <c r="O2949">
        <v>35.1606805293005</v>
      </c>
      <c r="P2949">
        <v>18.876404494382001</v>
      </c>
      <c r="Q2949">
        <v>6.0400556118573E-2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D2950" t="s">
        <v>373</v>
      </c>
      <c r="E2950">
        <v>92.9503761</v>
      </c>
      <c r="F2950">
        <v>97</v>
      </c>
      <c r="G2950">
        <v>-46.068005975068203</v>
      </c>
      <c r="H2950">
        <v>-5.9561638904718199</v>
      </c>
      <c r="I2950">
        <v>-36.700366231746898</v>
      </c>
      <c r="J2950">
        <v>-1.1405611197157199</v>
      </c>
      <c r="K2950">
        <v>101.39173228636299</v>
      </c>
      <c r="L2950">
        <v>110.51087432926801</v>
      </c>
      <c r="M2950">
        <v>26.594733658058299</v>
      </c>
      <c r="N2950">
        <v>0.66599857653747097</v>
      </c>
      <c r="O2950">
        <v>49.4845360824742</v>
      </c>
      <c r="P2950">
        <v>8.9887640449438209</v>
      </c>
      <c r="Q2950">
        <v>-2.7358423493869001E-2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718</v>
      </c>
      <c r="E2951">
        <v>92.614850988000001</v>
      </c>
      <c r="F2951">
        <v>45.87</v>
      </c>
      <c r="G2951">
        <v>-8.32369139444444</v>
      </c>
      <c r="H2951">
        <v>-7.4886268712831896</v>
      </c>
      <c r="I2951">
        <v>11.5432551674299</v>
      </c>
      <c r="J2951">
        <v>-1.53121441430292</v>
      </c>
      <c r="K2951">
        <v>42.761957323185499</v>
      </c>
      <c r="L2951">
        <v>43.030664079706703</v>
      </c>
      <c r="M2951">
        <v>62.098520732969</v>
      </c>
      <c r="N2951">
        <v>0.46550801347782</v>
      </c>
      <c r="O2951">
        <v>23.6102027468934</v>
      </c>
      <c r="P2951">
        <v>45.3882725832012</v>
      </c>
      <c r="Q2951">
        <v>0.10838730684605399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402</v>
      </c>
      <c r="E2952">
        <v>92.4</v>
      </c>
      <c r="F2952">
        <v>220</v>
      </c>
      <c r="G2952">
        <v>52.624934250563498</v>
      </c>
      <c r="H2952">
        <v>12.6046240362893</v>
      </c>
      <c r="I2952">
        <v>17.396730445894399</v>
      </c>
      <c r="J2952">
        <v>-2.7089288493687</v>
      </c>
      <c r="K2952">
        <v>200.014175131717</v>
      </c>
      <c r="L2952">
        <v>176.400949097428</v>
      </c>
      <c r="M2952">
        <v>53.644027933157901</v>
      </c>
      <c r="N2952">
        <v>0.53413424659394004</v>
      </c>
      <c r="O2952">
        <v>12.772727272727201</v>
      </c>
      <c r="P2952">
        <v>81.7430813713341</v>
      </c>
      <c r="Q2952">
        <v>3.8723094184647998E-2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1379</v>
      </c>
      <c r="E2953">
        <v>92.381399999999999</v>
      </c>
      <c r="F2953">
        <v>60.38</v>
      </c>
      <c r="G2953">
        <v>17.559971192464101</v>
      </c>
      <c r="H2953">
        <v>0.23269689173744501</v>
      </c>
      <c r="I2953">
        <v>-15.9616040167632</v>
      </c>
      <c r="J2953">
        <v>-0.76805665615461005</v>
      </c>
      <c r="K2953">
        <v>57.032820227127303</v>
      </c>
      <c r="L2953">
        <v>53.5699305045557</v>
      </c>
      <c r="M2953">
        <v>59.695981595455699</v>
      </c>
      <c r="N2953">
        <v>1.18963108702162</v>
      </c>
      <c r="O2953">
        <v>14.773103676714101</v>
      </c>
      <c r="P2953">
        <v>46.909975669099701</v>
      </c>
      <c r="Q2953">
        <v>-5.0780596596759001E-2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E2954">
        <v>91.891040500000003</v>
      </c>
      <c r="F2954">
        <v>44.45</v>
      </c>
      <c r="G2954">
        <v>3.4990852100821002</v>
      </c>
      <c r="H2954">
        <v>-1.56873773884625</v>
      </c>
      <c r="I2954">
        <v>-3.03628613162179</v>
      </c>
      <c r="J2954">
        <v>-1.23850936180253</v>
      </c>
      <c r="K2954">
        <v>47.386307395865799</v>
      </c>
      <c r="L2954">
        <v>41.342990662349997</v>
      </c>
      <c r="M2954">
        <v>40.671320900014301</v>
      </c>
      <c r="N2954">
        <v>0.30817621344047702</v>
      </c>
      <c r="O2954">
        <v>50.843644544431903</v>
      </c>
      <c r="P2954">
        <v>57.011656658424499</v>
      </c>
      <c r="Q2954">
        <v>0.16096311859614601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541</v>
      </c>
      <c r="E2955">
        <v>91.782623999999998</v>
      </c>
      <c r="F2955">
        <v>134.80000000000001</v>
      </c>
      <c r="G2955">
        <v>86.383925648784</v>
      </c>
      <c r="H2955">
        <v>-8.2865764548699108</v>
      </c>
      <c r="I2955">
        <v>59.142762949930798</v>
      </c>
      <c r="J2955">
        <v>2.2633211084875202</v>
      </c>
      <c r="K2955">
        <v>132.723086116226</v>
      </c>
      <c r="L2955">
        <v>106.655675733786</v>
      </c>
      <c r="M2955">
        <v>37.165883482466697</v>
      </c>
      <c r="N2955">
        <v>0.23977367073473899</v>
      </c>
      <c r="O2955">
        <v>26.186943620177999</v>
      </c>
      <c r="P2955">
        <v>131.217838765008</v>
      </c>
      <c r="Q2955">
        <v>0.11303526176293401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E2956">
        <v>91.402018545000004</v>
      </c>
      <c r="F2956">
        <v>33.630000000000003</v>
      </c>
      <c r="G2956">
        <v>55.4447547612859</v>
      </c>
      <c r="H2956">
        <v>5.10677361346964</v>
      </c>
      <c r="I2956">
        <v>14.847099206040999</v>
      </c>
      <c r="J2956">
        <v>2.5142983650617801</v>
      </c>
      <c r="K2956">
        <v>31.223314238789602</v>
      </c>
      <c r="L2956">
        <v>28.196374663555499</v>
      </c>
      <c r="M2956">
        <v>65.508103988845406</v>
      </c>
      <c r="N2956">
        <v>1.97179795481187</v>
      </c>
      <c r="O2956">
        <v>8.5340469818614206</v>
      </c>
      <c r="P2956">
        <v>97.707231040564295</v>
      </c>
      <c r="Q2956">
        <v>7.8118073037340002E-3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622</v>
      </c>
      <c r="E2957">
        <v>91.029235900000003</v>
      </c>
      <c r="F2957">
        <v>33.590000000000003</v>
      </c>
      <c r="G2957">
        <v>72.421793587451205</v>
      </c>
      <c r="H2957">
        <v>3.7819068024105902</v>
      </c>
      <c r="I2957">
        <v>-16.7684266266366</v>
      </c>
      <c r="J2957">
        <v>8.0260798196398504</v>
      </c>
      <c r="K2957">
        <v>32.251622363211602</v>
      </c>
      <c r="L2957">
        <v>29.911076061842</v>
      </c>
      <c r="M2957">
        <v>59.815618011818898</v>
      </c>
      <c r="N2957">
        <v>0.89557292452545501</v>
      </c>
      <c r="O2957">
        <v>19.083060434653099</v>
      </c>
      <c r="P2957">
        <v>103.452453058752</v>
      </c>
      <c r="Q2957">
        <v>2.0255284410887E-2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622</v>
      </c>
      <c r="E2958">
        <v>90.939557253999993</v>
      </c>
      <c r="F2958">
        <v>1.22</v>
      </c>
      <c r="G2958">
        <v>-110.213032533551</v>
      </c>
      <c r="H2958">
        <v>-30.212438355127599</v>
      </c>
      <c r="I2958">
        <v>-20.890833428013799</v>
      </c>
      <c r="J2958">
        <v>-6.4965559766748999</v>
      </c>
      <c r="K2958">
        <v>1.4643904604120099</v>
      </c>
      <c r="L2958">
        <v>2.54382764870393</v>
      </c>
      <c r="M2958">
        <v>33.315067178124004</v>
      </c>
      <c r="N2958">
        <v>5.1271276701085702</v>
      </c>
      <c r="O2958">
        <v>774.87291250081398</v>
      </c>
      <c r="P2958">
        <v>17.859007832898101</v>
      </c>
      <c r="Q2958">
        <v>6.2065714148182002E-2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E2959">
        <v>90.935980000000001</v>
      </c>
      <c r="F2959">
        <v>36.65</v>
      </c>
      <c r="G2959">
        <v>467.118077307504</v>
      </c>
      <c r="H2959">
        <v>25.915841185246499</v>
      </c>
      <c r="I2959">
        <v>590.507326075945</v>
      </c>
      <c r="J2959">
        <v>2.3568508214005299</v>
      </c>
      <c r="K2959">
        <v>29.672337316538002</v>
      </c>
      <c r="L2959">
        <v>14.9729493091154</v>
      </c>
      <c r="M2959">
        <v>41.297445457079398</v>
      </c>
      <c r="N2959">
        <v>0.61897711978465597</v>
      </c>
      <c r="O2959">
        <v>21.418826739427001</v>
      </c>
      <c r="P2959">
        <v>956.195965417867</v>
      </c>
      <c r="Q2959">
        <v>0.12329921579875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715</v>
      </c>
      <c r="E2960">
        <v>90.884969691999999</v>
      </c>
      <c r="F2960">
        <v>44.23</v>
      </c>
      <c r="G2960">
        <v>12.2070924778349</v>
      </c>
      <c r="H2960">
        <v>-1.6673447646568</v>
      </c>
      <c r="I2960">
        <v>7.1772498078026201</v>
      </c>
      <c r="J2960">
        <v>0.86949470900221504</v>
      </c>
      <c r="K2960">
        <v>43.582701071644003</v>
      </c>
      <c r="L2960">
        <v>39.390771939590202</v>
      </c>
      <c r="M2960">
        <v>59.271834326705303</v>
      </c>
      <c r="N2960">
        <v>0.83821391968114001</v>
      </c>
      <c r="O2960">
        <v>6.0366267239430202</v>
      </c>
      <c r="P2960">
        <v>43.790637191157302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1506</v>
      </c>
      <c r="E2961">
        <v>90.828000000000003</v>
      </c>
      <c r="F2961">
        <v>150</v>
      </c>
      <c r="G2961">
        <v>-18.5628002932669</v>
      </c>
      <c r="H2961">
        <v>9.6672555943337901</v>
      </c>
      <c r="I2961">
        <v>-26.246359774453101</v>
      </c>
      <c r="J2961">
        <v>18.804794071541099</v>
      </c>
      <c r="K2961">
        <v>133.86881282927499</v>
      </c>
      <c r="L2961">
        <v>137.549184644994</v>
      </c>
      <c r="M2961">
        <v>79.208948586338295</v>
      </c>
      <c r="N2961">
        <v>2.36240310077519</v>
      </c>
      <c r="O2961">
        <v>33.3333333333333</v>
      </c>
      <c r="P2961">
        <v>42.857142857142797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290</v>
      </c>
      <c r="E2962">
        <v>90.770155299999999</v>
      </c>
      <c r="F2962">
        <v>159.80000000000001</v>
      </c>
      <c r="G2962">
        <v>-28.025443329672999</v>
      </c>
      <c r="H2962">
        <v>4.1855114612738697</v>
      </c>
      <c r="I2962">
        <v>-11.402748717258801</v>
      </c>
      <c r="J2962">
        <v>-3.7311828117021002</v>
      </c>
      <c r="K2962">
        <v>157.24329949218401</v>
      </c>
      <c r="L2962">
        <v>159.052385739117</v>
      </c>
      <c r="M2962">
        <v>46.049853851300099</v>
      </c>
      <c r="N2962">
        <v>0.72331277815277895</v>
      </c>
      <c r="O2962">
        <v>25.031289111389199</v>
      </c>
      <c r="P2962">
        <v>19.4766355140187</v>
      </c>
      <c r="Q2962">
        <v>-7.1982347881337005E-2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E2963">
        <v>90.697878000000003</v>
      </c>
      <c r="F2963">
        <v>25.53</v>
      </c>
      <c r="G2963">
        <v>7.2486851522673197</v>
      </c>
      <c r="H2963">
        <v>-15.672091859107599</v>
      </c>
      <c r="I2963">
        <v>-39.4981394517879</v>
      </c>
      <c r="J2963">
        <v>-2.1490614232979901</v>
      </c>
      <c r="K2963">
        <v>29.103620751289601</v>
      </c>
      <c r="L2963">
        <v>29.323345178000899</v>
      </c>
      <c r="M2963">
        <v>34.8477193295248</v>
      </c>
      <c r="N2963">
        <v>1.02008028570055</v>
      </c>
      <c r="O2963">
        <v>76.067371719545605</v>
      </c>
      <c r="P2963">
        <v>48</v>
      </c>
      <c r="Q2963">
        <v>0.17105663429477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198</v>
      </c>
      <c r="E2964">
        <v>90.361199999999997</v>
      </c>
      <c r="F2964">
        <v>117.2</v>
      </c>
      <c r="G2964">
        <v>-29.647025804022601</v>
      </c>
      <c r="H2964">
        <v>-2.6713397183994498</v>
      </c>
      <c r="I2964">
        <v>-23.798435729816401</v>
      </c>
      <c r="J2964">
        <v>-4.6583206825572496</v>
      </c>
      <c r="K2964">
        <v>120.71758283862</v>
      </c>
      <c r="L2964">
        <v>122.531386435092</v>
      </c>
      <c r="M2964">
        <v>40.472994451073603</v>
      </c>
      <c r="N2964">
        <v>0.47660167130919201</v>
      </c>
      <c r="O2964">
        <v>42.235494880546</v>
      </c>
      <c r="P2964">
        <v>13.7864077669902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174</v>
      </c>
      <c r="E2965">
        <v>90.291463559999997</v>
      </c>
      <c r="F2965">
        <v>86.6</v>
      </c>
      <c r="G2965">
        <v>71.474372363209298</v>
      </c>
      <c r="H2965">
        <v>-7.3739661205028399</v>
      </c>
      <c r="I2965">
        <v>-0.81589499599804804</v>
      </c>
      <c r="J2965">
        <v>-4.7954174567507897</v>
      </c>
      <c r="K2965">
        <v>87.947518205853001</v>
      </c>
      <c r="L2965">
        <v>75.656722741398994</v>
      </c>
      <c r="M2965">
        <v>37.359954691860302</v>
      </c>
      <c r="N2965">
        <v>0.397646342906808</v>
      </c>
      <c r="O2965">
        <v>20.092378752886798</v>
      </c>
      <c r="P2965">
        <v>140.555555555555</v>
      </c>
      <c r="Q2965">
        <v>0.14026829610498801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D2966" t="s">
        <v>1815</v>
      </c>
      <c r="E2966">
        <v>90.246827999999994</v>
      </c>
      <c r="F2966">
        <v>60.76</v>
      </c>
      <c r="G2966">
        <v>630.39679275244396</v>
      </c>
      <c r="H2966">
        <v>11.503338731069199</v>
      </c>
      <c r="I2966">
        <v>28.496343521484501</v>
      </c>
      <c r="J2966">
        <v>14.15732802392</v>
      </c>
      <c r="K2966">
        <v>52.399104952698103</v>
      </c>
      <c r="L2966">
        <v>43.973661054192299</v>
      </c>
      <c r="M2966">
        <v>80.393658990253996</v>
      </c>
      <c r="N2966">
        <v>2.9231918415017102</v>
      </c>
      <c r="O2966">
        <v>15.7669519420671</v>
      </c>
      <c r="P2966">
        <v>793.52941176470495</v>
      </c>
      <c r="Q2966">
        <v>0.209491275220029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E2967">
        <v>90.24</v>
      </c>
      <c r="F2967">
        <v>150.4</v>
      </c>
      <c r="G2967">
        <v>143.89071943490401</v>
      </c>
      <c r="H2967">
        <v>-1.26434040348737</v>
      </c>
      <c r="I2967">
        <v>39.577268308870998</v>
      </c>
      <c r="J2967">
        <v>-4.3825853884396002</v>
      </c>
      <c r="K2967">
        <v>159.609311996711</v>
      </c>
      <c r="L2967">
        <v>117.508186532151</v>
      </c>
      <c r="M2967">
        <v>24.367487892964</v>
      </c>
      <c r="N2967">
        <v>0.730905564401509</v>
      </c>
      <c r="O2967">
        <v>25.5984042553191</v>
      </c>
      <c r="P2967">
        <v>185.11848341232201</v>
      </c>
      <c r="Q2967">
        <v>6.6231639665659994E-2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E2968">
        <v>90.146752000000006</v>
      </c>
      <c r="F2968">
        <v>601.6</v>
      </c>
      <c r="G2968">
        <v>15.046361145996</v>
      </c>
      <c r="H2968">
        <v>6.8654366182028799</v>
      </c>
      <c r="I2968">
        <v>-12.995322870628801</v>
      </c>
      <c r="J2968">
        <v>2.3412161205419402</v>
      </c>
      <c r="K2968">
        <v>539.84285307073003</v>
      </c>
      <c r="L2968">
        <v>488.53352258304898</v>
      </c>
      <c r="M2968">
        <v>61.284594246690602</v>
      </c>
      <c r="N2968">
        <v>0.804277191372189</v>
      </c>
      <c r="O2968">
        <v>8.8597074468084998</v>
      </c>
      <c r="P2968">
        <v>59.469847581179501</v>
      </c>
      <c r="Q2968">
        <v>5.7949671046445002E-2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D2969" t="s">
        <v>80</v>
      </c>
      <c r="E2969">
        <v>89.987884050000005</v>
      </c>
      <c r="F2969">
        <v>112.25</v>
      </c>
      <c r="G2969">
        <v>-43.602645494972997</v>
      </c>
      <c r="H2969">
        <v>-11.354598895262599</v>
      </c>
      <c r="I2969">
        <v>-36.484075070568402</v>
      </c>
      <c r="J2969">
        <v>-14.1782650239301</v>
      </c>
      <c r="K2969">
        <v>119.70995540539001</v>
      </c>
      <c r="L2969">
        <v>125.88820283717</v>
      </c>
      <c r="M2969">
        <v>35.9311472167619</v>
      </c>
      <c r="N2969">
        <v>2.9760125517188998</v>
      </c>
      <c r="O2969">
        <v>35.412026726057903</v>
      </c>
      <c r="P2969">
        <v>9.8336594911937194</v>
      </c>
      <c r="Q2969">
        <v>-5.7866963028822001E-2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D2970" t="s">
        <v>21</v>
      </c>
      <c r="E2970">
        <v>89.888000000000005</v>
      </c>
      <c r="F2970">
        <v>106</v>
      </c>
      <c r="G2970">
        <v>-64.610562683818998</v>
      </c>
      <c r="H2970">
        <v>2.0636380897261799</v>
      </c>
      <c r="I2970">
        <v>-39.415166655625399</v>
      </c>
      <c r="J2970">
        <v>-0.44159240159606999</v>
      </c>
      <c r="K2970">
        <v>108.783997611839</v>
      </c>
      <c r="L2970">
        <v>123.47921293436001</v>
      </c>
      <c r="M2970">
        <v>46.800158697107101</v>
      </c>
      <c r="N2970">
        <v>0.44489973844812503</v>
      </c>
      <c r="O2970">
        <v>77.358490566037702</v>
      </c>
      <c r="P2970">
        <v>9.2783505154639005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E2971">
        <v>89.831699999999998</v>
      </c>
      <c r="F2971">
        <v>44.1</v>
      </c>
      <c r="G2971">
        <v>59.662514437194602</v>
      </c>
      <c r="H2971">
        <v>-4.8868569597787497</v>
      </c>
      <c r="I2971">
        <v>-16.300366231746899</v>
      </c>
      <c r="J2971">
        <v>-0.190057876321164</v>
      </c>
      <c r="K2971">
        <v>44.6854214464066</v>
      </c>
      <c r="L2971">
        <v>40.273739452694301</v>
      </c>
      <c r="M2971">
        <v>45.103483790793099</v>
      </c>
      <c r="N2971">
        <v>1.24</v>
      </c>
      <c r="O2971">
        <v>18.594104308390001</v>
      </c>
      <c r="P2971">
        <v>83.75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915</v>
      </c>
      <c r="E2972">
        <v>89.609650000000002</v>
      </c>
      <c r="F2972">
        <v>57.85</v>
      </c>
      <c r="G2972">
        <v>-54.270147235069103</v>
      </c>
      <c r="H2972">
        <v>29.636291188369299</v>
      </c>
      <c r="I2972">
        <v>-44.559558516255599</v>
      </c>
      <c r="J2972">
        <v>-10.3313976056341</v>
      </c>
      <c r="K2972">
        <v>50.754708031891198</v>
      </c>
      <c r="M2972">
        <v>57.596209383792903</v>
      </c>
      <c r="N2972">
        <v>2.32780940964938</v>
      </c>
      <c r="O2972">
        <v>50.3889369057908</v>
      </c>
      <c r="P2972">
        <v>60.6944444444444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D2973" t="s">
        <v>2903</v>
      </c>
      <c r="E2973">
        <v>89.512597200000002</v>
      </c>
      <c r="F2973">
        <v>127</v>
      </c>
      <c r="G2973">
        <v>-23.337153920041199</v>
      </c>
      <c r="H2973">
        <v>-1.1513197696961199</v>
      </c>
      <c r="I2973">
        <v>-13.626565201227701</v>
      </c>
      <c r="J2973">
        <v>5.7812688223094302</v>
      </c>
      <c r="K2973">
        <v>122.013633367816</v>
      </c>
      <c r="M2973">
        <v>62.468832494470199</v>
      </c>
      <c r="N2973">
        <v>0.65060240963855398</v>
      </c>
      <c r="O2973">
        <v>15.4724409448818</v>
      </c>
      <c r="P2973">
        <v>20.952380952380899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E2974">
        <v>89.3673</v>
      </c>
      <c r="F2974">
        <v>275.39999999999998</v>
      </c>
      <c r="G2974">
        <v>895.61140713755503</v>
      </c>
      <c r="H2974">
        <v>-14.8966608813473</v>
      </c>
      <c r="I2974">
        <v>237.064777937684</v>
      </c>
      <c r="J2974">
        <v>5.1493716251350499</v>
      </c>
      <c r="K2974">
        <v>263.840440775552</v>
      </c>
      <c r="L2974">
        <v>173.32695791416199</v>
      </c>
      <c r="M2974">
        <v>57.145876106154603</v>
      </c>
      <c r="N2974">
        <v>0.50639566130844704</v>
      </c>
      <c r="O2974">
        <v>13.9978213507625</v>
      </c>
      <c r="P2974">
        <v>1204.5949786830799</v>
      </c>
      <c r="Q2974">
        <v>0.18512003071039199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D2975" t="s">
        <v>1428</v>
      </c>
      <c r="E2975">
        <v>89.275909999999996</v>
      </c>
      <c r="F2975">
        <v>39.74</v>
      </c>
      <c r="G2975">
        <v>114.02475933515301</v>
      </c>
      <c r="H2975">
        <v>24.822020324816499</v>
      </c>
      <c r="I2975">
        <v>15.484088373086401</v>
      </c>
      <c r="J2975">
        <v>23.872929317442701</v>
      </c>
      <c r="K2975">
        <v>31.378033052625501</v>
      </c>
      <c r="L2975">
        <v>28.103636824939102</v>
      </c>
      <c r="M2975">
        <v>74.240445855779498</v>
      </c>
      <c r="N2975">
        <v>3.1307885490957599</v>
      </c>
      <c r="O2975">
        <v>5.1333668847508704</v>
      </c>
      <c r="P2975">
        <v>140.70260448213199</v>
      </c>
      <c r="Q2975">
        <v>5.6193367355361998E-2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E2976">
        <v>89.219362308000001</v>
      </c>
      <c r="F2976">
        <v>9.9600000000000009</v>
      </c>
      <c r="G2976">
        <v>-38.347408234865902</v>
      </c>
      <c r="H2976">
        <v>-3.7761850230198601</v>
      </c>
      <c r="I2976">
        <v>-43.721648980395599</v>
      </c>
      <c r="J2976">
        <v>-1.02967990585823</v>
      </c>
      <c r="K2976">
        <v>10.822452118479999</v>
      </c>
      <c r="L2976">
        <v>12.296848838597301</v>
      </c>
      <c r="M2976">
        <v>43.764886890364302</v>
      </c>
      <c r="N2976">
        <v>0.49732059612507901</v>
      </c>
      <c r="O2976">
        <v>89.015169991707694</v>
      </c>
      <c r="P2976">
        <v>7.5593952483801399</v>
      </c>
      <c r="Q2976">
        <v>7.2893259282598002E-2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E2977">
        <v>89.136521794999993</v>
      </c>
      <c r="F2977">
        <v>64.31</v>
      </c>
      <c r="G2977">
        <v>-12.3814405216681</v>
      </c>
      <c r="H2977">
        <v>20.7242541513323</v>
      </c>
      <c r="I2977">
        <v>-32.303681289760398</v>
      </c>
      <c r="J2977">
        <v>-2.5474190053761401</v>
      </c>
      <c r="K2977">
        <v>55.811115385506398</v>
      </c>
      <c r="L2977">
        <v>56.982414843236597</v>
      </c>
      <c r="M2977">
        <v>61.509050860593199</v>
      </c>
      <c r="N2977">
        <v>2.7749155749641399</v>
      </c>
      <c r="O2977">
        <v>26.4500077748406</v>
      </c>
      <c r="P2977">
        <v>42.594235033259402</v>
      </c>
      <c r="Q2977">
        <v>-8.4290600670089994E-3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E2978">
        <v>88.966175000000007</v>
      </c>
      <c r="F2978">
        <v>123.65</v>
      </c>
      <c r="G2978">
        <v>30.262282728790701</v>
      </c>
      <c r="H2978">
        <v>-5.3268732265538699</v>
      </c>
      <c r="I2978">
        <v>-56.694962085462301</v>
      </c>
      <c r="J2978">
        <v>-2.8306314395293599</v>
      </c>
      <c r="K2978">
        <v>135.85344182667001</v>
      </c>
      <c r="L2978">
        <v>153.479496784296</v>
      </c>
      <c r="M2978">
        <v>47.028331935429797</v>
      </c>
      <c r="N2978">
        <v>0.53908984830805096</v>
      </c>
      <c r="O2978">
        <v>111.039223615042</v>
      </c>
      <c r="P2978">
        <v>58.019169329073399</v>
      </c>
      <c r="Q2978">
        <v>0.104514347334633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Row],[Ticker]],[1]!Table1[[Symbol]:[Industry]],2,FALSE),"-")</f>
        <v>-</v>
      </c>
      <c r="D2979" t="s">
        <v>622</v>
      </c>
      <c r="E2979">
        <v>88.964424960000002</v>
      </c>
      <c r="F2979">
        <v>82.58</v>
      </c>
      <c r="G2979">
        <v>-25.278291153334202</v>
      </c>
      <c r="H2979">
        <v>-6.2280334303669997</v>
      </c>
      <c r="I2979">
        <v>-25.4186527455775</v>
      </c>
      <c r="J2979">
        <v>-2.5390091306319298</v>
      </c>
      <c r="K2979">
        <v>84.609887543444003</v>
      </c>
      <c r="L2979">
        <v>85.551064784738401</v>
      </c>
      <c r="M2979">
        <v>39.4154416453257</v>
      </c>
      <c r="N2979">
        <v>1.1660473492594201</v>
      </c>
      <c r="O2979">
        <v>26.786146766771601</v>
      </c>
      <c r="P2979">
        <v>7.2467532467532303</v>
      </c>
      <c r="Q2979">
        <v>-8.3394803570472006E-2</v>
      </c>
    </row>
    <row r="2980" spans="1:17" hidden="1" x14ac:dyDescent="0.3">
      <c r="A2980" t="s">
        <v>6123</v>
      </c>
      <c r="B2980" t="s">
        <v>6124</v>
      </c>
      <c r="C2980" t="str">
        <f>IFERROR(VLOOKUP(Table1[[#This Row],[Ticker]],[1]!Table1[[Symbol]:[Industry]],2,FALSE),"-")</f>
        <v>-</v>
      </c>
      <c r="D2980" t="s">
        <v>619</v>
      </c>
      <c r="E2980">
        <v>88.621762935999996</v>
      </c>
      <c r="F2980">
        <v>8.98</v>
      </c>
      <c r="G2980">
        <v>-43.110054049659503</v>
      </c>
      <c r="H2980">
        <v>-14.848579447817</v>
      </c>
      <c r="I2980">
        <v>-36.213409710007802</v>
      </c>
      <c r="J2980">
        <v>-6.5002287744653398</v>
      </c>
      <c r="K2980">
        <v>10.2822215484097</v>
      </c>
      <c r="L2980">
        <v>11.488187681024501</v>
      </c>
      <c r="M2980">
        <v>5.6935877703757702</v>
      </c>
      <c r="N2980">
        <v>1.4987459372079801</v>
      </c>
      <c r="O2980">
        <v>74.276169265033403</v>
      </c>
      <c r="P2980">
        <v>34.0298507462686</v>
      </c>
      <c r="Q2980">
        <v>-0.12729141656774201</v>
      </c>
    </row>
    <row r="2981" spans="1:17" hidden="1" x14ac:dyDescent="0.3">
      <c r="A2981" t="s">
        <v>6125</v>
      </c>
      <c r="B2981" t="s">
        <v>6126</v>
      </c>
      <c r="C2981" t="str">
        <f>IFERROR(VLOOKUP(Table1[[#This Row],[Ticker]],[1]!Table1[[Symbol]:[Industry]],2,FALSE),"-")</f>
        <v>-</v>
      </c>
      <c r="E2981">
        <v>88.528761000000003</v>
      </c>
      <c r="F2981">
        <v>278.55</v>
      </c>
      <c r="G2981">
        <v>72.496981557376003</v>
      </c>
      <c r="H2981">
        <v>7.8718979040344603</v>
      </c>
      <c r="I2981">
        <v>13.739164910519101</v>
      </c>
      <c r="J2981">
        <v>-2.8561219581530799</v>
      </c>
      <c r="K2981">
        <v>254.47397282588301</v>
      </c>
      <c r="L2981">
        <v>217.79661627544499</v>
      </c>
      <c r="M2981">
        <v>46.451638652720099</v>
      </c>
      <c r="N2981">
        <v>0.45718649704187703</v>
      </c>
      <c r="O2981">
        <v>12.224017232094701</v>
      </c>
      <c r="P2981">
        <v>104.816176470588</v>
      </c>
      <c r="Q2981">
        <v>7.8141048758508996E-2</v>
      </c>
    </row>
    <row r="2982" spans="1:17" hidden="1" x14ac:dyDescent="0.3">
      <c r="A2982" t="s">
        <v>6127</v>
      </c>
      <c r="B2982" t="s">
        <v>6128</v>
      </c>
      <c r="C2982" t="str">
        <f>IFERROR(VLOOKUP(Table1[[#This Row],[Ticker]],[1]!Table1[[Symbol]:[Industry]],2,FALSE),"-")</f>
        <v>-</v>
      </c>
      <c r="D2982" t="s">
        <v>715</v>
      </c>
      <c r="E2982">
        <v>88.390709483999998</v>
      </c>
      <c r="F2982">
        <v>96.95</v>
      </c>
      <c r="G2982">
        <v>27.307915035392401</v>
      </c>
      <c r="H2982">
        <v>-1.90011955924825</v>
      </c>
      <c r="I2982">
        <v>13.500846528601</v>
      </c>
      <c r="J2982">
        <v>-2.16969580894754</v>
      </c>
      <c r="K2982">
        <v>96.180631228073693</v>
      </c>
      <c r="L2982">
        <v>84.053597354896894</v>
      </c>
      <c r="M2982">
        <v>50.698257281001702</v>
      </c>
      <c r="N2982">
        <v>1.2727897336126699</v>
      </c>
      <c r="O2982">
        <v>5.9824651882413402</v>
      </c>
      <c r="P2982">
        <v>64.322033898304994</v>
      </c>
    </row>
    <row r="2983" spans="1:17" hidden="1" x14ac:dyDescent="0.3">
      <c r="A2983" t="s">
        <v>6129</v>
      </c>
      <c r="B2983" t="s">
        <v>6130</v>
      </c>
      <c r="C2983" t="str">
        <f>IFERROR(VLOOKUP(Table1[[#This Row],[Ticker]],[1]!Table1[[Symbol]:[Industry]],2,FALSE),"-")</f>
        <v>-</v>
      </c>
      <c r="E2983">
        <v>88.286097999999996</v>
      </c>
      <c r="F2983">
        <v>28.36</v>
      </c>
      <c r="G2983">
        <v>73.895534930807301</v>
      </c>
      <c r="H2983">
        <v>-1.59540844319935</v>
      </c>
      <c r="I2983">
        <v>16.5114418863342</v>
      </c>
      <c r="J2983">
        <v>-1.7072210491017401</v>
      </c>
      <c r="K2983">
        <v>28.582842036610899</v>
      </c>
      <c r="L2983">
        <v>25.067652129539798</v>
      </c>
      <c r="M2983">
        <v>35.272492124960202</v>
      </c>
      <c r="N2983">
        <v>0.86589546398124295</v>
      </c>
      <c r="O2983">
        <v>16.361071932299001</v>
      </c>
      <c r="P2983">
        <v>107.00729927007301</v>
      </c>
      <c r="Q2983">
        <v>0.119118294066463</v>
      </c>
    </row>
    <row r="2984" spans="1:17" hidden="1" x14ac:dyDescent="0.3">
      <c r="A2984" t="s">
        <v>6131</v>
      </c>
      <c r="B2984" t="s">
        <v>6132</v>
      </c>
      <c r="C2984" t="str">
        <f>IFERROR(VLOOKUP(Table1[[#This Row],[Ticker]],[1]!Table1[[Symbol]:[Industry]],2,FALSE),"-")</f>
        <v>-</v>
      </c>
      <c r="D2984" t="s">
        <v>555</v>
      </c>
      <c r="E2984">
        <v>88.2</v>
      </c>
      <c r="F2984">
        <v>147</v>
      </c>
      <c r="G2984">
        <v>528.23050088610103</v>
      </c>
      <c r="H2984">
        <v>30.623730828655301</v>
      </c>
      <c r="I2984">
        <v>24.4705202026908</v>
      </c>
      <c r="J2984">
        <v>5.7398274655908903</v>
      </c>
      <c r="K2984">
        <v>122.05601836708701</v>
      </c>
      <c r="L2984">
        <v>93.1770080831336</v>
      </c>
      <c r="M2984">
        <v>64.368038699917904</v>
      </c>
      <c r="N2984">
        <v>1.4072272102801699</v>
      </c>
      <c r="O2984">
        <v>16.632653061224399</v>
      </c>
      <c r="P2984">
        <v>591.43932267168304</v>
      </c>
      <c r="Q2984">
        <v>0.105565578573197</v>
      </c>
    </row>
    <row r="2985" spans="1:17" hidden="1" x14ac:dyDescent="0.3">
      <c r="A2985" t="s">
        <v>6133</v>
      </c>
      <c r="B2985" t="s">
        <v>6134</v>
      </c>
      <c r="C2985" t="str">
        <f>IFERROR(VLOOKUP(Table1[[#This Row],[Ticker]],[1]!Table1[[Symbol]:[Industry]],2,FALSE),"-")</f>
        <v>-</v>
      </c>
      <c r="D2985" t="s">
        <v>915</v>
      </c>
      <c r="E2985">
        <v>88.162576200000004</v>
      </c>
      <c r="F2985">
        <v>54</v>
      </c>
      <c r="G2985">
        <v>-49.2187111832474</v>
      </c>
      <c r="H2985">
        <v>-2.7032022306694898</v>
      </c>
      <c r="I2985">
        <v>-29.7933239782258</v>
      </c>
      <c r="J2985">
        <v>3.5542961398726498</v>
      </c>
      <c r="K2985">
        <v>54.504142748222797</v>
      </c>
      <c r="M2985">
        <v>50.2224043764</v>
      </c>
      <c r="N2985">
        <v>1.09747340425531</v>
      </c>
      <c r="O2985">
        <v>49.4444444444444</v>
      </c>
      <c r="P2985">
        <v>12.033195020746801</v>
      </c>
    </row>
    <row r="2986" spans="1:17" hidden="1" x14ac:dyDescent="0.3">
      <c r="A2986" t="s">
        <v>6135</v>
      </c>
      <c r="B2986" t="s">
        <v>6136</v>
      </c>
      <c r="C2986" t="str">
        <f>IFERROR(VLOOKUP(Table1[[#This Row],[Ticker]],[1]!Table1[[Symbol]:[Industry]],2,FALSE),"-")</f>
        <v>-</v>
      </c>
      <c r="D2986" t="s">
        <v>541</v>
      </c>
      <c r="E2986">
        <v>87.945062309999997</v>
      </c>
      <c r="F2986">
        <v>83.9</v>
      </c>
      <c r="G2986">
        <v>154.356662833115</v>
      </c>
      <c r="H2986">
        <v>31.090598756807299</v>
      </c>
      <c r="I2986">
        <v>44.993349355874003</v>
      </c>
      <c r="J2986">
        <v>-5.5511778254143804</v>
      </c>
      <c r="K2986">
        <v>71.262242803839897</v>
      </c>
      <c r="L2986">
        <v>58.189777547693097</v>
      </c>
      <c r="M2986">
        <v>57.274328002007998</v>
      </c>
      <c r="N2986">
        <v>1.7728252943014799</v>
      </c>
      <c r="O2986">
        <v>15.601907032181099</v>
      </c>
      <c r="P2986">
        <v>189.31034482758599</v>
      </c>
      <c r="Q2986">
        <v>5.2953207333662003E-2</v>
      </c>
    </row>
    <row r="2987" spans="1:17" hidden="1" x14ac:dyDescent="0.3">
      <c r="A2987" t="s">
        <v>6137</v>
      </c>
      <c r="B2987" t="s">
        <v>6138</v>
      </c>
      <c r="C2987" t="str">
        <f>IFERROR(VLOOKUP(Table1[[#This Row],[Ticker]],[1]!Table1[[Symbol]:[Industry]],2,FALSE),"-")</f>
        <v>-</v>
      </c>
      <c r="E2987">
        <v>87.943090010999995</v>
      </c>
      <c r="F2987">
        <v>98.49</v>
      </c>
      <c r="G2987">
        <v>51.864045049439497</v>
      </c>
      <c r="H2987">
        <v>-7.8270226547772204</v>
      </c>
      <c r="I2987">
        <v>-31.819836962841499</v>
      </c>
      <c r="J2987">
        <v>-6.3885187023592298</v>
      </c>
      <c r="K2987">
        <v>102.555227307075</v>
      </c>
      <c r="L2987">
        <v>94.641974700219293</v>
      </c>
      <c r="M2987">
        <v>46.014185933975398</v>
      </c>
      <c r="N2987">
        <v>0.51788135593220297</v>
      </c>
      <c r="O2987">
        <v>38.988729820286302</v>
      </c>
      <c r="P2987">
        <v>79.072727272727207</v>
      </c>
    </row>
    <row r="2988" spans="1:17" hidden="1" x14ac:dyDescent="0.3">
      <c r="A2988" t="s">
        <v>6139</v>
      </c>
      <c r="B2988" t="s">
        <v>6140</v>
      </c>
      <c r="C2988" t="str">
        <f>IFERROR(VLOOKUP(Table1[[#This Row],[Ticker]],[1]!Table1[[Symbol]:[Industry]],2,FALSE),"-")</f>
        <v>-</v>
      </c>
      <c r="D2988" t="s">
        <v>133</v>
      </c>
      <c r="E2988">
        <v>87.888754800000001</v>
      </c>
      <c r="F2988">
        <v>154</v>
      </c>
      <c r="G2988">
        <v>104.137193197587</v>
      </c>
      <c r="H2988">
        <v>-22.886856959778701</v>
      </c>
      <c r="I2988">
        <v>10.8520108507398</v>
      </c>
      <c r="J2988">
        <v>-11.891466749972899</v>
      </c>
      <c r="K2988">
        <v>173.039326625006</v>
      </c>
      <c r="L2988">
        <v>137.49833180193099</v>
      </c>
      <c r="M2988">
        <v>10.9306131396296</v>
      </c>
      <c r="N2988">
        <v>0.603578528827037</v>
      </c>
      <c r="O2988">
        <v>39.577922077921997</v>
      </c>
      <c r="P2988">
        <v>136.85019993847999</v>
      </c>
      <c r="Q2988">
        <v>4.2679739809964999E-2</v>
      </c>
    </row>
    <row r="2989" spans="1:17" hidden="1" x14ac:dyDescent="0.3">
      <c r="A2989" t="s">
        <v>6141</v>
      </c>
      <c r="B2989" t="s">
        <v>6142</v>
      </c>
      <c r="C2989" t="str">
        <f>IFERROR(VLOOKUP(Table1[[#This Row],[Ticker]],[1]!Table1[[Symbol]:[Industry]],2,FALSE),"-")</f>
        <v>-</v>
      </c>
      <c r="E2989">
        <v>87.85</v>
      </c>
      <c r="F2989">
        <v>175.7</v>
      </c>
      <c r="G2989">
        <v>109.943772080065</v>
      </c>
      <c r="H2989">
        <v>-0.162137858655168</v>
      </c>
      <c r="I2989">
        <v>53.6728651258056</v>
      </c>
      <c r="J2989">
        <v>2.6696229326997898</v>
      </c>
      <c r="K2989">
        <v>168.745178386503</v>
      </c>
      <c r="L2989">
        <v>132.05026188768099</v>
      </c>
      <c r="M2989">
        <v>44.703690211340202</v>
      </c>
      <c r="N2989">
        <v>0.34745500928448703</v>
      </c>
      <c r="O2989">
        <v>17.103016505406899</v>
      </c>
      <c r="P2989">
        <v>176.867317995587</v>
      </c>
      <c r="Q2989">
        <v>0.13777354178689799</v>
      </c>
    </row>
    <row r="2990" spans="1:17" hidden="1" x14ac:dyDescent="0.3">
      <c r="A2990" t="s">
        <v>6143</v>
      </c>
      <c r="B2990" t="s">
        <v>6144</v>
      </c>
      <c r="C2990" t="str">
        <f>IFERROR(VLOOKUP(Table1[[#This Row],[Ticker]],[1]!Table1[[Symbol]:[Industry]],2,FALSE),"-")</f>
        <v>-</v>
      </c>
      <c r="D2990" t="s">
        <v>21</v>
      </c>
      <c r="E2990">
        <v>87.810590000000005</v>
      </c>
      <c r="F2990">
        <v>160.25</v>
      </c>
      <c r="G2990">
        <v>3.1715847319792299</v>
      </c>
      <c r="H2990">
        <v>5.86780880201289</v>
      </c>
      <c r="I2990">
        <v>-25.272588453969099</v>
      </c>
      <c r="J2990">
        <v>-14.85774716848</v>
      </c>
      <c r="K2990">
        <v>154.47915534136001</v>
      </c>
      <c r="L2990">
        <v>155.53344804106899</v>
      </c>
      <c r="M2990">
        <v>41.477522898016197</v>
      </c>
      <c r="N2990">
        <v>1.84696969696969</v>
      </c>
      <c r="O2990">
        <v>49.7035881435257</v>
      </c>
      <c r="P2990">
        <v>44.174538911380999</v>
      </c>
    </row>
    <row r="2991" spans="1:17" hidden="1" x14ac:dyDescent="0.3">
      <c r="A2991" t="s">
        <v>6145</v>
      </c>
      <c r="B2991" t="s">
        <v>6146</v>
      </c>
      <c r="C2991" t="str">
        <f>IFERROR(VLOOKUP(Table1[[#This Row],[Ticker]],[1]!Table1[[Symbol]:[Industry]],2,FALSE),"-")</f>
        <v>-</v>
      </c>
      <c r="D2991" t="s">
        <v>290</v>
      </c>
      <c r="E2991">
        <v>87.680599999999998</v>
      </c>
      <c r="F2991">
        <v>80.5</v>
      </c>
      <c r="G2991">
        <v>-18.437184458757098</v>
      </c>
      <c r="H2991">
        <v>-5.5215874987009199</v>
      </c>
      <c r="I2991">
        <v>-29.384754417400899</v>
      </c>
      <c r="J2991">
        <v>3.1532033649130802</v>
      </c>
      <c r="K2991">
        <v>83.934436921790905</v>
      </c>
      <c r="M2991">
        <v>42.6109820287164</v>
      </c>
      <c r="N2991">
        <v>0.68258426966292096</v>
      </c>
      <c r="O2991">
        <v>54.844720496894404</v>
      </c>
      <c r="P2991">
        <v>14.7540983606557</v>
      </c>
    </row>
    <row r="2992" spans="1:17" hidden="1" x14ac:dyDescent="0.3">
      <c r="A2992" t="s">
        <v>6147</v>
      </c>
      <c r="B2992" t="s">
        <v>6148</v>
      </c>
      <c r="C2992" t="str">
        <f>IFERROR(VLOOKUP(Table1[[#This Row],[Ticker]],[1]!Table1[[Symbol]:[Industry]],2,FALSE),"-")</f>
        <v>-</v>
      </c>
      <c r="D2992" t="s">
        <v>402</v>
      </c>
      <c r="E2992">
        <v>87.521304000000001</v>
      </c>
      <c r="F2992">
        <v>20.8</v>
      </c>
      <c r="G2992">
        <v>-3.2211756241957401</v>
      </c>
      <c r="H2992">
        <v>6.9313248584030598</v>
      </c>
      <c r="I2992">
        <v>-16.094511651954601</v>
      </c>
      <c r="J2992">
        <v>-0.53795031218688405</v>
      </c>
      <c r="K2992">
        <v>19.168674562451901</v>
      </c>
      <c r="L2992">
        <v>19.046639313958199</v>
      </c>
      <c r="M2992">
        <v>59.708100337570301</v>
      </c>
      <c r="N2992">
        <v>1.9518030030493401</v>
      </c>
      <c r="O2992">
        <v>21.634615384615302</v>
      </c>
      <c r="P2992">
        <v>34.453781512604998</v>
      </c>
      <c r="Q2992">
        <v>5.2966822914642997E-2</v>
      </c>
    </row>
    <row r="2993" spans="1:17" hidden="1" x14ac:dyDescent="0.3">
      <c r="A2993" t="s">
        <v>6149</v>
      </c>
      <c r="B2993" t="s">
        <v>6150</v>
      </c>
      <c r="C2993" t="str">
        <f>IFERROR(VLOOKUP(Table1[[#This Row],[Ticker]],[1]!Table1[[Symbol]:[Industry]],2,FALSE),"-")</f>
        <v>-</v>
      </c>
      <c r="D2993" t="s">
        <v>54</v>
      </c>
      <c r="E2993">
        <v>87.432754743999993</v>
      </c>
      <c r="F2993">
        <v>98.33</v>
      </c>
      <c r="G2993">
        <v>127.858922098619</v>
      </c>
      <c r="H2993">
        <v>5.3605657206336002</v>
      </c>
      <c r="I2993">
        <v>-23.2118993489308</v>
      </c>
      <c r="J2993">
        <v>9.83910199785511</v>
      </c>
      <c r="K2993">
        <v>97.377263426349401</v>
      </c>
      <c r="L2993">
        <v>88.651482830196997</v>
      </c>
      <c r="M2993">
        <v>52.179027435684297</v>
      </c>
      <c r="N2993">
        <v>0.39609554703627198</v>
      </c>
      <c r="O2993">
        <v>20.8685040170853</v>
      </c>
      <c r="P2993">
        <v>151.86987704917999</v>
      </c>
    </row>
    <row r="2994" spans="1:17" hidden="1" x14ac:dyDescent="0.3">
      <c r="A2994" t="s">
        <v>6151</v>
      </c>
      <c r="B2994" t="s">
        <v>6152</v>
      </c>
      <c r="C2994" t="str">
        <f>IFERROR(VLOOKUP(Table1[[#This Row],[Ticker]],[1]!Table1[[Symbol]:[Industry]],2,FALSE),"-")</f>
        <v>-</v>
      </c>
      <c r="E2994">
        <v>87.427620000000005</v>
      </c>
      <c r="F2994">
        <v>137.4</v>
      </c>
      <c r="G2994">
        <v>6.8461879065823998</v>
      </c>
      <c r="H2994">
        <v>6.4881430402212299</v>
      </c>
      <c r="I2994">
        <v>-5.6837654412331098</v>
      </c>
      <c r="J2994">
        <v>-0.50622278045934799</v>
      </c>
      <c r="K2994">
        <v>130.05332156907599</v>
      </c>
      <c r="M2994">
        <v>51.422854819042797</v>
      </c>
      <c r="N2994">
        <v>1.03734939759036</v>
      </c>
      <c r="O2994">
        <v>10.771470160116399</v>
      </c>
      <c r="P2994">
        <v>42.383419689119101</v>
      </c>
    </row>
    <row r="2995" spans="1:17" hidden="1" x14ac:dyDescent="0.3">
      <c r="A2995" t="s">
        <v>6153</v>
      </c>
      <c r="B2995" t="s">
        <v>6154</v>
      </c>
      <c r="C2995" t="str">
        <f>IFERROR(VLOOKUP(Table1[[#This Row],[Ticker]],[1]!Table1[[Symbol]:[Industry]],2,FALSE),"-")</f>
        <v>-</v>
      </c>
      <c r="D2995" t="s">
        <v>6155</v>
      </c>
      <c r="E2995">
        <v>87.248673600000004</v>
      </c>
      <c r="F2995">
        <v>113.2</v>
      </c>
      <c r="G2995">
        <v>-47.004152229471998</v>
      </c>
      <c r="H2995">
        <v>1.7580738128875999</v>
      </c>
      <c r="I2995">
        <v>-52.895429969202802</v>
      </c>
      <c r="J2995">
        <v>0.87134033439190595</v>
      </c>
      <c r="K2995">
        <v>118.68407593310501</v>
      </c>
      <c r="M2995">
        <v>42.781204432256501</v>
      </c>
      <c r="N2995">
        <v>0.44441379310344797</v>
      </c>
      <c r="O2995">
        <v>85.512367491166003</v>
      </c>
      <c r="P2995">
        <v>25.568496949528502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890</v>
      </c>
      <c r="E2996">
        <v>87.1524</v>
      </c>
      <c r="F2996">
        <v>84.45</v>
      </c>
      <c r="G2996">
        <v>22.3495303180703</v>
      </c>
      <c r="H2996">
        <v>57.716255880688102</v>
      </c>
      <c r="I2996">
        <v>19.428849920272</v>
      </c>
      <c r="J2996">
        <v>22.2788138203667</v>
      </c>
      <c r="K2996">
        <v>61.145681555253603</v>
      </c>
      <c r="L2996">
        <v>55.831875386627999</v>
      </c>
      <c r="M2996">
        <v>96.215414244120794</v>
      </c>
      <c r="N2996">
        <v>2.19651784140749</v>
      </c>
      <c r="O2996">
        <v>2.6050917702782699</v>
      </c>
      <c r="P2996">
        <v>83.188720173535799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715</v>
      </c>
      <c r="E2997">
        <v>86.967899709999998</v>
      </c>
      <c r="F2997">
        <v>51.5</v>
      </c>
      <c r="G2997">
        <v>-12.514960146490299</v>
      </c>
      <c r="H2997">
        <v>-3.9918293354693701</v>
      </c>
      <c r="I2997">
        <v>-0.41270590445814098</v>
      </c>
      <c r="J2997">
        <v>-0.86980132893079798</v>
      </c>
      <c r="K2997">
        <v>51.595304569529198</v>
      </c>
      <c r="L2997">
        <v>48.409644546963698</v>
      </c>
      <c r="M2997">
        <v>73.635405148885695</v>
      </c>
      <c r="N2997">
        <v>1.16397029082037</v>
      </c>
      <c r="O2997">
        <v>7.5728155339805703</v>
      </c>
      <c r="P2997">
        <v>26.1636452719255</v>
      </c>
      <c r="Q2997">
        <v>-4.1911912161719999E-3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E2998">
        <v>86.899990000000003</v>
      </c>
      <c r="F2998">
        <v>165.65</v>
      </c>
      <c r="G2998">
        <v>-29.623490563095999</v>
      </c>
      <c r="H2998">
        <v>9.8002178701532099</v>
      </c>
      <c r="I2998">
        <v>-28.913768293602601</v>
      </c>
      <c r="J2998">
        <v>1.5916793174427399</v>
      </c>
      <c r="K2998">
        <v>155.10043922275699</v>
      </c>
      <c r="L2998">
        <v>149.94717135018101</v>
      </c>
      <c r="M2998">
        <v>52.956025292992003</v>
      </c>
      <c r="N2998">
        <v>0.204395604395604</v>
      </c>
      <c r="O2998">
        <v>21.943857530938701</v>
      </c>
      <c r="P2998">
        <v>57.761904761904702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1428</v>
      </c>
      <c r="E2999">
        <v>86.795109999999994</v>
      </c>
      <c r="F2999">
        <v>3.47</v>
      </c>
      <c r="G2999">
        <v>153.58904504943899</v>
      </c>
      <c r="H2999">
        <v>-28.837639957541601</v>
      </c>
      <c r="I2999">
        <v>117.032967101586</v>
      </c>
      <c r="J2999">
        <v>-8.94886122309779</v>
      </c>
      <c r="K2999">
        <v>3.82654372316683</v>
      </c>
      <c r="L2999">
        <v>2.5868737905405701</v>
      </c>
      <c r="M2999">
        <v>32.453845056374803</v>
      </c>
      <c r="N2999">
        <v>1.0745743318260701</v>
      </c>
      <c r="O2999">
        <v>41.498559077809702</v>
      </c>
      <c r="P2999">
        <v>308.23529411764702</v>
      </c>
      <c r="Q2999">
        <v>2.92805150482E-2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138</v>
      </c>
      <c r="E3000">
        <v>86.631198749999996</v>
      </c>
      <c r="F3000">
        <v>55.5</v>
      </c>
      <c r="G3000">
        <v>-17.280185719791199</v>
      </c>
      <c r="H3000">
        <v>-21.409024447463398</v>
      </c>
      <c r="I3000">
        <v>-15.5810492626967</v>
      </c>
      <c r="J3000">
        <v>-13.2634464363445</v>
      </c>
      <c r="K3000">
        <v>66.1873956947626</v>
      </c>
      <c r="L3000">
        <v>62.466013637773898</v>
      </c>
      <c r="M3000">
        <v>17.483066335219799</v>
      </c>
      <c r="N3000">
        <v>0.27545908039328998</v>
      </c>
      <c r="O3000">
        <v>37.243243243243199</v>
      </c>
      <c r="P3000">
        <v>57.894736842105203</v>
      </c>
      <c r="Q3000">
        <v>0.109224260740724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285</v>
      </c>
      <c r="E3001">
        <v>86.572767240000005</v>
      </c>
      <c r="F3001">
        <v>136.9</v>
      </c>
      <c r="G3001">
        <v>-26.9187563690001</v>
      </c>
      <c r="H3001">
        <v>9.4363753634535605</v>
      </c>
      <c r="I3001">
        <v>-49.5416150491547</v>
      </c>
      <c r="J3001">
        <v>-1.5442091842994099</v>
      </c>
      <c r="K3001">
        <v>141.60785949678601</v>
      </c>
      <c r="L3001">
        <v>164.94914131093</v>
      </c>
      <c r="M3001">
        <v>48.471729561960501</v>
      </c>
      <c r="N3001">
        <v>0.90730223123732201</v>
      </c>
      <c r="O3001">
        <v>100.146092037983</v>
      </c>
      <c r="P3001">
        <v>30.380952380952301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D3002" t="s">
        <v>138</v>
      </c>
      <c r="E3002">
        <v>86.427000000000007</v>
      </c>
      <c r="F3002">
        <v>78.569999999999993</v>
      </c>
      <c r="G3002">
        <v>43.873660434054898</v>
      </c>
      <c r="H3002">
        <v>-16.100742738054201</v>
      </c>
      <c r="I3002">
        <v>23.179948728882898</v>
      </c>
      <c r="J3002">
        <v>3.5653635279690601</v>
      </c>
      <c r="K3002">
        <v>84.442950342844398</v>
      </c>
      <c r="L3002">
        <v>71.888726721239806</v>
      </c>
      <c r="M3002">
        <v>45.4903032579235</v>
      </c>
      <c r="N3002">
        <v>2.8531468531468498</v>
      </c>
      <c r="O3002">
        <v>30.495099910907399</v>
      </c>
      <c r="P3002">
        <v>67.884615384615302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715</v>
      </c>
      <c r="E3003">
        <v>86.396236028999994</v>
      </c>
      <c r="F3003">
        <v>999.99</v>
      </c>
      <c r="G3003">
        <v>-24.0109549505604</v>
      </c>
      <c r="H3003">
        <v>-2.8878569597787598</v>
      </c>
      <c r="I3003">
        <v>-14.301366231746901</v>
      </c>
      <c r="J3003">
        <v>1.59067931744275</v>
      </c>
      <c r="K3003">
        <v>999.99052959563699</v>
      </c>
      <c r="L3003">
        <v>999.98545857159695</v>
      </c>
      <c r="M3003">
        <v>51.871899376974604</v>
      </c>
      <c r="N3003">
        <v>0.93482883781590198</v>
      </c>
      <c r="O3003">
        <v>3.0010300103000902</v>
      </c>
      <c r="P3003">
        <v>3.09175257731959</v>
      </c>
      <c r="Q3003">
        <v>-0.10191571481775601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315</v>
      </c>
      <c r="E3004">
        <v>86.33865625</v>
      </c>
      <c r="F3004">
        <v>372.35</v>
      </c>
      <c r="G3004">
        <v>17.917766223443699</v>
      </c>
      <c r="H3004">
        <v>-10.460027691485999</v>
      </c>
      <c r="I3004">
        <v>18.3501503339815</v>
      </c>
      <c r="J3004">
        <v>1.3153635279690601</v>
      </c>
      <c r="K3004">
        <v>385.93613881310301</v>
      </c>
      <c r="L3004">
        <v>293.18727133810302</v>
      </c>
      <c r="M3004">
        <v>46.035126821854099</v>
      </c>
      <c r="N3004">
        <v>0.59959646559521296</v>
      </c>
      <c r="O3004">
        <v>40.821807439237197</v>
      </c>
      <c r="P3004">
        <v>148.23333333333301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302</v>
      </c>
      <c r="E3005">
        <v>86.336404424999998</v>
      </c>
      <c r="F3005">
        <v>227.95</v>
      </c>
      <c r="G3005">
        <v>15.749927943369601</v>
      </c>
      <c r="H3005">
        <v>16.831452899376099</v>
      </c>
      <c r="I3005">
        <v>6.4998457449356097</v>
      </c>
      <c r="J3005">
        <v>5.0699401870079601</v>
      </c>
      <c r="K3005">
        <v>211.30776352775601</v>
      </c>
      <c r="L3005">
        <v>188.131475825384</v>
      </c>
      <c r="M3005">
        <v>55.011910591886803</v>
      </c>
      <c r="N3005">
        <v>1.2608060879145999</v>
      </c>
      <c r="O3005">
        <v>10.0679973678438</v>
      </c>
      <c r="P3005">
        <v>56.023271731690599</v>
      </c>
      <c r="Q3005">
        <v>-6.0438227024839997E-3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890</v>
      </c>
      <c r="E3006">
        <v>86.187393396000004</v>
      </c>
      <c r="F3006">
        <v>68.430000000000007</v>
      </c>
      <c r="G3006">
        <v>10.429123634901201</v>
      </c>
      <c r="H3006">
        <v>2.1631815313682701</v>
      </c>
      <c r="I3006">
        <v>-23.181857576620398</v>
      </c>
      <c r="J3006">
        <v>-4.94256725789971</v>
      </c>
      <c r="K3006">
        <v>65.8475250887508</v>
      </c>
      <c r="L3006">
        <v>62.964202144389901</v>
      </c>
      <c r="M3006">
        <v>53.778927893817901</v>
      </c>
      <c r="N3006">
        <v>1.6100837639176799</v>
      </c>
      <c r="O3006">
        <v>42.335233084904203</v>
      </c>
      <c r="P3006">
        <v>53.775280898876403</v>
      </c>
      <c r="Q3006">
        <v>-6.9814741508320002E-3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184</v>
      </c>
      <c r="E3007">
        <v>86.173049800000001</v>
      </c>
      <c r="F3007">
        <v>53</v>
      </c>
      <c r="G3007">
        <v>-1.6091073755027001</v>
      </c>
      <c r="H3007">
        <v>-3.5975168582559198</v>
      </c>
      <c r="I3007">
        <v>6.4285631532188798</v>
      </c>
      <c r="J3007">
        <v>-3.2721339121292301</v>
      </c>
      <c r="K3007">
        <v>48.8813018821646</v>
      </c>
      <c r="L3007">
        <v>46.3246531082359</v>
      </c>
      <c r="M3007">
        <v>70.786209169234198</v>
      </c>
      <c r="N3007">
        <v>0.71834862385321097</v>
      </c>
      <c r="O3007">
        <v>30.754716981131999</v>
      </c>
      <c r="P3007">
        <v>57.973174366616902</v>
      </c>
      <c r="Q3007">
        <v>-6.6012830468690003E-3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271</v>
      </c>
      <c r="E3008">
        <v>85.897654250000002</v>
      </c>
      <c r="F3008">
        <v>35.450000000000003</v>
      </c>
      <c r="G3008">
        <v>37.125408685803102</v>
      </c>
      <c r="H3008">
        <v>-8.2552780124103293</v>
      </c>
      <c r="I3008">
        <v>-25.675366231746899</v>
      </c>
      <c r="J3008">
        <v>-2.4894089727679698</v>
      </c>
      <c r="K3008">
        <v>36.0478797034026</v>
      </c>
      <c r="L3008">
        <v>34.044689319114397</v>
      </c>
      <c r="M3008">
        <v>31.2752958550365</v>
      </c>
      <c r="N3008">
        <v>0.91693837887275598</v>
      </c>
      <c r="O3008">
        <v>43.864598025387799</v>
      </c>
      <c r="P3008">
        <v>74.201474201474198</v>
      </c>
      <c r="Q3008">
        <v>5.5358748108835003E-2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85.745999999999995</v>
      </c>
      <c r="F3009">
        <v>138.30000000000001</v>
      </c>
      <c r="G3009">
        <v>187.05517190504</v>
      </c>
      <c r="H3009">
        <v>-35.925960984076397</v>
      </c>
      <c r="I3009">
        <v>82.120596699654797</v>
      </c>
      <c r="J3009">
        <v>-6.0955957888706296</v>
      </c>
      <c r="K3009">
        <v>143.997049076075</v>
      </c>
      <c r="L3009">
        <v>97.169848380197706</v>
      </c>
      <c r="M3009">
        <v>11.876886004194001</v>
      </c>
      <c r="N3009">
        <v>0.14000908265213399</v>
      </c>
      <c r="O3009">
        <v>52.364425162689798</v>
      </c>
      <c r="P3009">
        <v>227.72511848341199</v>
      </c>
      <c r="Q3009">
        <v>0.145046305864199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555</v>
      </c>
      <c r="E3010">
        <v>85.607566399999996</v>
      </c>
      <c r="F3010">
        <v>105.4</v>
      </c>
      <c r="G3010">
        <v>6.9207220680730899</v>
      </c>
      <c r="H3010">
        <v>-4.7916188645406601</v>
      </c>
      <c r="I3010">
        <v>-28.399795734599401</v>
      </c>
      <c r="J3010">
        <v>-3.12617452159517</v>
      </c>
      <c r="K3010">
        <v>113.641586445157</v>
      </c>
      <c r="L3010">
        <v>108.912940316359</v>
      </c>
      <c r="M3010">
        <v>42.326160156803802</v>
      </c>
      <c r="N3010">
        <v>1.4178403755868501</v>
      </c>
      <c r="O3010">
        <v>51.185958254269401</v>
      </c>
      <c r="P3010">
        <v>33.080808080807998</v>
      </c>
      <c r="Q3010">
        <v>-1.1529353842124E-2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E3011">
        <v>85.536000000000001</v>
      </c>
      <c r="F3011">
        <v>264</v>
      </c>
      <c r="G3011">
        <v>253.83361353376699</v>
      </c>
      <c r="H3011">
        <v>-5.2176419681695796</v>
      </c>
      <c r="I3011">
        <v>138.937043840195</v>
      </c>
      <c r="J3011">
        <v>4.2975616703839101</v>
      </c>
      <c r="K3011">
        <v>240.822641931947</v>
      </c>
      <c r="L3011">
        <v>164.67653863355699</v>
      </c>
      <c r="M3011">
        <v>55.436389444721001</v>
      </c>
      <c r="N3011">
        <v>0.35738914845041198</v>
      </c>
      <c r="O3011">
        <v>7.8409090909090802</v>
      </c>
      <c r="P3011">
        <v>300</v>
      </c>
      <c r="Q3011">
        <v>0.12623850836328401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E3012">
        <v>85.491313379999994</v>
      </c>
      <c r="F3012">
        <v>36.299999999999997</v>
      </c>
      <c r="G3012">
        <v>20.646579296014799</v>
      </c>
      <c r="H3012">
        <v>-25.190521881244699</v>
      </c>
      <c r="I3012">
        <v>-17.030227226555201</v>
      </c>
      <c r="J3012">
        <v>-4.9103368115894996</v>
      </c>
      <c r="K3012">
        <v>48.747933108344398</v>
      </c>
      <c r="L3012">
        <v>48.449821669612199</v>
      </c>
      <c r="M3012">
        <v>30.506241355221899</v>
      </c>
      <c r="N3012">
        <v>1.4540832874610099</v>
      </c>
      <c r="O3012">
        <v>106.611570247933</v>
      </c>
      <c r="P3012">
        <v>50.466321243523304</v>
      </c>
      <c r="Q3012">
        <v>0.19424735827574199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E3013">
        <v>85.388257199999998</v>
      </c>
      <c r="F3013">
        <v>76.38</v>
      </c>
      <c r="G3013">
        <v>-20.7947387343442</v>
      </c>
      <c r="H3013">
        <v>9.0543195108094796</v>
      </c>
      <c r="I3013">
        <v>-7.9955645616008102</v>
      </c>
      <c r="J3013">
        <v>9.5633105231165096</v>
      </c>
      <c r="K3013">
        <v>71.925145117097003</v>
      </c>
      <c r="L3013">
        <v>72.215725129217205</v>
      </c>
      <c r="M3013">
        <v>62.7921561441756</v>
      </c>
      <c r="N3013">
        <v>1.48064516129032</v>
      </c>
      <c r="O3013">
        <v>37.4705420267085</v>
      </c>
      <c r="P3013">
        <v>27.1940049958367</v>
      </c>
      <c r="Q3013">
        <v>0.21783778036739501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295</v>
      </c>
      <c r="E3014">
        <v>85.377600000000001</v>
      </c>
      <c r="F3014">
        <v>126</v>
      </c>
      <c r="G3014">
        <v>-42.431155662765001</v>
      </c>
      <c r="H3014">
        <v>-5.2124383551275901</v>
      </c>
      <c r="I3014">
        <v>-42.912264248744101</v>
      </c>
      <c r="J3014">
        <v>7.2520566759333098</v>
      </c>
      <c r="K3014">
        <v>135.85456804025401</v>
      </c>
      <c r="M3014">
        <v>51.257741978072197</v>
      </c>
      <c r="N3014">
        <v>1.27415730337078</v>
      </c>
      <c r="O3014">
        <v>82.103174603174594</v>
      </c>
      <c r="P3014">
        <v>13.5135135135135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622</v>
      </c>
      <c r="E3015">
        <v>85.312529291999994</v>
      </c>
      <c r="F3015">
        <v>108.12</v>
      </c>
      <c r="G3015">
        <v>38.307015324173001</v>
      </c>
      <c r="H3015">
        <v>23.118873699247001</v>
      </c>
      <c r="I3015">
        <v>37.574897147941201</v>
      </c>
      <c r="J3015">
        <v>-1.9697241913291801</v>
      </c>
      <c r="K3015">
        <v>99.412385184955397</v>
      </c>
      <c r="L3015">
        <v>85.682317412740204</v>
      </c>
      <c r="M3015">
        <v>47.2053674660743</v>
      </c>
      <c r="N3015">
        <v>0.59973749371660401</v>
      </c>
      <c r="O3015">
        <v>25.786163522012501</v>
      </c>
      <c r="P3015">
        <v>94.810810810810807</v>
      </c>
      <c r="Q3015">
        <v>2.0086406118872E-2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E3016">
        <v>85.254142139999999</v>
      </c>
      <c r="F3016">
        <v>5.31</v>
      </c>
      <c r="G3016">
        <v>-93.062729237936793</v>
      </c>
      <c r="H3016">
        <v>0.17827713983809901</v>
      </c>
      <c r="I3016">
        <v>-85.044167884639506</v>
      </c>
      <c r="J3016">
        <v>-6.9117220431014701</v>
      </c>
      <c r="K3016">
        <v>5.7710662321501802</v>
      </c>
      <c r="L3016">
        <v>10.2067842252868</v>
      </c>
      <c r="M3016">
        <v>47.916863717942199</v>
      </c>
      <c r="N3016">
        <v>2.8384093811973998</v>
      </c>
      <c r="O3016">
        <v>344.444444444444</v>
      </c>
      <c r="P3016">
        <v>10.624999999999901</v>
      </c>
      <c r="Q3016">
        <v>0.151748473642869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46</v>
      </c>
      <c r="E3017">
        <v>85.115724999999998</v>
      </c>
      <c r="F3017">
        <v>137.75</v>
      </c>
      <c r="G3017">
        <v>19.478628382772801</v>
      </c>
      <c r="H3017">
        <v>-4.2474011774658296</v>
      </c>
      <c r="I3017">
        <v>21.9171863022456</v>
      </c>
      <c r="J3017">
        <v>-16.7871554700607</v>
      </c>
      <c r="K3017">
        <v>141.88646202601399</v>
      </c>
      <c r="L3017">
        <v>111.06119040300599</v>
      </c>
      <c r="M3017">
        <v>32.822382578073999</v>
      </c>
      <c r="N3017">
        <v>2.1321047526673098</v>
      </c>
      <c r="O3017">
        <v>35.426497277676901</v>
      </c>
      <c r="P3017">
        <v>60.922897196261601</v>
      </c>
      <c r="Q3017">
        <v>0.13823512132958499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915</v>
      </c>
      <c r="E3018">
        <v>85.071250000000006</v>
      </c>
      <c r="F3018">
        <v>147.94999999999999</v>
      </c>
      <c r="G3018">
        <v>-47.4124563743243</v>
      </c>
      <c r="H3018">
        <v>-1.56032634753387</v>
      </c>
      <c r="I3018">
        <v>-29.9503092192042</v>
      </c>
      <c r="J3018">
        <v>2.8837568420942099</v>
      </c>
      <c r="K3018">
        <v>148.753898788752</v>
      </c>
      <c r="L3018">
        <v>171.162042523487</v>
      </c>
      <c r="M3018">
        <v>55.037408222152202</v>
      </c>
      <c r="N3018">
        <v>0.63445531380134501</v>
      </c>
      <c r="O3018">
        <v>44.643460628590702</v>
      </c>
      <c r="P3018">
        <v>7.9927007299269901</v>
      </c>
      <c r="Q3018">
        <v>0.19463648497017599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72</v>
      </c>
      <c r="E3019">
        <v>85.033072855999905</v>
      </c>
      <c r="F3019">
        <v>16.54</v>
      </c>
      <c r="G3019">
        <v>23.667616478010899</v>
      </c>
      <c r="H3019">
        <v>-4.9352740919947697</v>
      </c>
      <c r="I3019">
        <v>-22.0012590888898</v>
      </c>
      <c r="J3019">
        <v>1.5916793174427399</v>
      </c>
      <c r="K3019">
        <v>15.8074575144674</v>
      </c>
      <c r="L3019">
        <v>14.7198162430835</v>
      </c>
      <c r="M3019">
        <v>55.729156619806403</v>
      </c>
      <c r="N3019">
        <v>0.268626691269992</v>
      </c>
      <c r="O3019">
        <v>18.077388149939502</v>
      </c>
      <c r="P3019">
        <v>65.399999999999906</v>
      </c>
      <c r="Q3019">
        <v>4.0643456984349999E-2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80</v>
      </c>
      <c r="E3020">
        <v>84.916445207999999</v>
      </c>
      <c r="F3020">
        <v>26.04</v>
      </c>
      <c r="G3020">
        <v>-52.057376614003303</v>
      </c>
      <c r="H3020">
        <v>10.4464763735545</v>
      </c>
      <c r="I3020">
        <v>-21.399902442949202</v>
      </c>
      <c r="J3020">
        <v>6.1668427161355499</v>
      </c>
      <c r="K3020">
        <v>26.872947560587399</v>
      </c>
      <c r="L3020">
        <v>30.837904365883301</v>
      </c>
      <c r="M3020">
        <v>36.412597628135003</v>
      </c>
      <c r="N3020">
        <v>0.82553428760954695</v>
      </c>
      <c r="O3020">
        <v>45.7373271889401</v>
      </c>
      <c r="P3020">
        <v>24</v>
      </c>
      <c r="Q3020">
        <v>6.2116512292372E-2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915</v>
      </c>
      <c r="E3021">
        <v>84.843000000000004</v>
      </c>
      <c r="F3021">
        <v>49.5</v>
      </c>
      <c r="G3021">
        <v>-30.878311488660099</v>
      </c>
      <c r="H3021">
        <v>1.3684621891574</v>
      </c>
      <c r="I3021">
        <v>-9.4274848758147503</v>
      </c>
      <c r="J3021">
        <v>11.704038868004501</v>
      </c>
      <c r="K3021">
        <v>44.753456051733899</v>
      </c>
      <c r="L3021">
        <v>43.9040007181097</v>
      </c>
      <c r="M3021">
        <v>64.622229649360705</v>
      </c>
      <c r="N3021">
        <v>2.2782707622298002</v>
      </c>
      <c r="O3021">
        <v>13.030303030302999</v>
      </c>
      <c r="P3021">
        <v>35.616438356164302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271</v>
      </c>
      <c r="E3022">
        <v>84.838814775000003</v>
      </c>
      <c r="F3022">
        <v>157.94999999999999</v>
      </c>
      <c r="G3022">
        <v>98.391185291624794</v>
      </c>
      <c r="H3022">
        <v>42.425643040221203</v>
      </c>
      <c r="I3022">
        <v>66.213919482538699</v>
      </c>
      <c r="J3022">
        <v>-14.8753865508207</v>
      </c>
      <c r="K3022">
        <v>127.151139733948</v>
      </c>
      <c r="L3022">
        <v>103.44534900217501</v>
      </c>
      <c r="M3022">
        <v>61.201320174758401</v>
      </c>
      <c r="N3022">
        <v>2.8821216845142001</v>
      </c>
      <c r="O3022">
        <v>16.429249762583101</v>
      </c>
      <c r="P3022">
        <v>167.75724699101499</v>
      </c>
      <c r="Q3022">
        <v>0.116120975033808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388</v>
      </c>
      <c r="E3023">
        <v>84.721844000000004</v>
      </c>
      <c r="F3023">
        <v>69.8</v>
      </c>
      <c r="G3023">
        <v>-36.815452139817097</v>
      </c>
      <c r="H3023">
        <v>36.696476373554503</v>
      </c>
      <c r="I3023">
        <v>-1.7197210704566299</v>
      </c>
      <c r="J3023">
        <v>-5.3527651270016898</v>
      </c>
      <c r="K3023">
        <v>57.2496448317779</v>
      </c>
      <c r="M3023">
        <v>57.104313554201198</v>
      </c>
      <c r="N3023">
        <v>4.1741697416974102</v>
      </c>
      <c r="O3023">
        <v>35.243553008596002</v>
      </c>
      <c r="P3023">
        <v>83.442838370564999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1538</v>
      </c>
      <c r="E3024">
        <v>84.720240000000004</v>
      </c>
      <c r="F3024">
        <v>25.08</v>
      </c>
      <c r="G3024">
        <v>-27.363556106629801</v>
      </c>
      <c r="H3024">
        <v>-6.3774591845581998</v>
      </c>
      <c r="I3024">
        <v>-37.012230638526603</v>
      </c>
      <c r="J3024">
        <v>-3.1052903795269402</v>
      </c>
      <c r="K3024">
        <v>26.557065478629301</v>
      </c>
      <c r="L3024">
        <v>28.0013234392542</v>
      </c>
      <c r="M3024">
        <v>41.383309953765298</v>
      </c>
      <c r="N3024">
        <v>1.5216029192089899</v>
      </c>
      <c r="O3024">
        <v>69.457735247208902</v>
      </c>
      <c r="P3024">
        <v>13.999999999999901</v>
      </c>
      <c r="Q3024">
        <v>6.8066357969140002E-3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541</v>
      </c>
      <c r="E3025">
        <v>84.178911749999997</v>
      </c>
      <c r="F3025">
        <v>1.79</v>
      </c>
      <c r="G3025">
        <v>73.291127777675001</v>
      </c>
      <c r="H3025">
        <v>20.134725774034099</v>
      </c>
      <c r="I3025">
        <v>19.541982285652502</v>
      </c>
      <c r="J3025">
        <v>17.918209929687599</v>
      </c>
      <c r="K3025">
        <v>1.35085134991291</v>
      </c>
      <c r="L3025">
        <v>1.1835157341347999</v>
      </c>
      <c r="M3025">
        <v>88.296073567613405</v>
      </c>
      <c r="N3025">
        <v>4.4335788482137897</v>
      </c>
      <c r="O3025">
        <v>0</v>
      </c>
      <c r="P3025">
        <v>143.47916591994999</v>
      </c>
      <c r="Q3025">
        <v>0.13308917641485099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555</v>
      </c>
      <c r="E3026">
        <v>84.095759099999995</v>
      </c>
      <c r="F3026">
        <v>31.65</v>
      </c>
      <c r="G3026">
        <v>-5.4716291078638202</v>
      </c>
      <c r="H3026">
        <v>20.129016056094201</v>
      </c>
      <c r="I3026">
        <v>-13.504187887797899</v>
      </c>
      <c r="J3026">
        <v>8.4882310415806792</v>
      </c>
      <c r="K3026">
        <v>25.585624725056299</v>
      </c>
      <c r="L3026">
        <v>24.5933664015005</v>
      </c>
      <c r="M3026">
        <v>87.889616216441894</v>
      </c>
      <c r="N3026">
        <v>2.7445418352695401</v>
      </c>
      <c r="O3026">
        <v>1.7377567140600401</v>
      </c>
      <c r="Q3026">
        <v>-5.8214068461819E-2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60</v>
      </c>
      <c r="E3027">
        <v>84.088949999999997</v>
      </c>
      <c r="F3027">
        <v>82</v>
      </c>
      <c r="G3027">
        <v>21.1217884122714</v>
      </c>
      <c r="H3027">
        <v>0.68897534601655996</v>
      </c>
      <c r="I3027">
        <v>-6.39143084551191</v>
      </c>
      <c r="J3027">
        <v>-0.16270664746953101</v>
      </c>
      <c r="K3027">
        <v>84.130713833233401</v>
      </c>
      <c r="L3027">
        <v>73.407355674152399</v>
      </c>
      <c r="M3027">
        <v>34.490425162152</v>
      </c>
      <c r="N3027">
        <v>0.13479032867397001</v>
      </c>
      <c r="O3027">
        <v>24.085365853658502</v>
      </c>
      <c r="P3027">
        <v>79.627601314348297</v>
      </c>
      <c r="Q3027">
        <v>6.4297978191176997E-2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302</v>
      </c>
      <c r="E3028">
        <v>83.93</v>
      </c>
      <c r="F3028">
        <v>119.9</v>
      </c>
      <c r="G3028">
        <v>168.28548581004401</v>
      </c>
      <c r="H3028">
        <v>-1.8554860960056601</v>
      </c>
      <c r="I3028">
        <v>63.040263852560102</v>
      </c>
      <c r="J3028">
        <v>12.4356208544535</v>
      </c>
      <c r="K3028">
        <v>108.492363451515</v>
      </c>
      <c r="L3028">
        <v>83.078921857603603</v>
      </c>
      <c r="M3028">
        <v>70.128228154610795</v>
      </c>
      <c r="N3028">
        <v>0.60396981622699997</v>
      </c>
      <c r="O3028">
        <v>18.432026688907399</v>
      </c>
      <c r="P3028">
        <v>199.75</v>
      </c>
      <c r="Q3028">
        <v>0.11237588938960399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915</v>
      </c>
      <c r="E3029">
        <v>83.805000000000007</v>
      </c>
      <c r="F3029">
        <v>226.5</v>
      </c>
      <c r="G3029">
        <v>-30.027552460933801</v>
      </c>
      <c r="H3029">
        <v>0.31517022289803498</v>
      </c>
      <c r="I3029">
        <v>-25.092016487753199</v>
      </c>
      <c r="J3029">
        <v>-1.85659654462621</v>
      </c>
      <c r="K3029">
        <v>223.40937447386401</v>
      </c>
      <c r="L3029">
        <v>233.13997558369999</v>
      </c>
      <c r="M3029">
        <v>53.020255450704703</v>
      </c>
      <c r="N3029">
        <v>1.6067884114148201</v>
      </c>
      <c r="O3029">
        <v>34.194260485651199</v>
      </c>
      <c r="P3029">
        <v>8.3213773314203703</v>
      </c>
      <c r="Q3029">
        <v>-2.6720886881860001E-2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625</v>
      </c>
      <c r="E3030">
        <v>83.70805953</v>
      </c>
      <c r="F3030">
        <v>69.62</v>
      </c>
      <c r="G3030">
        <v>90.402349638290801</v>
      </c>
      <c r="H3030">
        <v>-4.3649036196831297</v>
      </c>
      <c r="I3030">
        <v>1.92667884337826</v>
      </c>
      <c r="J3030">
        <v>-1.2658717612827799</v>
      </c>
      <c r="K3030">
        <v>63.689318130664297</v>
      </c>
      <c r="L3030">
        <v>52.921024449782799</v>
      </c>
      <c r="M3030">
        <v>60.195791808350897</v>
      </c>
      <c r="N3030">
        <v>0.69793107913436103</v>
      </c>
      <c r="O3030">
        <v>11.174949727089899</v>
      </c>
      <c r="P3030">
        <v>130.52980132450301</v>
      </c>
      <c r="Q3030">
        <v>6.1880123636672002E-2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290</v>
      </c>
      <c r="E3031">
        <v>83.705482000000003</v>
      </c>
      <c r="F3031">
        <v>35</v>
      </c>
      <c r="G3031">
        <v>-66.727812561034995</v>
      </c>
      <c r="H3031">
        <v>-12.886856959778701</v>
      </c>
      <c r="I3031">
        <v>-41.986316644970003</v>
      </c>
      <c r="J3031">
        <v>-2.02277851388255</v>
      </c>
      <c r="K3031">
        <v>37.933757301174602</v>
      </c>
      <c r="M3031">
        <v>29.8354419820948</v>
      </c>
      <c r="N3031">
        <v>1.5195449844880999</v>
      </c>
      <c r="O3031">
        <v>80</v>
      </c>
      <c r="P3031">
        <v>12.540192926045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469</v>
      </c>
      <c r="E3032">
        <v>83.540347800000006</v>
      </c>
      <c r="F3032">
        <v>35.61</v>
      </c>
      <c r="G3032">
        <v>40.469414564451</v>
      </c>
      <c r="H3032">
        <v>23.576338731424102</v>
      </c>
      <c r="I3032">
        <v>6.4114981750327003</v>
      </c>
      <c r="J3032">
        <v>17.256703947984601</v>
      </c>
      <c r="K3032">
        <v>29.142989417990201</v>
      </c>
      <c r="L3032">
        <v>27.4408480605906</v>
      </c>
      <c r="M3032">
        <v>79.069586615766497</v>
      </c>
      <c r="N3032">
        <v>2.5523226127373801</v>
      </c>
      <c r="O3032">
        <v>19.910137601797199</v>
      </c>
      <c r="P3032">
        <v>76.287128712871294</v>
      </c>
      <c r="Q3032">
        <v>1.7657803581508001E-2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E3033">
        <v>83.443323844999995</v>
      </c>
      <c r="F3033">
        <v>15.89</v>
      </c>
      <c r="G3033">
        <v>-35.455399395004903</v>
      </c>
      <c r="H3033">
        <v>-11.319905392827099</v>
      </c>
      <c r="I3033">
        <v>-25.230859505289501</v>
      </c>
      <c r="J3033">
        <v>-0.480228056109961</v>
      </c>
      <c r="K3033">
        <v>16.883001815114799</v>
      </c>
      <c r="L3033">
        <v>18.173852708104999</v>
      </c>
      <c r="M3033">
        <v>35.292638191833099</v>
      </c>
      <c r="N3033">
        <v>0.71888952336027001</v>
      </c>
      <c r="O3033">
        <v>75.582127123977301</v>
      </c>
      <c r="P3033">
        <v>6.6442953020134201</v>
      </c>
      <c r="Q3033">
        <v>6.6406674451014003E-2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1506</v>
      </c>
      <c r="E3034">
        <v>83.397767129999906</v>
      </c>
      <c r="F3034">
        <v>81.849999999999994</v>
      </c>
      <c r="G3034">
        <v>-12.270340616089401</v>
      </c>
      <c r="H3034">
        <v>14.7602018637506</v>
      </c>
      <c r="I3034">
        <v>-11.987866231746899</v>
      </c>
      <c r="J3034">
        <v>1.5916793174427399</v>
      </c>
      <c r="K3034">
        <v>76.467099400351898</v>
      </c>
      <c r="L3034">
        <v>76.497569357826194</v>
      </c>
      <c r="M3034">
        <v>60.8182344585923</v>
      </c>
      <c r="N3034">
        <v>1.02158744354514</v>
      </c>
      <c r="O3034">
        <v>71.838729383017693</v>
      </c>
      <c r="P3034">
        <v>44.229074889867803</v>
      </c>
      <c r="Q3034">
        <v>0.110540924245214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906</v>
      </c>
      <c r="E3035">
        <v>83.197715270000003</v>
      </c>
      <c r="F3035">
        <v>157.9</v>
      </c>
      <c r="G3035">
        <v>16.219950910895999</v>
      </c>
      <c r="H3035">
        <v>6.8353652624434602</v>
      </c>
      <c r="I3035">
        <v>25.9305396297095</v>
      </c>
      <c r="J3035">
        <v>0.34167931744274899</v>
      </c>
      <c r="K3035">
        <v>124.510607436054</v>
      </c>
      <c r="M3035">
        <v>53.034429158961302</v>
      </c>
      <c r="O3035">
        <v>12.096263457884699</v>
      </c>
      <c r="P3035">
        <v>96.760124610591902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54</v>
      </c>
      <c r="E3036">
        <v>83.196749999999994</v>
      </c>
      <c r="F3036">
        <v>241.15</v>
      </c>
      <c r="G3036">
        <v>57.851790147478702</v>
      </c>
      <c r="H3036">
        <v>13.6282220253816</v>
      </c>
      <c r="I3036">
        <v>16.795040128677002</v>
      </c>
      <c r="J3036">
        <v>10.739661380223</v>
      </c>
      <c r="K3036">
        <v>213.00804742686</v>
      </c>
      <c r="L3036">
        <v>190.49542316863599</v>
      </c>
      <c r="M3036">
        <v>66.307662472227193</v>
      </c>
      <c r="N3036">
        <v>0.76970156595884198</v>
      </c>
      <c r="O3036">
        <v>9.7449720091229395</v>
      </c>
      <c r="P3036">
        <v>95.977245022348598</v>
      </c>
      <c r="Q3036">
        <v>6.6456184121418002E-2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541</v>
      </c>
      <c r="E3037">
        <v>83.117999999999995</v>
      </c>
      <c r="F3037">
        <v>79.16</v>
      </c>
      <c r="G3037">
        <v>242.47052653092001</v>
      </c>
      <c r="H3037">
        <v>23.264537462531901</v>
      </c>
      <c r="I3037">
        <v>80.915416752223393</v>
      </c>
      <c r="J3037">
        <v>3.8391605884321498</v>
      </c>
      <c r="K3037">
        <v>64.739669963751197</v>
      </c>
      <c r="L3037">
        <v>46.594908438418699</v>
      </c>
      <c r="M3037">
        <v>68.979229256172403</v>
      </c>
      <c r="N3037">
        <v>1.08782523899617</v>
      </c>
      <c r="O3037">
        <v>2.45073269327942</v>
      </c>
      <c r="P3037">
        <v>347.231638418079</v>
      </c>
      <c r="Q3037">
        <v>0.11560307743462001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568</v>
      </c>
      <c r="E3038">
        <v>83.030041908000001</v>
      </c>
      <c r="F3038">
        <v>1.22</v>
      </c>
      <c r="G3038">
        <v>-6.1117952866949103</v>
      </c>
      <c r="H3038">
        <v>14.0379294837242</v>
      </c>
      <c r="I3038">
        <v>-94.373747697009094</v>
      </c>
      <c r="J3038">
        <v>-4.56216683640341</v>
      </c>
      <c r="K3038">
        <v>1.17610569847526</v>
      </c>
      <c r="L3038">
        <v>2.3020641622820599</v>
      </c>
      <c r="M3038">
        <v>60.9584834029124</v>
      </c>
      <c r="N3038">
        <v>3.2156250187046198</v>
      </c>
      <c r="O3038">
        <v>776.45521501544295</v>
      </c>
      <c r="P3038">
        <v>41.4789915966386</v>
      </c>
      <c r="Q3038">
        <v>6.0516054384776002E-2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541</v>
      </c>
      <c r="E3039">
        <v>82.979768000000007</v>
      </c>
      <c r="F3039">
        <v>77.05</v>
      </c>
      <c r="G3039">
        <v>-41.472122599194599</v>
      </c>
      <c r="H3039">
        <v>-22.518435907147101</v>
      </c>
      <c r="I3039">
        <v>-31.761533880381101</v>
      </c>
      <c r="J3039">
        <v>0.74752347328689694</v>
      </c>
      <c r="M3039">
        <v>34.211250122194897</v>
      </c>
      <c r="O3039">
        <v>27.190136275145999</v>
      </c>
      <c r="P3039">
        <v>5.5479452054794498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290</v>
      </c>
      <c r="E3040">
        <v>82.763344500000002</v>
      </c>
      <c r="F3040">
        <v>37.43</v>
      </c>
      <c r="G3040">
        <v>61.838101653213101</v>
      </c>
      <c r="H3040">
        <v>10.2877462148244</v>
      </c>
      <c r="I3040">
        <v>1.18868035881152</v>
      </c>
      <c r="J3040">
        <v>15.5258435871774</v>
      </c>
      <c r="K3040">
        <v>29.826382660002199</v>
      </c>
      <c r="L3040">
        <v>28.282476188532399</v>
      </c>
      <c r="M3040">
        <v>92.6963458741387</v>
      </c>
      <c r="N3040">
        <v>2.5779695359900998</v>
      </c>
      <c r="O3040">
        <v>7.6676462730430099</v>
      </c>
      <c r="P3040">
        <v>103.978201634877</v>
      </c>
      <c r="Q3040">
        <v>4.5529015986529003E-2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E3041">
        <v>82.444950000000006</v>
      </c>
      <c r="F3041">
        <v>49</v>
      </c>
      <c r="G3041">
        <v>-19.755635801624202</v>
      </c>
      <c r="H3041">
        <v>-2.0868569597787601</v>
      </c>
      <c r="I3041">
        <v>-27.111754132102799</v>
      </c>
      <c r="J3041">
        <v>-7.4335914406799901</v>
      </c>
      <c r="K3041">
        <v>50.6143447861852</v>
      </c>
      <c r="L3041">
        <v>49.625584121026797</v>
      </c>
      <c r="M3041">
        <v>44.495518892169798</v>
      </c>
      <c r="N3041">
        <v>3.2577716643741401</v>
      </c>
      <c r="O3041">
        <v>24.061224489795901</v>
      </c>
      <c r="P3041">
        <v>21.7996520009942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E3042">
        <v>82.08</v>
      </c>
      <c r="F3042">
        <v>96</v>
      </c>
      <c r="G3042">
        <v>53.766822827217297</v>
      </c>
      <c r="H3042">
        <v>-10.201582657565099</v>
      </c>
      <c r="I3042">
        <v>17.206483083321501</v>
      </c>
      <c r="J3042">
        <v>-4.82231485165347</v>
      </c>
      <c r="K3042">
        <v>95.967524255371004</v>
      </c>
      <c r="L3042">
        <v>80.059933513708799</v>
      </c>
      <c r="M3042">
        <v>29.6735138721568</v>
      </c>
      <c r="N3042">
        <v>0.174190472365261</v>
      </c>
      <c r="O3042">
        <v>31.7708333333333</v>
      </c>
      <c r="P3042">
        <v>106.008583690987</v>
      </c>
      <c r="Q3042">
        <v>0.14289457757063601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133</v>
      </c>
      <c r="E3043">
        <v>81.997070120000004</v>
      </c>
      <c r="F3043">
        <v>98.35</v>
      </c>
      <c r="G3043">
        <v>-77.110621140355306</v>
      </c>
      <c r="H3043">
        <v>-8.5599338828556899</v>
      </c>
      <c r="I3043">
        <v>-67.400032421541894</v>
      </c>
      <c r="J3043">
        <v>-1.13514269544768</v>
      </c>
      <c r="K3043">
        <v>102.562286233783</v>
      </c>
      <c r="M3043">
        <v>37.2379520143269</v>
      </c>
      <c r="N3043">
        <v>0.53881578947368403</v>
      </c>
      <c r="O3043">
        <v>113.523131672597</v>
      </c>
      <c r="P3043">
        <v>19.2121212121212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290</v>
      </c>
      <c r="E3044">
        <v>81.697366400000007</v>
      </c>
      <c r="F3044">
        <v>199.55</v>
      </c>
      <c r="G3044">
        <v>-32.495247544002297</v>
      </c>
      <c r="H3044">
        <v>-3.03700710992891</v>
      </c>
      <c r="I3044">
        <v>-51.940991231746899</v>
      </c>
      <c r="J3044">
        <v>-0.277479561061929</v>
      </c>
      <c r="K3044">
        <v>210.53591800212601</v>
      </c>
      <c r="L3044">
        <v>220.29002714970801</v>
      </c>
      <c r="M3044">
        <v>34.207357696869899</v>
      </c>
      <c r="N3044">
        <v>1.20157068062827</v>
      </c>
      <c r="O3044">
        <v>69.155600100225499</v>
      </c>
      <c r="P3044">
        <v>6.7112299465240604</v>
      </c>
      <c r="Q3044">
        <v>9.7585693069004997E-2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402</v>
      </c>
      <c r="E3045">
        <v>81.680949999999996</v>
      </c>
      <c r="F3045">
        <v>6.89</v>
      </c>
      <c r="G3045">
        <v>16.9216875364861</v>
      </c>
      <c r="H3045">
        <v>38.904187816340603</v>
      </c>
      <c r="I3045">
        <v>43.727156704032801</v>
      </c>
      <c r="J3045">
        <v>-0.47017635266035102</v>
      </c>
      <c r="K3045">
        <v>5.3871016305138699</v>
      </c>
      <c r="L3045">
        <v>4.5631610195668397</v>
      </c>
      <c r="M3045">
        <v>59.589126384489603</v>
      </c>
      <c r="N3045">
        <v>2.38071383230296</v>
      </c>
      <c r="O3045">
        <v>14.586357039187201</v>
      </c>
      <c r="P3045">
        <v>113.975155279503</v>
      </c>
      <c r="Q3045">
        <v>0.150303640236609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81.448070000000001</v>
      </c>
      <c r="F3046">
        <v>109</v>
      </c>
      <c r="G3046">
        <v>24.288364777330699</v>
      </c>
      <c r="H3046">
        <v>-0.79161886454066299</v>
      </c>
      <c r="I3046">
        <v>6.9454624668069798</v>
      </c>
      <c r="J3046">
        <v>5.6188505935223203</v>
      </c>
      <c r="K3046">
        <v>102.42968934905301</v>
      </c>
      <c r="L3046">
        <v>94.260186527238503</v>
      </c>
      <c r="M3046">
        <v>62.290016720417</v>
      </c>
      <c r="N3046">
        <v>0.237800111235137</v>
      </c>
      <c r="O3046">
        <v>32.110091743119199</v>
      </c>
      <c r="P3046">
        <v>56.834532374100696</v>
      </c>
      <c r="Q3046">
        <v>0.10761485184799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81.360258000000002</v>
      </c>
      <c r="F3047">
        <v>208.6</v>
      </c>
      <c r="G3047">
        <v>70.270501694684896</v>
      </c>
      <c r="H3047">
        <v>-2.9647992824599601</v>
      </c>
      <c r="I3047">
        <v>-19.395907633020801</v>
      </c>
      <c r="J3047">
        <v>-2.3303791387151298</v>
      </c>
      <c r="K3047">
        <v>189.90944902301399</v>
      </c>
      <c r="L3047">
        <v>163.796189182978</v>
      </c>
      <c r="M3047">
        <v>63.970087782040899</v>
      </c>
      <c r="N3047">
        <v>2.1803702251596202</v>
      </c>
      <c r="O3047">
        <v>9.2042186001917603</v>
      </c>
      <c r="P3047">
        <v>111.240506329113</v>
      </c>
      <c r="Q3047">
        <v>9.3797548163689001E-2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622</v>
      </c>
      <c r="E3048">
        <v>80.965099151999993</v>
      </c>
      <c r="F3048">
        <v>93.69</v>
      </c>
      <c r="G3048">
        <v>7.8539289340278602</v>
      </c>
      <c r="H3048">
        <v>-6.1658968226162898</v>
      </c>
      <c r="I3048">
        <v>-27.268317927055801</v>
      </c>
      <c r="J3048">
        <v>0.44175050351218598</v>
      </c>
      <c r="K3048">
        <v>92.355370115144297</v>
      </c>
      <c r="L3048">
        <v>90.937317085219803</v>
      </c>
      <c r="M3048">
        <v>64.105577220144795</v>
      </c>
      <c r="N3048">
        <v>0.24035160091465299</v>
      </c>
      <c r="O3048">
        <v>27.388195111538</v>
      </c>
      <c r="P3048">
        <v>37.375366568914899</v>
      </c>
      <c r="Q3048">
        <v>-5.7327552196240004E-3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165</v>
      </c>
      <c r="E3049">
        <v>80.681236964999997</v>
      </c>
      <c r="F3049">
        <v>88.17</v>
      </c>
      <c r="G3049">
        <v>113.836360938298</v>
      </c>
      <c r="H3049">
        <v>2.5335594086004498E-3</v>
      </c>
      <c r="I3049">
        <v>-29.341800034020899</v>
      </c>
      <c r="J3049">
        <v>-1.17098734922392</v>
      </c>
      <c r="K3049">
        <v>92.712725902846003</v>
      </c>
      <c r="L3049">
        <v>84.741428610435605</v>
      </c>
      <c r="M3049">
        <v>43.2591786309114</v>
      </c>
      <c r="N3049">
        <v>0.988606627934699</v>
      </c>
      <c r="O3049">
        <v>43.314052398774997</v>
      </c>
      <c r="P3049">
        <v>144.916666666666</v>
      </c>
      <c r="Q3049">
        <v>0.16298644844527299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1100</v>
      </c>
      <c r="E3050">
        <v>80.654640000000001</v>
      </c>
      <c r="F3050">
        <v>68.5</v>
      </c>
      <c r="G3050">
        <v>75.746031683704402</v>
      </c>
      <c r="H3050">
        <v>-8.0921355521541205</v>
      </c>
      <c r="I3050">
        <v>-29.523138508974601</v>
      </c>
      <c r="J3050">
        <v>-3.3347912707925298</v>
      </c>
      <c r="K3050">
        <v>68.538391245353296</v>
      </c>
      <c r="L3050">
        <v>66.660882718819394</v>
      </c>
      <c r="M3050">
        <v>55.568569031362401</v>
      </c>
      <c r="N3050">
        <v>0.44124124124124098</v>
      </c>
      <c r="O3050">
        <v>44.087591240875902</v>
      </c>
      <c r="P3050">
        <v>120.671140939597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622</v>
      </c>
      <c r="E3051">
        <v>80.521095000000003</v>
      </c>
      <c r="F3051">
        <v>46.85</v>
      </c>
      <c r="G3051">
        <v>-29.364490304095799</v>
      </c>
      <c r="H3051">
        <v>13.2421752982857</v>
      </c>
      <c r="I3051">
        <v>-19.653901585282298</v>
      </c>
      <c r="J3051">
        <v>1.3699498274205699</v>
      </c>
      <c r="K3051">
        <v>44.869744290597303</v>
      </c>
      <c r="M3051">
        <v>57.240958654770402</v>
      </c>
      <c r="N3051">
        <v>0.131818181818181</v>
      </c>
      <c r="O3051">
        <v>24.653148345784398</v>
      </c>
      <c r="P3051">
        <v>31.9718309859154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1595</v>
      </c>
      <c r="E3052">
        <v>80.5</v>
      </c>
      <c r="F3052">
        <v>80.5</v>
      </c>
      <c r="G3052">
        <v>-27.7190889218523</v>
      </c>
      <c r="H3052">
        <v>9.7447219875896494</v>
      </c>
      <c r="I3052">
        <v>-18.0085002030388</v>
      </c>
      <c r="J3052">
        <v>14.223258264811101</v>
      </c>
      <c r="K3052">
        <v>78.544438982048902</v>
      </c>
      <c r="M3052">
        <v>58.093901257303699</v>
      </c>
      <c r="N3052">
        <v>1.8032582938388599</v>
      </c>
      <c r="O3052">
        <v>20.124223602484399</v>
      </c>
      <c r="P3052">
        <v>14.999999999999901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E3053">
        <v>80.291880000000006</v>
      </c>
      <c r="F3053">
        <v>27.1</v>
      </c>
      <c r="G3053">
        <v>-95.433500558490394</v>
      </c>
      <c r="H3053">
        <v>-5.14222254726511</v>
      </c>
      <c r="I3053">
        <v>-82.945512592964107</v>
      </c>
      <c r="J3053">
        <v>1.1470702029559099</v>
      </c>
      <c r="K3053">
        <v>30.433203671210499</v>
      </c>
      <c r="L3053">
        <v>52.5029716421231</v>
      </c>
      <c r="M3053">
        <v>49.718881863064603</v>
      </c>
      <c r="N3053">
        <v>0.43877387288186298</v>
      </c>
      <c r="O3053">
        <v>280.44280442804398</v>
      </c>
      <c r="P3053">
        <v>20.337477797513301</v>
      </c>
      <c r="Q3053">
        <v>-4.5103052899088003E-2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79.957787999999994</v>
      </c>
      <c r="F3054">
        <v>39.54</v>
      </c>
      <c r="G3054">
        <v>-52.211427076945</v>
      </c>
      <c r="H3054">
        <v>-22.993001070821801</v>
      </c>
      <c r="I3054">
        <v>-54.200047034300503</v>
      </c>
      <c r="J3054">
        <v>-7.3850648686037603</v>
      </c>
      <c r="K3054">
        <v>42.521138304605401</v>
      </c>
      <c r="L3054">
        <v>45.104993014289299</v>
      </c>
      <c r="M3054">
        <v>37.186115586801101</v>
      </c>
      <c r="N3054">
        <v>0.18013416644654701</v>
      </c>
      <c r="O3054">
        <v>73.216995447647903</v>
      </c>
      <c r="P3054">
        <v>12.9714285714285</v>
      </c>
      <c r="Q3054">
        <v>0.11871409083703199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138</v>
      </c>
      <c r="E3055">
        <v>79.947868700000001</v>
      </c>
      <c r="F3055">
        <v>72.099999999999994</v>
      </c>
      <c r="G3055">
        <v>10.629567925256501</v>
      </c>
      <c r="H3055">
        <v>-7.7428136838950001</v>
      </c>
      <c r="I3055">
        <v>-32.813024459594999</v>
      </c>
      <c r="J3055">
        <v>-1.4343496606313599</v>
      </c>
      <c r="K3055">
        <v>79.690829126184099</v>
      </c>
      <c r="L3055">
        <v>78.584400341407203</v>
      </c>
      <c r="M3055">
        <v>41.397584103277801</v>
      </c>
      <c r="N3055">
        <v>0.43249135773036101</v>
      </c>
      <c r="O3055">
        <v>75.242718446601899</v>
      </c>
      <c r="P3055">
        <v>41.372549019607803</v>
      </c>
      <c r="Q3055">
        <v>9.2232653306010007E-2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622</v>
      </c>
      <c r="E3056">
        <v>79.927272000000002</v>
      </c>
      <c r="F3056">
        <v>79.72</v>
      </c>
      <c r="G3056">
        <v>978.616984191901</v>
      </c>
      <c r="H3056">
        <v>22.369553296631398</v>
      </c>
      <c r="I3056">
        <v>230.36024768956699</v>
      </c>
      <c r="J3056">
        <v>3.5882863903906799</v>
      </c>
      <c r="K3056">
        <v>65.090247237611095</v>
      </c>
      <c r="M3056">
        <v>100</v>
      </c>
      <c r="N3056">
        <v>2.3740170940170899</v>
      </c>
      <c r="O3056">
        <v>0</v>
      </c>
      <c r="P3056">
        <v>1002.62793914246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211</v>
      </c>
      <c r="E3057">
        <v>79.754067679999906</v>
      </c>
      <c r="F3057">
        <v>51.52</v>
      </c>
      <c r="G3057">
        <v>-40.847113142650798</v>
      </c>
      <c r="H3057">
        <v>-5.1174807783042802</v>
      </c>
      <c r="I3057">
        <v>-29.744318307899899</v>
      </c>
      <c r="J3057">
        <v>1.8825461004561199</v>
      </c>
      <c r="K3057">
        <v>51.419071706324303</v>
      </c>
      <c r="L3057">
        <v>53.834936076095303</v>
      </c>
      <c r="M3057">
        <v>52.264598877222603</v>
      </c>
      <c r="N3057">
        <v>1.4480139476048299</v>
      </c>
      <c r="O3057">
        <v>37.694099378881901</v>
      </c>
      <c r="P3057">
        <v>22.2011385199241</v>
      </c>
      <c r="Q3057">
        <v>-4.6346409649737998E-2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130</v>
      </c>
      <c r="E3058">
        <v>79.608045000000004</v>
      </c>
      <c r="F3058">
        <v>368.3</v>
      </c>
      <c r="G3058">
        <v>178.352533231998</v>
      </c>
      <c r="H3058">
        <v>-0.73052272797283102</v>
      </c>
      <c r="I3058">
        <v>59.426048862592602</v>
      </c>
      <c r="J3058">
        <v>2.4163667343089399</v>
      </c>
      <c r="K3058">
        <v>353.382271199868</v>
      </c>
      <c r="L3058">
        <v>285.79501374445402</v>
      </c>
      <c r="M3058">
        <v>47.912449285288098</v>
      </c>
      <c r="N3058">
        <v>0.28545635152506699</v>
      </c>
      <c r="O3058">
        <v>18.761878903068101</v>
      </c>
      <c r="P3058">
        <v>214.786324786324</v>
      </c>
      <c r="Q3058">
        <v>0.11944554292352701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79.457864760000007</v>
      </c>
      <c r="F3059">
        <v>58.05</v>
      </c>
      <c r="G3059">
        <v>5.7097154405009896</v>
      </c>
      <c r="H3059">
        <v>13.236367685150199</v>
      </c>
      <c r="I3059">
        <v>-3.19988776284743</v>
      </c>
      <c r="J3059">
        <v>4.0991841735260799</v>
      </c>
      <c r="K3059">
        <v>53.1649286275644</v>
      </c>
      <c r="L3059">
        <v>49.229414562899102</v>
      </c>
      <c r="M3059">
        <v>55.329887156802002</v>
      </c>
      <c r="N3059">
        <v>1.2616204690831501</v>
      </c>
      <c r="O3059">
        <v>13.6606373815676</v>
      </c>
      <c r="P3059">
        <v>63.521126760563298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E3060">
        <v>79.417354743999994</v>
      </c>
      <c r="F3060">
        <v>71.44</v>
      </c>
      <c r="G3060">
        <v>5.8799541403486302</v>
      </c>
      <c r="H3060">
        <v>-5.7556536966924199</v>
      </c>
      <c r="I3060">
        <v>8.2172122282084405</v>
      </c>
      <c r="J3060">
        <v>1.5916793174427399</v>
      </c>
      <c r="K3060">
        <v>75.184282776822002</v>
      </c>
      <c r="L3060">
        <v>69.208113017396798</v>
      </c>
      <c r="M3060">
        <v>25.223788617929799</v>
      </c>
      <c r="N3060">
        <v>4.4733333333333301</v>
      </c>
      <c r="O3060">
        <v>22.4804031354983</v>
      </c>
      <c r="P3060">
        <v>55.948482864003402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409</v>
      </c>
      <c r="E3061">
        <v>79.38</v>
      </c>
      <c r="F3061">
        <v>84</v>
      </c>
      <c r="G3061">
        <v>-18.615722830108702</v>
      </c>
      <c r="H3061">
        <v>9.1878595178729991</v>
      </c>
      <c r="I3061">
        <v>-9.3003662317469509</v>
      </c>
      <c r="J3061">
        <v>0.415208729207454</v>
      </c>
      <c r="K3061">
        <v>75.963313323942401</v>
      </c>
      <c r="L3061">
        <v>69.2353887213566</v>
      </c>
      <c r="M3061">
        <v>56.857277483277201</v>
      </c>
      <c r="N3061">
        <v>1.2041666666666599</v>
      </c>
      <c r="O3061">
        <v>7.6190476190476302</v>
      </c>
      <c r="P3061">
        <v>55.5555555555555</v>
      </c>
      <c r="Q3061">
        <v>9.4514416398998005E-2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133</v>
      </c>
      <c r="E3062">
        <v>79.166030015999993</v>
      </c>
      <c r="F3062">
        <v>27.84</v>
      </c>
      <c r="G3062">
        <v>-13.534764474369901</v>
      </c>
      <c r="H3062">
        <v>-4.0307044467804998</v>
      </c>
      <c r="I3062">
        <v>-38.483372767694597</v>
      </c>
      <c r="J3062">
        <v>1.48660050833591</v>
      </c>
      <c r="K3062">
        <v>29.260295357020102</v>
      </c>
      <c r="L3062">
        <v>30.053746377718099</v>
      </c>
      <c r="M3062">
        <v>41.1385270752114</v>
      </c>
      <c r="N3062">
        <v>0.59089907069399605</v>
      </c>
      <c r="O3062">
        <v>56.932471264367798</v>
      </c>
      <c r="P3062">
        <v>18.2165605095541</v>
      </c>
      <c r="Q3062">
        <v>1.1074007020479001E-2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418</v>
      </c>
      <c r="E3063">
        <v>79.095562040000004</v>
      </c>
      <c r="F3063">
        <v>73.48</v>
      </c>
      <c r="G3063">
        <v>67.943068037945295</v>
      </c>
      <c r="H3063">
        <v>-13.1348740817729</v>
      </c>
      <c r="I3063">
        <v>-32.126355943220801</v>
      </c>
      <c r="J3063">
        <v>-5.5827998492238997</v>
      </c>
      <c r="K3063">
        <v>72.921571204190997</v>
      </c>
      <c r="L3063">
        <v>67.690421631481598</v>
      </c>
      <c r="M3063">
        <v>48.856153112918797</v>
      </c>
      <c r="N3063">
        <v>1.5366899740451301</v>
      </c>
      <c r="O3063">
        <v>33.369624387588402</v>
      </c>
      <c r="P3063">
        <v>95.685752330226293</v>
      </c>
      <c r="Q3063">
        <v>6.5387885759587996E-2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198</v>
      </c>
      <c r="E3064">
        <v>79.085482400000004</v>
      </c>
      <c r="F3064">
        <v>69.31</v>
      </c>
      <c r="G3064">
        <v>-50.705825389481603</v>
      </c>
      <c r="H3064">
        <v>-7.0263207741974103</v>
      </c>
      <c r="I3064">
        <v>-33.726081181758502</v>
      </c>
      <c r="J3064">
        <v>3.0769734350898101</v>
      </c>
      <c r="K3064">
        <v>70.944193137374</v>
      </c>
      <c r="L3064">
        <v>78.193556367551196</v>
      </c>
      <c r="M3064">
        <v>54.113599558111098</v>
      </c>
      <c r="N3064">
        <v>0.82282122265009705</v>
      </c>
      <c r="O3064">
        <v>62.747078343673302</v>
      </c>
      <c r="P3064">
        <v>6.3036809815950798</v>
      </c>
      <c r="Q3064">
        <v>7.5488825664922002E-2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121</v>
      </c>
      <c r="E3065">
        <v>78.963857672000003</v>
      </c>
      <c r="F3065">
        <v>69.61</v>
      </c>
      <c r="G3065">
        <v>652.88636647801002</v>
      </c>
      <c r="H3065">
        <v>45.418227785983902</v>
      </c>
      <c r="I3065">
        <v>256.55738549973898</v>
      </c>
      <c r="J3065">
        <v>9.8047758768212105</v>
      </c>
      <c r="K3065">
        <v>47.340910613064402</v>
      </c>
      <c r="L3065">
        <v>28.428565639735201</v>
      </c>
      <c r="M3065">
        <v>99.9996030544863</v>
      </c>
      <c r="N3065">
        <v>0.44819293442712599</v>
      </c>
      <c r="O3065">
        <v>0</v>
      </c>
      <c r="P3065">
        <v>728.69047619047603</v>
      </c>
      <c r="Q3065">
        <v>9.3554108714931E-2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550</v>
      </c>
      <c r="E3066">
        <v>78.894142439999996</v>
      </c>
      <c r="F3066">
        <v>46.99</v>
      </c>
      <c r="G3066">
        <v>45.516317776712199</v>
      </c>
      <c r="H3066">
        <v>14.078495489444601</v>
      </c>
      <c r="I3066">
        <v>4.3912225532997704</v>
      </c>
      <c r="J3066">
        <v>8.60960673327134</v>
      </c>
      <c r="K3066">
        <v>45.425017587041701</v>
      </c>
      <c r="L3066">
        <v>39.007893229608896</v>
      </c>
      <c r="M3066">
        <v>48.432110118807202</v>
      </c>
      <c r="N3066">
        <v>0.410605690560508</v>
      </c>
      <c r="O3066">
        <v>14.2796339646733</v>
      </c>
      <c r="P3066">
        <v>93.693322341302505</v>
      </c>
      <c r="Q3066">
        <v>7.1427332280731004E-2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1379</v>
      </c>
      <c r="E3067">
        <v>78.756540000000001</v>
      </c>
      <c r="F3067">
        <v>265.8</v>
      </c>
      <c r="G3067">
        <v>52.894203119323002</v>
      </c>
      <c r="H3067">
        <v>-8.1584795473412992</v>
      </c>
      <c r="I3067">
        <v>-22.865897707495101</v>
      </c>
      <c r="J3067">
        <v>-3.4083206825572399</v>
      </c>
      <c r="K3067">
        <v>266.73311666823201</v>
      </c>
      <c r="L3067">
        <v>252.07903035298099</v>
      </c>
      <c r="M3067">
        <v>47.323471906645302</v>
      </c>
      <c r="N3067">
        <v>0.39309141153370603</v>
      </c>
      <c r="O3067">
        <v>36.945071482317502</v>
      </c>
      <c r="P3067">
        <v>77.2</v>
      </c>
      <c r="Q3067">
        <v>6.3981391706097998E-2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1428</v>
      </c>
      <c r="E3068">
        <v>78.582099999999997</v>
      </c>
      <c r="F3068">
        <v>118</v>
      </c>
      <c r="G3068">
        <v>3.2813859340134299</v>
      </c>
      <c r="H3068">
        <v>-5.3837358611520401</v>
      </c>
      <c r="I3068">
        <v>-9.8755874706849998</v>
      </c>
      <c r="J3068">
        <v>4.3097854112612497</v>
      </c>
      <c r="K3068">
        <v>117.054838185213</v>
      </c>
      <c r="L3068">
        <v>106.422390563599</v>
      </c>
      <c r="M3068">
        <v>49.765237031969797</v>
      </c>
      <c r="N3068">
        <v>0.98773203359950201</v>
      </c>
      <c r="O3068">
        <v>52.499999999999901</v>
      </c>
      <c r="P3068">
        <v>57.3333333333333</v>
      </c>
      <c r="Q3068">
        <v>0.12137676115488399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E3069">
        <v>78.487499999999997</v>
      </c>
      <c r="F3069">
        <v>14.95</v>
      </c>
      <c r="G3069">
        <v>-20.550747338103701</v>
      </c>
      <c r="H3069">
        <v>-12.739704048710299</v>
      </c>
      <c r="I3069">
        <v>-8.1213889590196793</v>
      </c>
      <c r="J3069">
        <v>-1.2359068894537999</v>
      </c>
      <c r="K3069">
        <v>15.304163463656399</v>
      </c>
      <c r="L3069">
        <v>15.2161847835192</v>
      </c>
      <c r="M3069">
        <v>64.438627468650793</v>
      </c>
      <c r="N3069">
        <v>0.69306768854529599</v>
      </c>
      <c r="O3069">
        <v>35.785953177257497</v>
      </c>
      <c r="P3069">
        <v>35.909090909090899</v>
      </c>
      <c r="Q3069">
        <v>-6.3064882188940005E-2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541</v>
      </c>
      <c r="E3070">
        <v>78.458624999999998</v>
      </c>
      <c r="F3070">
        <v>6.15</v>
      </c>
      <c r="G3070">
        <v>14.1912922404507</v>
      </c>
      <c r="H3070">
        <v>-4.6191404243456802</v>
      </c>
      <c r="I3070">
        <v>-44.174938637676199</v>
      </c>
      <c r="J3070">
        <v>-12.457907459416701</v>
      </c>
      <c r="K3070">
        <v>6.7645474868165696</v>
      </c>
      <c r="L3070">
        <v>6.6315909071513603</v>
      </c>
      <c r="M3070">
        <v>25.7153563397443</v>
      </c>
      <c r="N3070">
        <v>0.73221757560765399</v>
      </c>
      <c r="O3070">
        <v>86.504065040650403</v>
      </c>
      <c r="P3070">
        <v>46.080760095011897</v>
      </c>
      <c r="Q3070">
        <v>-6.157170995969E-3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395</v>
      </c>
      <c r="E3071">
        <v>78.232822990000003</v>
      </c>
      <c r="F3071">
        <v>53.23</v>
      </c>
      <c r="G3071">
        <v>110.58578370082699</v>
      </c>
      <c r="H3071">
        <v>18.884704811782999</v>
      </c>
      <c r="I3071">
        <v>29.5644986331179</v>
      </c>
      <c r="J3071">
        <v>14.5674578641555</v>
      </c>
      <c r="K3071">
        <v>45.101625802974397</v>
      </c>
      <c r="L3071">
        <v>38.047473164264801</v>
      </c>
      <c r="M3071">
        <v>90.156308021389407</v>
      </c>
      <c r="N3071">
        <v>1.1985824897024799</v>
      </c>
      <c r="O3071">
        <v>1.0708247229006</v>
      </c>
      <c r="P3071">
        <v>166.14999999999901</v>
      </c>
      <c r="Q3071">
        <v>0.102042821973602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1379</v>
      </c>
      <c r="E3072">
        <v>78.16663844</v>
      </c>
      <c r="F3072">
        <v>76.12</v>
      </c>
      <c r="G3072">
        <v>-15.7167452479</v>
      </c>
      <c r="H3072">
        <v>-9.5543467733359702</v>
      </c>
      <c r="I3072">
        <v>-23.1386895850403</v>
      </c>
      <c r="J3072">
        <v>1.47275754154422</v>
      </c>
      <c r="K3072">
        <v>75.985071452089102</v>
      </c>
      <c r="L3072">
        <v>75.667879757662007</v>
      </c>
      <c r="M3072">
        <v>50.481914113568102</v>
      </c>
      <c r="N3072">
        <v>0.44491507580011203</v>
      </c>
      <c r="O3072">
        <v>29.1382028376247</v>
      </c>
      <c r="P3072">
        <v>26.3402489626556</v>
      </c>
      <c r="Q3072">
        <v>-3.700801866947E-3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622</v>
      </c>
      <c r="E3073">
        <v>78.15928839</v>
      </c>
      <c r="F3073">
        <v>80.97</v>
      </c>
      <c r="G3073">
        <v>31.399635993414901</v>
      </c>
      <c r="H3073">
        <v>-2.3172367066141999</v>
      </c>
      <c r="I3073">
        <v>-5.6012119828544797</v>
      </c>
      <c r="J3073">
        <v>0.90417931744275204</v>
      </c>
      <c r="K3073">
        <v>78.880619849602695</v>
      </c>
      <c r="L3073">
        <v>73.306565644276702</v>
      </c>
      <c r="M3073">
        <v>56.125065644122202</v>
      </c>
      <c r="N3073">
        <v>1.0900619151480999</v>
      </c>
      <c r="O3073">
        <v>17.203902680004902</v>
      </c>
      <c r="P3073">
        <v>73.012820512820497</v>
      </c>
      <c r="Q3073">
        <v>4.0718671873457998E-2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80</v>
      </c>
      <c r="E3074">
        <v>78.114797240999906</v>
      </c>
      <c r="F3074">
        <v>9.07</v>
      </c>
      <c r="G3074">
        <v>89.400809755321802</v>
      </c>
      <c r="H3074">
        <v>38.831893040221203</v>
      </c>
      <c r="I3074">
        <v>15.271062339681601</v>
      </c>
      <c r="J3074">
        <v>-8.2492749569111297</v>
      </c>
      <c r="K3074">
        <v>8.5145168643400009</v>
      </c>
      <c r="L3074">
        <v>6.97215061504619</v>
      </c>
      <c r="M3074">
        <v>30.7999314684034</v>
      </c>
      <c r="N3074">
        <v>8.5834728224555096E-2</v>
      </c>
      <c r="O3074">
        <v>42.998897464167499</v>
      </c>
      <c r="P3074">
        <v>118.55421686746899</v>
      </c>
      <c r="Q3074">
        <v>9.8790182830052004E-2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60</v>
      </c>
      <c r="E3075">
        <v>78.015979999999999</v>
      </c>
      <c r="F3075">
        <v>103.6</v>
      </c>
      <c r="G3075">
        <v>-14.102191954591801</v>
      </c>
      <c r="H3075">
        <v>-0.26309458354113202</v>
      </c>
      <c r="I3075">
        <v>-14.1360038610614</v>
      </c>
      <c r="J3075">
        <v>-1.89994079428909</v>
      </c>
      <c r="K3075">
        <v>100.767742811514</v>
      </c>
      <c r="L3075">
        <v>97.534322605813003</v>
      </c>
      <c r="M3075">
        <v>53.301216241593899</v>
      </c>
      <c r="N3075">
        <v>1.43740889177867</v>
      </c>
      <c r="O3075">
        <v>10.038610038610001</v>
      </c>
      <c r="P3075">
        <v>26.187576126674699</v>
      </c>
      <c r="Q3075">
        <v>8.9803245994999996E-3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127</v>
      </c>
      <c r="E3076">
        <v>77.914751179999996</v>
      </c>
      <c r="F3076">
        <v>141.4</v>
      </c>
      <c r="G3076">
        <v>106.846187906582</v>
      </c>
      <c r="H3076">
        <v>-14.512623830944399</v>
      </c>
      <c r="I3076">
        <v>22.635523754695001</v>
      </c>
      <c r="J3076">
        <v>-13.1716342920247</v>
      </c>
      <c r="K3076">
        <v>156.971277917343</v>
      </c>
      <c r="L3076">
        <v>129.01588123741899</v>
      </c>
      <c r="M3076">
        <v>20.9069451042072</v>
      </c>
      <c r="N3076">
        <v>0.70517583148710805</v>
      </c>
      <c r="O3076">
        <v>28.677510608203601</v>
      </c>
      <c r="P3076">
        <v>135.666666666666</v>
      </c>
      <c r="Q3076">
        <v>6.8908563879452003E-2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60</v>
      </c>
      <c r="E3077">
        <v>77.737453799999997</v>
      </c>
      <c r="F3077">
        <v>131.75</v>
      </c>
      <c r="G3077">
        <v>-8.2885131411621096</v>
      </c>
      <c r="H3077">
        <v>-6.31542838835019</v>
      </c>
      <c r="I3077">
        <v>-14.9039120635085</v>
      </c>
      <c r="J3077">
        <v>2.8650875571431098</v>
      </c>
      <c r="K3077">
        <v>132.821741656065</v>
      </c>
      <c r="L3077">
        <v>128.47192466980101</v>
      </c>
      <c r="M3077">
        <v>45.273373454000399</v>
      </c>
      <c r="N3077">
        <v>1.0688148758385301</v>
      </c>
      <c r="O3077">
        <v>19.165085388994299</v>
      </c>
      <c r="P3077">
        <v>34.370219275879599</v>
      </c>
      <c r="Q3077">
        <v>-8.3552970563224999E-2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133</v>
      </c>
      <c r="E3078">
        <v>77.373231465999993</v>
      </c>
      <c r="F3078">
        <v>47.38</v>
      </c>
      <c r="G3078">
        <v>64.882389075101102</v>
      </c>
      <c r="H3078">
        <v>-1.6228702212789601</v>
      </c>
      <c r="I3078">
        <v>-13.534734585638899</v>
      </c>
      <c r="J3078">
        <v>7.8539102372079004</v>
      </c>
      <c r="K3078">
        <v>44.892657793069503</v>
      </c>
      <c r="L3078">
        <v>38.5925758155959</v>
      </c>
      <c r="M3078">
        <v>55.880317063419398</v>
      </c>
      <c r="N3078">
        <v>0.85709675012055697</v>
      </c>
      <c r="O3078">
        <v>19.079780498100401</v>
      </c>
      <c r="P3078">
        <v>114.38914027149301</v>
      </c>
      <c r="Q3078">
        <v>4.3699433469807002E-2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118</v>
      </c>
      <c r="E3079">
        <v>77.16</v>
      </c>
      <c r="F3079">
        <v>1929</v>
      </c>
      <c r="G3079">
        <v>137.93907220859199</v>
      </c>
      <c r="H3079">
        <v>-3.8088978818196799</v>
      </c>
      <c r="I3079">
        <v>-1.1625363197234899</v>
      </c>
      <c r="J3079">
        <v>1.13629406151623</v>
      </c>
      <c r="K3079">
        <v>1868.1264544497001</v>
      </c>
      <c r="L3079">
        <v>1552.7170949484901</v>
      </c>
      <c r="M3079">
        <v>53.204317774102002</v>
      </c>
      <c r="N3079">
        <v>0.27648431492137499</v>
      </c>
      <c r="O3079">
        <v>28.252980819077202</v>
      </c>
      <c r="P3079">
        <v>179.302106711069</v>
      </c>
      <c r="Q3079">
        <v>8.3427457422960996E-2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715</v>
      </c>
      <c r="E3080">
        <v>77.053211959999999</v>
      </c>
      <c r="F3080">
        <v>60.74</v>
      </c>
      <c r="G3080">
        <v>31.215214229097</v>
      </c>
      <c r="H3080">
        <v>-0.78848529618970598</v>
      </c>
      <c r="I3080">
        <v>5.85789291761012</v>
      </c>
      <c r="J3080">
        <v>0.43777065500166201</v>
      </c>
      <c r="K3080">
        <v>58.5308868114614</v>
      </c>
      <c r="L3080">
        <v>51.917370628678803</v>
      </c>
      <c r="M3080">
        <v>51.880968766981397</v>
      </c>
      <c r="N3080">
        <v>1.0653927626717199</v>
      </c>
      <c r="O3080">
        <v>4.70859400724399</v>
      </c>
      <c r="P3080">
        <v>56.063720452209601</v>
      </c>
      <c r="Q3080">
        <v>6.5320406444950005E-2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619</v>
      </c>
      <c r="E3081">
        <v>76.996639999999999</v>
      </c>
      <c r="F3081">
        <v>280.60000000000002</v>
      </c>
      <c r="G3081">
        <v>136.04465209299801</v>
      </c>
      <c r="H3081">
        <v>-6.3006787749328002</v>
      </c>
      <c r="I3081">
        <v>24.644917254264399</v>
      </c>
      <c r="J3081">
        <v>-0.103235936794539</v>
      </c>
      <c r="K3081">
        <v>290.72641954452098</v>
      </c>
      <c r="L3081">
        <v>237.75809481201901</v>
      </c>
      <c r="M3081">
        <v>42.464674418188501</v>
      </c>
      <c r="N3081">
        <v>0.64533468559837703</v>
      </c>
      <c r="O3081">
        <v>42.943692088382001</v>
      </c>
      <c r="P3081">
        <v>174.0234375</v>
      </c>
      <c r="Q3081">
        <v>0.130579767365371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133</v>
      </c>
      <c r="E3082">
        <v>76.832551487999993</v>
      </c>
      <c r="F3082">
        <v>21.26</v>
      </c>
      <c r="G3082">
        <v>-29.184906779284798</v>
      </c>
      <c r="H3082">
        <v>-10.2988652413522</v>
      </c>
      <c r="I3082">
        <v>-38.695814311405499</v>
      </c>
      <c r="J3082">
        <v>-2.40145078131208</v>
      </c>
      <c r="K3082">
        <v>24.086297634199301</v>
      </c>
      <c r="L3082">
        <v>23.530268967625901</v>
      </c>
      <c r="M3082">
        <v>25.751093115284402</v>
      </c>
      <c r="N3082">
        <v>1.2457446058707899</v>
      </c>
      <c r="O3082">
        <v>86.688617121354596</v>
      </c>
      <c r="P3082">
        <v>48.671328671328602</v>
      </c>
      <c r="Q3082">
        <v>-1.3777250803158E-2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388</v>
      </c>
      <c r="E3083">
        <v>76.407873600000002</v>
      </c>
      <c r="F3083">
        <v>124.1</v>
      </c>
      <c r="G3083">
        <v>-45.689717967284899</v>
      </c>
      <c r="H3083">
        <v>-9.9348274394835503</v>
      </c>
      <c r="I3083">
        <v>-6.2463827750643199</v>
      </c>
      <c r="J3083">
        <v>1.3145613443627799</v>
      </c>
      <c r="K3083">
        <v>131.11355695533601</v>
      </c>
      <c r="L3083">
        <v>139.752097306938</v>
      </c>
      <c r="M3083">
        <v>34.219825782635098</v>
      </c>
      <c r="N3083">
        <v>0.19345794392523299</v>
      </c>
      <c r="O3083">
        <v>89.041095890410901</v>
      </c>
      <c r="P3083">
        <v>67.702702702702695</v>
      </c>
      <c r="Q3083">
        <v>0.120032899049223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46</v>
      </c>
      <c r="E3084">
        <v>76.398771744000001</v>
      </c>
      <c r="F3084">
        <v>11.04</v>
      </c>
      <c r="G3084">
        <v>10.1324229352232</v>
      </c>
      <c r="H3084">
        <v>-0.96378003670184498</v>
      </c>
      <c r="I3084">
        <v>-37.366568322339198</v>
      </c>
      <c r="J3084">
        <v>5.4114638424182502</v>
      </c>
      <c r="K3084">
        <v>10.562859647283201</v>
      </c>
      <c r="L3084">
        <v>11.1242485172041</v>
      </c>
      <c r="M3084">
        <v>64.912330832541599</v>
      </c>
      <c r="N3084">
        <v>1.0856483072937599</v>
      </c>
      <c r="O3084">
        <v>53.4420289855072</v>
      </c>
      <c r="P3084">
        <v>43.005181347150199</v>
      </c>
      <c r="Q3084">
        <v>-3.9294630856093998E-2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76.369910000000004</v>
      </c>
      <c r="F3085">
        <v>64.42</v>
      </c>
      <c r="G3085">
        <v>-28.147859712465198</v>
      </c>
      <c r="H3085">
        <v>-9.8529836166270695</v>
      </c>
      <c r="I3085">
        <v>-36.909688672881003</v>
      </c>
      <c r="J3085">
        <v>2.6475103844720298</v>
      </c>
      <c r="K3085">
        <v>64.681126107920093</v>
      </c>
      <c r="L3085">
        <v>65.865307803449795</v>
      </c>
      <c r="M3085">
        <v>51.048381067469698</v>
      </c>
      <c r="N3085">
        <v>0.35632573260281403</v>
      </c>
      <c r="O3085">
        <v>80.037255510710906</v>
      </c>
      <c r="P3085">
        <v>16.470800940155399</v>
      </c>
      <c r="Q3085">
        <v>0.152772074123776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677</v>
      </c>
      <c r="E3086">
        <v>76.091556455999907</v>
      </c>
      <c r="F3086">
        <v>23.58</v>
      </c>
      <c r="G3086">
        <v>5.4206507930456098</v>
      </c>
      <c r="H3086">
        <v>-14.299496364983201</v>
      </c>
      <c r="I3086">
        <v>-46.765261056617803</v>
      </c>
      <c r="J3086">
        <v>-2.3583408357212998</v>
      </c>
      <c r="K3086">
        <v>24.926175134496201</v>
      </c>
      <c r="L3086">
        <v>24.577256474827699</v>
      </c>
      <c r="M3086">
        <v>37.602434748668401</v>
      </c>
      <c r="N3086">
        <v>0.37908167470300802</v>
      </c>
      <c r="O3086">
        <v>65.956960650543294</v>
      </c>
      <c r="P3086">
        <v>36.420912453760799</v>
      </c>
      <c r="Q3086">
        <v>2.6410116837634001E-2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1506</v>
      </c>
      <c r="E3087">
        <v>75.835087349999995</v>
      </c>
      <c r="F3087">
        <v>261.14999999999998</v>
      </c>
      <c r="G3087">
        <v>48.365282673201897</v>
      </c>
      <c r="H3087">
        <v>15.6131430402212</v>
      </c>
      <c r="I3087">
        <v>8.5359460918654495</v>
      </c>
      <c r="J3087">
        <v>-5.3011778254143902</v>
      </c>
      <c r="K3087">
        <v>238.47459487117101</v>
      </c>
      <c r="L3087">
        <v>207.96058869004801</v>
      </c>
      <c r="M3087">
        <v>53.490144100625002</v>
      </c>
      <c r="N3087">
        <v>1.77814033484722</v>
      </c>
      <c r="O3087">
        <v>12.961899291594801</v>
      </c>
      <c r="P3087">
        <v>110.51995163240601</v>
      </c>
      <c r="Q3087">
        <v>8.7988343234988997E-2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469</v>
      </c>
      <c r="E3088">
        <v>75.7948193</v>
      </c>
      <c r="F3088">
        <v>153.94999999999999</v>
      </c>
      <c r="G3088">
        <v>-50.1740244949249</v>
      </c>
      <c r="H3088">
        <v>-9.6809746068375908</v>
      </c>
      <c r="I3088">
        <v>-28.748824136720501</v>
      </c>
      <c r="J3088">
        <v>-5.1750167696416796</v>
      </c>
      <c r="K3088">
        <v>160.727405645266</v>
      </c>
      <c r="L3088">
        <v>172.02481338035199</v>
      </c>
      <c r="M3088">
        <v>35.562675324308401</v>
      </c>
      <c r="N3088">
        <v>0.40251349514785401</v>
      </c>
      <c r="O3088">
        <v>58.752841831763497</v>
      </c>
      <c r="P3088">
        <v>18.423076923076898</v>
      </c>
      <c r="Q3088">
        <v>9.5242554676156999E-2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E3089">
        <v>75.709565609999999</v>
      </c>
      <c r="F3089">
        <v>44.7</v>
      </c>
      <c r="G3089">
        <v>-16.144159583764999</v>
      </c>
      <c r="H3089">
        <v>0.13854719726512399</v>
      </c>
      <c r="I3089">
        <v>-24.900366231746901</v>
      </c>
      <c r="J3089">
        <v>4.1434034553737797</v>
      </c>
      <c r="K3089">
        <v>42.613114734743903</v>
      </c>
      <c r="L3089">
        <v>42.131605979089002</v>
      </c>
      <c r="M3089">
        <v>53.323740364643299</v>
      </c>
      <c r="N3089">
        <v>0.60197030930541995</v>
      </c>
      <c r="O3089">
        <v>37.136465324384702</v>
      </c>
      <c r="P3089">
        <v>43.8686836176376</v>
      </c>
      <c r="Q3089">
        <v>-2.2311700166361002E-2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E3090">
        <v>75.706844399999994</v>
      </c>
      <c r="F3090">
        <v>33.21</v>
      </c>
      <c r="G3090">
        <v>178.17284850712801</v>
      </c>
      <c r="H3090">
        <v>-11.692412515334301</v>
      </c>
      <c r="I3090">
        <v>39.094552936844202</v>
      </c>
      <c r="J3090">
        <v>4.1213482743446699</v>
      </c>
      <c r="K3090">
        <v>32.256902035261398</v>
      </c>
      <c r="L3090">
        <v>24.897793168074699</v>
      </c>
      <c r="M3090">
        <v>45.803224710641601</v>
      </c>
      <c r="N3090">
        <v>0.64295214623310903</v>
      </c>
      <c r="O3090">
        <v>14.634146341463399</v>
      </c>
      <c r="P3090">
        <v>232.1</v>
      </c>
      <c r="Q3090">
        <v>0.13067627662940101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E3091">
        <v>75.636590260000006</v>
      </c>
      <c r="F3091">
        <v>91.3</v>
      </c>
      <c r="G3091">
        <v>3.4318144520079299</v>
      </c>
      <c r="H3091">
        <v>-8.0951902931120898</v>
      </c>
      <c r="I3091">
        <v>4.2710623396816096</v>
      </c>
      <c r="J3091">
        <v>-5.6647413918927603</v>
      </c>
      <c r="K3091">
        <v>92.746785678714204</v>
      </c>
      <c r="L3091">
        <v>88.218428263116493</v>
      </c>
      <c r="M3091">
        <v>43.689252271015299</v>
      </c>
      <c r="N3091">
        <v>0.40289353671960998</v>
      </c>
      <c r="O3091">
        <v>20.372398685651699</v>
      </c>
      <c r="P3091">
        <v>35.379596678528998</v>
      </c>
      <c r="Q3091">
        <v>-2.2454061432729999E-3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1189</v>
      </c>
      <c r="E3092">
        <v>75.510000000000005</v>
      </c>
      <c r="F3092">
        <v>251.7</v>
      </c>
      <c r="G3092">
        <v>135.07293593981501</v>
      </c>
      <c r="H3092">
        <v>13.937467364545499</v>
      </c>
      <c r="I3092">
        <v>-14.1411939277278</v>
      </c>
      <c r="J3092">
        <v>12.638564352767</v>
      </c>
      <c r="K3092">
        <v>239.15315504708499</v>
      </c>
      <c r="L3092">
        <v>215.823959098279</v>
      </c>
      <c r="M3092">
        <v>63.879947031256798</v>
      </c>
      <c r="N3092">
        <v>1.0139090735251901</v>
      </c>
      <c r="O3092">
        <v>21.5534366309098</v>
      </c>
      <c r="P3092">
        <v>204.684662873744</v>
      </c>
      <c r="Q3092">
        <v>0.17211007639102699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E3093">
        <v>75.207999999999998</v>
      </c>
      <c r="F3093">
        <v>350</v>
      </c>
      <c r="G3093">
        <v>155.921861173569</v>
      </c>
      <c r="H3093">
        <v>22.1131430402212</v>
      </c>
      <c r="I3093">
        <v>76.956464369345895</v>
      </c>
      <c r="J3093">
        <v>12.3408649851951</v>
      </c>
      <c r="K3093">
        <v>314.62930535951301</v>
      </c>
      <c r="L3093">
        <v>265.74488606598698</v>
      </c>
      <c r="M3093">
        <v>71.080264794420501</v>
      </c>
      <c r="N3093">
        <v>1.80046838407494</v>
      </c>
      <c r="O3093">
        <v>15.7</v>
      </c>
      <c r="P3093">
        <v>207.01754385964901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271</v>
      </c>
      <c r="E3094">
        <v>75.207425000000001</v>
      </c>
      <c r="F3094">
        <v>216.25</v>
      </c>
      <c r="G3094">
        <v>-5.50839637259116</v>
      </c>
      <c r="H3094">
        <v>-3.1595842325060302</v>
      </c>
      <c r="I3094">
        <v>2.4022781287495301</v>
      </c>
      <c r="J3094">
        <v>-0.81045591387397897</v>
      </c>
      <c r="K3094">
        <v>215.92407155801101</v>
      </c>
      <c r="L3094">
        <v>199.01783910872101</v>
      </c>
      <c r="M3094">
        <v>45.499536196479703</v>
      </c>
      <c r="N3094">
        <v>0.45789915404978798</v>
      </c>
      <c r="O3094">
        <v>23.8381502890173</v>
      </c>
      <c r="P3094">
        <v>47.459938629389697</v>
      </c>
      <c r="Q3094">
        <v>9.5575036375819003E-2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21</v>
      </c>
      <c r="E3095">
        <v>75.148783815000002</v>
      </c>
      <c r="F3095">
        <v>4.53</v>
      </c>
      <c r="G3095">
        <v>142.459633284733</v>
      </c>
      <c r="H3095">
        <v>-17.736481019929101</v>
      </c>
      <c r="I3095">
        <v>59.930402999022199</v>
      </c>
      <c r="J3095">
        <v>1.5916793174427399</v>
      </c>
      <c r="K3095">
        <v>4.5035727527630396</v>
      </c>
      <c r="L3095">
        <v>3.6583430245553399</v>
      </c>
      <c r="M3095">
        <v>15.2056281573497</v>
      </c>
      <c r="N3095">
        <v>9.7496134260552494E-2</v>
      </c>
      <c r="O3095">
        <v>58.940397350993301</v>
      </c>
      <c r="P3095">
        <v>174.54545454545399</v>
      </c>
      <c r="Q3095">
        <v>-4.1341879642206002E-2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43</v>
      </c>
      <c r="E3096">
        <v>75.083931727999996</v>
      </c>
      <c r="F3096">
        <v>42.64</v>
      </c>
      <c r="G3096">
        <v>-25.987966444813299</v>
      </c>
      <c r="H3096">
        <v>-4.6927260342708497</v>
      </c>
      <c r="I3096">
        <v>-31.181457849680601</v>
      </c>
      <c r="J3096">
        <v>2.0767798025432298</v>
      </c>
      <c r="K3096">
        <v>44.209448639690002</v>
      </c>
      <c r="L3096">
        <v>49.230547003781801</v>
      </c>
      <c r="M3096">
        <v>47.663568265318297</v>
      </c>
      <c r="N3096">
        <v>0.44334397065105402</v>
      </c>
      <c r="O3096">
        <v>48.921200750468998</v>
      </c>
      <c r="P3096">
        <v>15.5555555555555</v>
      </c>
      <c r="Q3096">
        <v>-4.8472773400934997E-2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402</v>
      </c>
      <c r="E3097">
        <v>74.928431316000001</v>
      </c>
      <c r="F3097">
        <v>49.99</v>
      </c>
      <c r="G3097">
        <v>-10.397318586923999</v>
      </c>
      <c r="H3097">
        <v>-8.3575228718708097</v>
      </c>
      <c r="I3097">
        <v>-14.320366231746901</v>
      </c>
      <c r="J3097">
        <v>-1.0884527470357901</v>
      </c>
      <c r="K3097">
        <v>52.435130918050199</v>
      </c>
      <c r="L3097">
        <v>50.587475411363997</v>
      </c>
      <c r="M3097">
        <v>35.885089721440998</v>
      </c>
      <c r="N3097">
        <v>0.13947189413146899</v>
      </c>
      <c r="O3097">
        <v>66.433286657331394</v>
      </c>
      <c r="P3097">
        <v>27.688378033205598</v>
      </c>
      <c r="Q3097">
        <v>-1.9710603315687001E-2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715</v>
      </c>
      <c r="E3098">
        <v>74.910257103000006</v>
      </c>
      <c r="F3098">
        <v>714.07</v>
      </c>
      <c r="G3098">
        <v>35.568458194454799</v>
      </c>
      <c r="H3098">
        <v>-6.0420849653061603</v>
      </c>
      <c r="I3098">
        <v>6.9359875263813704</v>
      </c>
      <c r="J3098">
        <v>-1.7873840062039299</v>
      </c>
      <c r="K3098">
        <v>726.24465173304895</v>
      </c>
      <c r="L3098">
        <v>649.19183730552697</v>
      </c>
      <c r="M3098">
        <v>87.496234820458398</v>
      </c>
      <c r="N3098">
        <v>0.70706197467051801</v>
      </c>
      <c r="O3098">
        <v>25.6165361939305</v>
      </c>
      <c r="P3098">
        <v>66.710246772348398</v>
      </c>
      <c r="Q3098">
        <v>2.3985275242898001E-2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1160</v>
      </c>
      <c r="E3099">
        <v>74.866399999999999</v>
      </c>
      <c r="F3099">
        <v>58</v>
      </c>
      <c r="G3099">
        <v>-59.530688135663198</v>
      </c>
      <c r="H3099">
        <v>12.4212941336606</v>
      </c>
      <c r="I3099">
        <v>-52.598238572172399</v>
      </c>
      <c r="J3099">
        <v>-7.0697380053918897</v>
      </c>
      <c r="K3099">
        <v>59.6672874079389</v>
      </c>
      <c r="L3099">
        <v>82.095180180567894</v>
      </c>
      <c r="M3099">
        <v>47.731766912884503</v>
      </c>
      <c r="N3099">
        <v>1.44814814814814</v>
      </c>
      <c r="O3099">
        <v>182.672413793103</v>
      </c>
      <c r="P3099">
        <v>20.456905503634399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484</v>
      </c>
      <c r="E3100">
        <v>74.709220000000002</v>
      </c>
      <c r="F3100">
        <v>9.86</v>
      </c>
      <c r="G3100">
        <v>132.092941153335</v>
      </c>
      <c r="H3100">
        <v>6.3456235741478197</v>
      </c>
      <c r="I3100">
        <v>-28.710088453969099</v>
      </c>
      <c r="J3100">
        <v>-1.27676776465417</v>
      </c>
      <c r="K3100">
        <v>8.7000544186278699</v>
      </c>
      <c r="L3100">
        <v>7.8023761303383798</v>
      </c>
      <c r="M3100">
        <v>61.406444074604799</v>
      </c>
      <c r="N3100">
        <v>0.81747961873859198</v>
      </c>
      <c r="O3100">
        <v>26.3691683569979</v>
      </c>
      <c r="P3100">
        <v>172.37569060773399</v>
      </c>
      <c r="Q3100">
        <v>7.1260513384163005E-2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74.672731679999998</v>
      </c>
      <c r="F3101">
        <v>79.48</v>
      </c>
      <c r="G3101">
        <v>153.30935209758999</v>
      </c>
      <c r="H3101">
        <v>-15.765208899012199</v>
      </c>
      <c r="I3101">
        <v>166.349351282377</v>
      </c>
      <c r="J3101">
        <v>10.9057587398254</v>
      </c>
      <c r="K3101">
        <v>74.132836354671497</v>
      </c>
      <c r="L3101">
        <v>48.796075980065801</v>
      </c>
      <c r="M3101">
        <v>47.503908562396397</v>
      </c>
      <c r="N3101">
        <v>0.19435665914221201</v>
      </c>
      <c r="O3101">
        <v>27.0759939607448</v>
      </c>
      <c r="P3101">
        <v>247.377622377622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E3102">
        <v>74.604722850000002</v>
      </c>
      <c r="F3102">
        <v>152.25</v>
      </c>
      <c r="G3102">
        <v>3.1736918430915702E-2</v>
      </c>
      <c r="H3102">
        <v>9.3823738094519999</v>
      </c>
      <c r="I3102">
        <v>9.7423256372444094</v>
      </c>
      <c r="J3102">
        <v>-5.4465372430668104</v>
      </c>
      <c r="K3102">
        <v>139.19781565964999</v>
      </c>
      <c r="M3102">
        <v>56.5809792849074</v>
      </c>
      <c r="N3102">
        <v>0.468111455108359</v>
      </c>
      <c r="O3102">
        <v>7.0607553366174001</v>
      </c>
      <c r="P3102">
        <v>47.058823529411697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46</v>
      </c>
      <c r="E3103">
        <v>74.468995199999995</v>
      </c>
      <c r="F3103">
        <v>96</v>
      </c>
      <c r="G3103">
        <v>30.578417030115801</v>
      </c>
      <c r="H3103">
        <v>-14.9238939968157</v>
      </c>
      <c r="I3103">
        <v>45.699633768253001</v>
      </c>
      <c r="J3103">
        <v>-4.3489147419631902</v>
      </c>
      <c r="K3103">
        <v>94.996366459216006</v>
      </c>
      <c r="L3103">
        <v>72.5202276119402</v>
      </c>
      <c r="M3103">
        <v>27.229903922904299</v>
      </c>
      <c r="N3103">
        <v>0.482492997198879</v>
      </c>
      <c r="O3103">
        <v>18.75</v>
      </c>
      <c r="P3103">
        <v>113.333333333333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219</v>
      </c>
      <c r="E3104">
        <v>74.365233000000003</v>
      </c>
      <c r="F3104">
        <v>108.1</v>
      </c>
      <c r="G3104">
        <v>23.063874981412301</v>
      </c>
      <c r="H3104">
        <v>-4.6066438557503302</v>
      </c>
      <c r="I3104">
        <v>12.0584882393225</v>
      </c>
      <c r="J3104">
        <v>-3.3789487891998098</v>
      </c>
      <c r="K3104">
        <v>101.040756226482</v>
      </c>
      <c r="L3104">
        <v>89.109955824307605</v>
      </c>
      <c r="M3104">
        <v>56.782201910138802</v>
      </c>
      <c r="N3104">
        <v>0.61802724042225698</v>
      </c>
      <c r="O3104">
        <v>10.4810360777058</v>
      </c>
      <c r="P3104">
        <v>66.820987654320902</v>
      </c>
      <c r="Q3104">
        <v>4.1618500918424998E-2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622</v>
      </c>
      <c r="E3105">
        <v>74.325654</v>
      </c>
      <c r="F3105">
        <v>132.9</v>
      </c>
      <c r="G3105">
        <v>168.33396365920601</v>
      </c>
      <c r="H3105">
        <v>11.1106209721253</v>
      </c>
      <c r="I3105">
        <v>53.502664071283299</v>
      </c>
      <c r="J3105">
        <v>-6.0062763895419202</v>
      </c>
      <c r="K3105">
        <v>121.48275872126401</v>
      </c>
      <c r="L3105">
        <v>88.137541485500705</v>
      </c>
      <c r="M3105">
        <v>27.259267985797901</v>
      </c>
      <c r="N3105">
        <v>4.96335622207758E-2</v>
      </c>
      <c r="O3105">
        <v>23.3634311512415</v>
      </c>
      <c r="P3105">
        <v>224.14634146341399</v>
      </c>
      <c r="Q3105">
        <v>7.0214018687401E-2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493</v>
      </c>
      <c r="E3106">
        <v>74.30696811</v>
      </c>
      <c r="F3106">
        <v>8.15</v>
      </c>
      <c r="G3106">
        <v>-3.31020911250772</v>
      </c>
      <c r="H3106">
        <v>13.059088986167099</v>
      </c>
      <c r="I3106">
        <v>21.255856017143</v>
      </c>
      <c r="J3106">
        <v>17.225102498035699</v>
      </c>
      <c r="K3106">
        <v>6.8775097203305</v>
      </c>
      <c r="L3106">
        <v>7.3453963164834697</v>
      </c>
      <c r="M3106">
        <v>58.168505736456403</v>
      </c>
      <c r="N3106">
        <v>1.53109130293713</v>
      </c>
      <c r="O3106">
        <v>9.3251533742331194</v>
      </c>
      <c r="P3106">
        <v>98.003470700625698</v>
      </c>
      <c r="Q3106">
        <v>6.6743390821850004E-2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E3107">
        <v>74.268541400000004</v>
      </c>
      <c r="F3107">
        <v>122.42</v>
      </c>
      <c r="G3107">
        <v>1597.78932634339</v>
      </c>
      <c r="H3107">
        <v>13.864115802867101</v>
      </c>
      <c r="I3107">
        <v>32.433422573239199</v>
      </c>
      <c r="J3107">
        <v>9.8153042047285801</v>
      </c>
      <c r="K3107">
        <v>112.38749981670099</v>
      </c>
      <c r="L3107">
        <v>88.619976023173095</v>
      </c>
      <c r="M3107">
        <v>76.420090626264894</v>
      </c>
      <c r="N3107">
        <v>0.97252915528442696</v>
      </c>
      <c r="O3107">
        <v>20.731906551217101</v>
      </c>
      <c r="P3107">
        <v>1621.8002812939501</v>
      </c>
      <c r="Q3107">
        <v>0.26065938405831002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1642</v>
      </c>
      <c r="E3108">
        <v>74.215319454999999</v>
      </c>
      <c r="F3108">
        <v>6139.95</v>
      </c>
      <c r="G3108">
        <v>-7.5066808786649597</v>
      </c>
      <c r="H3108">
        <v>-4.4735558982882404</v>
      </c>
      <c r="I3108">
        <v>-2.8472894483016802</v>
      </c>
      <c r="J3108">
        <v>-4.0069974555221402</v>
      </c>
      <c r="K3108">
        <v>6363.7230505894704</v>
      </c>
      <c r="L3108">
        <v>5949.4231903331001</v>
      </c>
      <c r="M3108">
        <v>54.002539861815002</v>
      </c>
      <c r="N3108">
        <v>1.09451351884744</v>
      </c>
      <c r="O3108">
        <v>8.1604899062695999</v>
      </c>
      <c r="P3108">
        <v>22.676323676323602</v>
      </c>
      <c r="Q3108">
        <v>-2.6802431944266999E-2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138</v>
      </c>
      <c r="E3109">
        <v>74.171846423000005</v>
      </c>
      <c r="F3109">
        <v>64.069999999999993</v>
      </c>
      <c r="G3109">
        <v>14.011449185587701</v>
      </c>
      <c r="H3109">
        <v>43.721838692395103</v>
      </c>
      <c r="I3109">
        <v>32.245836878957498</v>
      </c>
      <c r="J3109">
        <v>-16.9295240170987</v>
      </c>
      <c r="K3109">
        <v>57.177074129800801</v>
      </c>
      <c r="L3109">
        <v>45.677689732943698</v>
      </c>
      <c r="M3109">
        <v>37.202261697952203</v>
      </c>
      <c r="N3109">
        <v>0.92664852972487</v>
      </c>
      <c r="O3109">
        <v>58.170750741376601</v>
      </c>
      <c r="P3109">
        <v>87.339181286549604</v>
      </c>
      <c r="Q3109">
        <v>7.7480908907526E-2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1160</v>
      </c>
      <c r="E3110">
        <v>74.084854472999993</v>
      </c>
      <c r="F3110">
        <v>0.81</v>
      </c>
      <c r="G3110">
        <v>52.076001571178601</v>
      </c>
      <c r="H3110">
        <v>-4.1368569597787603</v>
      </c>
      <c r="I3110">
        <v>-13.050366231746899</v>
      </c>
      <c r="J3110">
        <v>1.5916793174427399</v>
      </c>
      <c r="K3110">
        <v>0.80497752360697405</v>
      </c>
      <c r="L3110">
        <v>0.74635642549440195</v>
      </c>
      <c r="M3110">
        <v>48.330421241362401</v>
      </c>
      <c r="N3110">
        <v>0.94192882059765404</v>
      </c>
      <c r="O3110">
        <v>48.148148148148103</v>
      </c>
      <c r="P3110">
        <v>102.49999999999901</v>
      </c>
      <c r="Q3110">
        <v>-2.5636482034679001E-2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E3111">
        <v>73.911450000000002</v>
      </c>
      <c r="F3111">
        <v>149</v>
      </c>
      <c r="G3111">
        <v>105.219814280208</v>
      </c>
      <c r="H3111">
        <v>20.0714763735545</v>
      </c>
      <c r="I3111">
        <v>146.645343050214</v>
      </c>
      <c r="J3111">
        <v>-6.1895706825572399</v>
      </c>
      <c r="K3111">
        <v>138.70645806950901</v>
      </c>
      <c r="L3111">
        <v>104.172707664687</v>
      </c>
      <c r="M3111">
        <v>41.319984186277097</v>
      </c>
      <c r="N3111">
        <v>0.58125000000000004</v>
      </c>
      <c r="O3111">
        <v>24.966442953020099</v>
      </c>
      <c r="P3111">
        <v>186.53846153846101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174</v>
      </c>
      <c r="E3112">
        <v>73.863652500000001</v>
      </c>
      <c r="F3112">
        <v>36.25</v>
      </c>
      <c r="G3112">
        <v>12.7298975579269</v>
      </c>
      <c r="H3112">
        <v>11.9881430402212</v>
      </c>
      <c r="I3112">
        <v>3.3944389630582301</v>
      </c>
      <c r="J3112">
        <v>0.17038674570769599</v>
      </c>
      <c r="K3112">
        <v>32.675962576009901</v>
      </c>
      <c r="L3112">
        <v>30.282945644187201</v>
      </c>
      <c r="M3112">
        <v>51.586324128467901</v>
      </c>
      <c r="N3112">
        <v>0.74935019541458603</v>
      </c>
      <c r="O3112">
        <v>15.862068965517199</v>
      </c>
      <c r="P3112">
        <v>76.829268292682897</v>
      </c>
      <c r="Q3112">
        <v>1.3017324192021999E-2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73.752228799999997</v>
      </c>
      <c r="F3113">
        <v>92.99</v>
      </c>
      <c r="G3113">
        <v>65.997218322835494</v>
      </c>
      <c r="H3113">
        <v>-2.2497079317009998</v>
      </c>
      <c r="I3113">
        <v>-10.3893147176112</v>
      </c>
      <c r="J3113">
        <v>3.3830501530517001</v>
      </c>
      <c r="K3113">
        <v>92.945330551430999</v>
      </c>
      <c r="L3113">
        <v>84.055005466340802</v>
      </c>
      <c r="M3113">
        <v>57.770182929483397</v>
      </c>
      <c r="N3113">
        <v>0.66429313605784202</v>
      </c>
      <c r="O3113">
        <v>25.0564576836219</v>
      </c>
      <c r="P3113">
        <v>121.404761904761</v>
      </c>
      <c r="Q3113">
        <v>8.2982548869733996E-2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73.745185140000004</v>
      </c>
      <c r="F3114">
        <v>75.02</v>
      </c>
      <c r="G3114">
        <v>141.07738427205399</v>
      </c>
      <c r="H3114">
        <v>58.812572336353099</v>
      </c>
      <c r="I3114">
        <v>87.964395159463507</v>
      </c>
      <c r="J3114">
        <v>-2.6636398314934202</v>
      </c>
      <c r="K3114">
        <v>54.097420955407202</v>
      </c>
      <c r="L3114">
        <v>31.553988711240802</v>
      </c>
      <c r="M3114">
        <v>63.554936691833603</v>
      </c>
      <c r="N3114">
        <v>1.2740860211391101</v>
      </c>
      <c r="O3114">
        <v>6.5049320181285104</v>
      </c>
      <c r="P3114">
        <v>212.583333333333</v>
      </c>
      <c r="Q3114">
        <v>0.254319504677954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622</v>
      </c>
      <c r="E3115">
        <v>73.497060000000005</v>
      </c>
      <c r="F3115">
        <v>2.4500000000000002</v>
      </c>
      <c r="G3115">
        <v>-83.874436179229406</v>
      </c>
      <c r="H3115">
        <v>-13.9134729293605</v>
      </c>
      <c r="I3115">
        <v>-51.074559780134003</v>
      </c>
      <c r="J3115">
        <v>-2.11202438626096</v>
      </c>
      <c r="K3115">
        <v>2.53330575697025</v>
      </c>
      <c r="L3115">
        <v>3.4940966847373001</v>
      </c>
      <c r="M3115">
        <v>55.844910579742397</v>
      </c>
      <c r="N3115">
        <v>2.3513371081138499</v>
      </c>
      <c r="O3115">
        <v>189.11564625850301</v>
      </c>
      <c r="P3115">
        <v>15.566037735848999</v>
      </c>
      <c r="Q3115">
        <v>-7.1611038891574996E-2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890</v>
      </c>
      <c r="E3116">
        <v>73.453868999999997</v>
      </c>
      <c r="F3116">
        <v>72.290000000000006</v>
      </c>
      <c r="G3116">
        <v>-47.594464464302497</v>
      </c>
      <c r="H3116">
        <v>-7.3021000609614104</v>
      </c>
      <c r="I3116">
        <v>-7.3624964092617198</v>
      </c>
      <c r="J3116">
        <v>-0.77073678993980799</v>
      </c>
      <c r="K3116">
        <v>75.914612619694196</v>
      </c>
      <c r="L3116">
        <v>73.5052988776673</v>
      </c>
      <c r="M3116">
        <v>34.490992457518502</v>
      </c>
      <c r="N3116">
        <v>0.52440083567020701</v>
      </c>
      <c r="O3116">
        <v>58.666482224374001</v>
      </c>
      <c r="P3116">
        <v>24.961106309420899</v>
      </c>
      <c r="Q3116">
        <v>0.14222019400260699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E3117">
        <v>73.333259999999996</v>
      </c>
      <c r="F3117">
        <v>169.4</v>
      </c>
      <c r="G3117">
        <v>180.251180971769</v>
      </c>
      <c r="H3117">
        <v>12.2196633759216</v>
      </c>
      <c r="I3117">
        <v>9.3944128847189194</v>
      </c>
      <c r="J3117">
        <v>-0.44128771552427698</v>
      </c>
      <c r="K3117">
        <v>162.80232036917201</v>
      </c>
      <c r="L3117">
        <v>139.081896579371</v>
      </c>
      <c r="M3117">
        <v>42.805543490928997</v>
      </c>
      <c r="N3117">
        <v>0.84483516483516397</v>
      </c>
      <c r="O3117">
        <v>22.756788665879501</v>
      </c>
      <c r="P3117">
        <v>236.978494623655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418</v>
      </c>
      <c r="E3118">
        <v>73.307883000000004</v>
      </c>
      <c r="F3118">
        <v>33.92</v>
      </c>
      <c r="G3118">
        <v>56.606723430696199</v>
      </c>
      <c r="H3118">
        <v>0.74895116732177303</v>
      </c>
      <c r="I3118">
        <v>-19.5517628797916</v>
      </c>
      <c r="J3118">
        <v>1.3270512668693899</v>
      </c>
      <c r="K3118">
        <v>33.686065358320398</v>
      </c>
      <c r="L3118">
        <v>30.7675207502873</v>
      </c>
      <c r="M3118">
        <v>27.071967311283601</v>
      </c>
      <c r="N3118">
        <v>0.207309667503842</v>
      </c>
      <c r="O3118">
        <v>15.5365566037735</v>
      </c>
      <c r="P3118">
        <v>89.815332960268606</v>
      </c>
      <c r="Q3118">
        <v>9.4669027237661005E-2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555</v>
      </c>
      <c r="E3119">
        <v>73.192078699999996</v>
      </c>
      <c r="F3119">
        <v>10.33</v>
      </c>
      <c r="G3119">
        <v>-11.114780087172401</v>
      </c>
      <c r="H3119">
        <v>-15.263906140106601</v>
      </c>
      <c r="I3119">
        <v>-31.461553080183201</v>
      </c>
      <c r="J3119">
        <v>-1.1380750046682599</v>
      </c>
      <c r="K3119">
        <v>10.895115283982101</v>
      </c>
      <c r="L3119">
        <v>10.938155878942901</v>
      </c>
      <c r="M3119">
        <v>42.197461865659498</v>
      </c>
      <c r="N3119">
        <v>0.78309174970140305</v>
      </c>
      <c r="O3119">
        <v>38.044530493707597</v>
      </c>
      <c r="P3119">
        <v>33.118556701030897</v>
      </c>
      <c r="Q3119">
        <v>5.6589076885371001E-2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541</v>
      </c>
      <c r="E3120">
        <v>73.056508800000003</v>
      </c>
      <c r="F3120">
        <v>52.8</v>
      </c>
      <c r="G3120">
        <v>24.095636914797101</v>
      </c>
      <c r="H3120">
        <v>-5.6032301332519703</v>
      </c>
      <c r="I3120">
        <v>-21.814817098798901</v>
      </c>
      <c r="J3120">
        <v>1.5724263332302</v>
      </c>
      <c r="K3120">
        <v>50.021448681182697</v>
      </c>
      <c r="L3120">
        <v>46.8729421393449</v>
      </c>
      <c r="M3120">
        <v>62.257222125600201</v>
      </c>
      <c r="N3120">
        <v>0.91927512355848395</v>
      </c>
      <c r="O3120">
        <v>35.227272727272698</v>
      </c>
      <c r="P3120">
        <v>72.549019607843107</v>
      </c>
      <c r="Q3120">
        <v>4.7520582051429998E-2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72</v>
      </c>
      <c r="E3121">
        <v>72.92724192</v>
      </c>
      <c r="F3121">
        <v>22.95</v>
      </c>
      <c r="G3121">
        <v>-40.2518308629692</v>
      </c>
      <c r="H3121">
        <v>-1.4790258995059899</v>
      </c>
      <c r="I3121">
        <v>-14.0820256203932</v>
      </c>
      <c r="J3121">
        <v>10.523626387386001</v>
      </c>
      <c r="K3121">
        <v>21.866275100284501</v>
      </c>
      <c r="L3121">
        <v>22.919963962808399</v>
      </c>
      <c r="M3121">
        <v>59.002709545449797</v>
      </c>
      <c r="N3121">
        <v>2.1627568376836801</v>
      </c>
      <c r="O3121">
        <v>42.047930283224403</v>
      </c>
      <c r="P3121">
        <v>30.397727272727199</v>
      </c>
      <c r="Q3121">
        <v>6.0364451327171997E-2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395</v>
      </c>
      <c r="E3122">
        <v>72.893450000000001</v>
      </c>
      <c r="F3122">
        <v>59.5</v>
      </c>
      <c r="G3122">
        <v>-11.746804007164201</v>
      </c>
      <c r="H3122">
        <v>-11.2779270136663</v>
      </c>
      <c r="I3122">
        <v>-18.6412022446086</v>
      </c>
      <c r="J3122">
        <v>0.75834598410941501</v>
      </c>
      <c r="K3122">
        <v>57.166125728256603</v>
      </c>
      <c r="L3122">
        <v>54.098216699362503</v>
      </c>
      <c r="M3122">
        <v>56.753236062326003</v>
      </c>
      <c r="N3122">
        <v>0.75160599571734399</v>
      </c>
      <c r="O3122">
        <v>22.5210084033613</v>
      </c>
      <c r="P3122">
        <v>59.946236559139699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E3123">
        <v>72.825000000000003</v>
      </c>
      <c r="F3123">
        <v>48.55</v>
      </c>
      <c r="G3123">
        <v>-62.005846393727701</v>
      </c>
      <c r="H3123">
        <v>-16.1338345072744</v>
      </c>
      <c r="I3123">
        <v>-49.365011795723703</v>
      </c>
      <c r="J3123">
        <v>3.6851752524020802</v>
      </c>
      <c r="K3123">
        <v>53.851124062218602</v>
      </c>
      <c r="L3123">
        <v>62.926520947396497</v>
      </c>
      <c r="M3123">
        <v>40.540144261522002</v>
      </c>
      <c r="N3123">
        <v>0.76893203883495098</v>
      </c>
      <c r="O3123">
        <v>96.086508753862006</v>
      </c>
      <c r="P3123">
        <v>3.2978723404255299</v>
      </c>
      <c r="Q3123">
        <v>7.5425238762390004E-3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E3124">
        <v>72.453181948999998</v>
      </c>
      <c r="F3124">
        <v>51.89</v>
      </c>
      <c r="G3124">
        <v>116.784891796735</v>
      </c>
      <c r="H3124">
        <v>28.2006761967199</v>
      </c>
      <c r="I3124">
        <v>-1.6643602624076499</v>
      </c>
      <c r="J3124">
        <v>23.106309265807599</v>
      </c>
      <c r="K3124">
        <v>38.798274245735698</v>
      </c>
      <c r="L3124">
        <v>32.885263014524497</v>
      </c>
      <c r="M3124">
        <v>94.665848290958905</v>
      </c>
      <c r="N3124">
        <v>2.3067961165048501</v>
      </c>
      <c r="O3124">
        <v>7.9206012719213703</v>
      </c>
      <c r="P3124">
        <v>140.795846747295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E3125">
        <v>72.348600000000005</v>
      </c>
      <c r="F3125">
        <v>2127.9</v>
      </c>
      <c r="G3125">
        <v>170.30439774653499</v>
      </c>
      <c r="H3125">
        <v>58.788496725999302</v>
      </c>
      <c r="I3125">
        <v>152.02003426887799</v>
      </c>
      <c r="J3125">
        <v>-6.1676188834536001</v>
      </c>
      <c r="K3125">
        <v>1616.81225401088</v>
      </c>
      <c r="L3125">
        <v>1109.7086015080399</v>
      </c>
      <c r="M3125">
        <v>51.456150686455103</v>
      </c>
      <c r="N3125">
        <v>1.2329821250720701</v>
      </c>
      <c r="O3125">
        <v>15.1816344753042</v>
      </c>
      <c r="P3125">
        <v>208.39130434782601</v>
      </c>
      <c r="Q3125">
        <v>0.12716457561628799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124</v>
      </c>
      <c r="E3126">
        <v>71.906000000000006</v>
      </c>
      <c r="F3126">
        <v>91.6</v>
      </c>
      <c r="G3126">
        <v>-21.0896066359537</v>
      </c>
      <c r="H3126">
        <v>-7.6685617414835496</v>
      </c>
      <c r="I3126">
        <v>-37.325576315780502</v>
      </c>
      <c r="J3126">
        <v>-3.9753309918355999</v>
      </c>
      <c r="K3126">
        <v>96.226846824506794</v>
      </c>
      <c r="L3126">
        <v>98.579735339284198</v>
      </c>
      <c r="M3126">
        <v>33.601603547790702</v>
      </c>
      <c r="N3126">
        <v>0.77831325301204801</v>
      </c>
      <c r="O3126">
        <v>56.168122270742302</v>
      </c>
      <c r="P3126">
        <v>20.5263157894736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E3127">
        <v>71.876026499999995</v>
      </c>
      <c r="F3127">
        <v>159.65</v>
      </c>
      <c r="G3127">
        <v>1.30301679198271</v>
      </c>
      <c r="H3127">
        <v>2.4425041789170199</v>
      </c>
      <c r="I3127">
        <v>-0.58954002092074298</v>
      </c>
      <c r="J3127">
        <v>1.9069378294225701</v>
      </c>
      <c r="K3127">
        <v>152.296189423909</v>
      </c>
      <c r="L3127">
        <v>144.96055885103499</v>
      </c>
      <c r="M3127">
        <v>71.6939693554976</v>
      </c>
      <c r="N3127">
        <v>1.60871128233756</v>
      </c>
      <c r="O3127">
        <v>17.131224553711199</v>
      </c>
      <c r="P3127">
        <v>28.75</v>
      </c>
      <c r="Q3127">
        <v>6.7527444660385003E-2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1771</v>
      </c>
      <c r="E3128">
        <v>71.508415536000001</v>
      </c>
      <c r="F3128">
        <v>0.82</v>
      </c>
      <c r="G3128">
        <v>-6.8680978077033101</v>
      </c>
      <c r="H3128">
        <v>23.6756430402212</v>
      </c>
      <c r="I3128">
        <v>-36.205128136508797</v>
      </c>
      <c r="J3128">
        <v>6.7864845122479398</v>
      </c>
      <c r="K3128">
        <v>0.71084661534793203</v>
      </c>
      <c r="L3128">
        <v>0.824357839488018</v>
      </c>
      <c r="M3128">
        <v>98.763453624411</v>
      </c>
      <c r="N3128">
        <v>0.50347563128045203</v>
      </c>
      <c r="O3128">
        <v>40.243902439024303</v>
      </c>
      <c r="P3128">
        <v>63.999999999999901</v>
      </c>
      <c r="Q3128">
        <v>-1.2743426740943E-2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98</v>
      </c>
      <c r="E3129">
        <v>71.492265959999997</v>
      </c>
      <c r="F3129">
        <v>173.85</v>
      </c>
      <c r="G3129">
        <v>50.800508096196701</v>
      </c>
      <c r="H3129">
        <v>-9.3902798139125103</v>
      </c>
      <c r="I3129">
        <v>-41.115773514424198</v>
      </c>
      <c r="J3129">
        <v>1.7609317857079101</v>
      </c>
      <c r="K3129">
        <v>172.38721182152699</v>
      </c>
      <c r="L3129">
        <v>161.41433925605199</v>
      </c>
      <c r="M3129">
        <v>48.445152952138997</v>
      </c>
      <c r="N3129">
        <v>1.2660460833632701</v>
      </c>
      <c r="O3129">
        <v>78.487201610583796</v>
      </c>
      <c r="P3129">
        <v>79.782833505687606</v>
      </c>
      <c r="Q3129">
        <v>2.6119455849736E-2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E3130">
        <v>70.948443999999995</v>
      </c>
      <c r="F3130">
        <v>46.9</v>
      </c>
      <c r="G3130">
        <v>-59.383698508504501</v>
      </c>
      <c r="H3130">
        <v>-17.1313782977257</v>
      </c>
      <c r="I3130">
        <v>-33.7300174944166</v>
      </c>
      <c r="J3130">
        <v>-7.1813268175265703</v>
      </c>
      <c r="K3130">
        <v>51.057246840088702</v>
      </c>
      <c r="L3130">
        <v>56.234542493730203</v>
      </c>
      <c r="M3130">
        <v>45.759450056164397</v>
      </c>
      <c r="N3130">
        <v>0.71434401805868997</v>
      </c>
      <c r="O3130">
        <v>68.443496801705706</v>
      </c>
      <c r="P3130">
        <v>12.848893166506199</v>
      </c>
      <c r="Q3130">
        <v>3.2440151291229999E-2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E3131">
        <v>70.772897439999994</v>
      </c>
      <c r="F3131">
        <v>5.6</v>
      </c>
      <c r="G3131">
        <v>-80.363254249079503</v>
      </c>
      <c r="H3131">
        <v>-12.7878470587886</v>
      </c>
      <c r="I3131">
        <v>-44.735148840442598</v>
      </c>
      <c r="J3131">
        <v>-3.78093766695932</v>
      </c>
      <c r="K3131">
        <v>5.8185526113952202</v>
      </c>
      <c r="L3131">
        <v>6.5794483996452602</v>
      </c>
      <c r="M3131">
        <v>48.616257300393102</v>
      </c>
      <c r="N3131">
        <v>1.1640293264999699</v>
      </c>
      <c r="O3131">
        <v>129.10714285714201</v>
      </c>
      <c r="P3131">
        <v>17.647058823529399</v>
      </c>
      <c r="Q3131">
        <v>8.1661933921223007E-2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715</v>
      </c>
      <c r="E3132">
        <v>70.753706170000001</v>
      </c>
      <c r="F3132">
        <v>23.58</v>
      </c>
      <c r="G3132">
        <v>-10.5364602441119</v>
      </c>
      <c r="H3132">
        <v>-3.43747110632683</v>
      </c>
      <c r="I3132">
        <v>1.0616689933019501</v>
      </c>
      <c r="J3132">
        <v>-0.90001503471670996</v>
      </c>
      <c r="K3132">
        <v>23.327868624475599</v>
      </c>
      <c r="L3132">
        <v>21.7811123139799</v>
      </c>
      <c r="M3132">
        <v>67.469215611950702</v>
      </c>
      <c r="N3132">
        <v>0.81550379039075105</v>
      </c>
      <c r="O3132">
        <v>5.8100084817641999</v>
      </c>
      <c r="P3132">
        <v>24.105263157894701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170</v>
      </c>
      <c r="E3133">
        <v>70.586590000000001</v>
      </c>
      <c r="F3133">
        <v>100</v>
      </c>
      <c r="G3133">
        <v>-44.771652256424098</v>
      </c>
      <c r="H3133">
        <v>-3.87695596967975</v>
      </c>
      <c r="I3133">
        <v>-36.114283354499101</v>
      </c>
      <c r="J3133">
        <v>0.99525784626979197</v>
      </c>
      <c r="K3133">
        <v>109.75907895190799</v>
      </c>
      <c r="L3133">
        <v>112.64123801460801</v>
      </c>
      <c r="M3133">
        <v>54.802768975136999</v>
      </c>
      <c r="N3133">
        <v>0.49787234042553102</v>
      </c>
      <c r="O3133">
        <v>62.999999999999901</v>
      </c>
      <c r="P3133">
        <v>7.1811361200428703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1538</v>
      </c>
      <c r="E3134">
        <v>70.585913179999906</v>
      </c>
      <c r="F3134">
        <v>39.950000000000003</v>
      </c>
      <c r="G3134">
        <v>7.1877314205397198</v>
      </c>
      <c r="H3134">
        <v>-2.00301857594037</v>
      </c>
      <c r="I3134">
        <v>-51.138310895778503</v>
      </c>
      <c r="J3134">
        <v>3.3751188078886099</v>
      </c>
      <c r="K3134">
        <v>42.0259280030645</v>
      </c>
      <c r="M3134">
        <v>55.700345183808103</v>
      </c>
      <c r="N3134">
        <v>1.51663822525597</v>
      </c>
      <c r="O3134">
        <v>87.734668335419201</v>
      </c>
      <c r="P3134">
        <v>42.170818505337998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E3135">
        <v>70.577676749999995</v>
      </c>
      <c r="F3135">
        <v>43.05</v>
      </c>
      <c r="G3135">
        <v>-39.149925973623702</v>
      </c>
      <c r="H3135">
        <v>0.64255480492712103</v>
      </c>
      <c r="I3135">
        <v>-8.5264104577911901</v>
      </c>
      <c r="J3135">
        <v>-8.6124023152103106</v>
      </c>
      <c r="K3135">
        <v>43.743637261392003</v>
      </c>
      <c r="L3135">
        <v>42.590432372430101</v>
      </c>
      <c r="M3135">
        <v>38.683621156929199</v>
      </c>
      <c r="N3135">
        <v>0.86726107816252096</v>
      </c>
      <c r="O3135">
        <v>25.900116144018501</v>
      </c>
      <c r="P3135">
        <v>33.903576982892602</v>
      </c>
      <c r="Q3135">
        <v>6.0446677168633001E-2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21</v>
      </c>
      <c r="E3136">
        <v>70.329759999999993</v>
      </c>
      <c r="F3136">
        <v>30.2</v>
      </c>
      <c r="G3136">
        <v>-52.276988204717199</v>
      </c>
      <c r="H3136">
        <v>-3.70118920733576</v>
      </c>
      <c r="I3136">
        <v>-22.785214716595402</v>
      </c>
      <c r="J3136">
        <v>3.0916793174427402</v>
      </c>
      <c r="K3136">
        <v>30.722356999474599</v>
      </c>
      <c r="L3136">
        <v>34.151503656307298</v>
      </c>
      <c r="M3136">
        <v>43.814394101406002</v>
      </c>
      <c r="N3136">
        <v>0.550467289719626</v>
      </c>
      <c r="O3136">
        <v>82.119205298013199</v>
      </c>
      <c r="P3136">
        <v>18.199608610567498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677</v>
      </c>
      <c r="E3137">
        <v>70.147636000000006</v>
      </c>
      <c r="F3137">
        <v>41.12</v>
      </c>
      <c r="G3137">
        <v>3.6909084034767901</v>
      </c>
      <c r="H3137">
        <v>9.0326061274695508</v>
      </c>
      <c r="I3137">
        <v>-46.835230874897</v>
      </c>
      <c r="J3137">
        <v>-0.97901476996085302</v>
      </c>
      <c r="K3137">
        <v>39.048127006727398</v>
      </c>
      <c r="L3137">
        <v>39.904751726449703</v>
      </c>
      <c r="M3137">
        <v>53.712969162880398</v>
      </c>
      <c r="N3137">
        <v>3.5077856000869798</v>
      </c>
      <c r="O3137">
        <v>69.990272373540805</v>
      </c>
      <c r="P3137">
        <v>32.218649517684803</v>
      </c>
      <c r="Q3137">
        <v>-1.4495732704738E-2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69.664000000000001</v>
      </c>
      <c r="F3138">
        <v>217.7</v>
      </c>
      <c r="G3138">
        <v>-48.877218971267901</v>
      </c>
      <c r="H3138">
        <v>19.9798612665682</v>
      </c>
      <c r="I3138">
        <v>-12.213613593997801</v>
      </c>
      <c r="J3138">
        <v>23.796807522570901</v>
      </c>
      <c r="K3138">
        <v>202.504847125553</v>
      </c>
      <c r="L3138">
        <v>226.64567480008401</v>
      </c>
      <c r="M3138">
        <v>61.297472430067401</v>
      </c>
      <c r="N3138">
        <v>2.83206254254879</v>
      </c>
      <c r="O3138">
        <v>42.397795130914098</v>
      </c>
      <c r="P3138">
        <v>20.743205768164099</v>
      </c>
      <c r="Q3138">
        <v>8.3410514498926003E-2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541</v>
      </c>
      <c r="E3139">
        <v>69.598076000000006</v>
      </c>
      <c r="F3139">
        <v>231.1</v>
      </c>
      <c r="G3139">
        <v>19.8869279884183</v>
      </c>
      <c r="H3139">
        <v>-9.66378313969002</v>
      </c>
      <c r="I3139">
        <v>-13.8221053621817</v>
      </c>
      <c r="J3139">
        <v>-4.0817900703123504</v>
      </c>
      <c r="K3139">
        <v>239.33446657711499</v>
      </c>
      <c r="L3139">
        <v>223.29041839267299</v>
      </c>
      <c r="M3139">
        <v>41.550812007665201</v>
      </c>
      <c r="N3139">
        <v>2.1519695765694098</v>
      </c>
      <c r="O3139">
        <v>17.6763305928169</v>
      </c>
      <c r="P3139">
        <v>105.69648420115701</v>
      </c>
      <c r="Q3139">
        <v>0.15138662077545401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373</v>
      </c>
      <c r="E3140">
        <v>69.43956</v>
      </c>
      <c r="F3140">
        <v>102</v>
      </c>
      <c r="G3140">
        <v>22.646126285960001</v>
      </c>
      <c r="H3140">
        <v>23.5639677195126</v>
      </c>
      <c r="I3140">
        <v>26.876104356488302</v>
      </c>
      <c r="J3140">
        <v>6.24284210814041</v>
      </c>
      <c r="K3140">
        <v>89.284550125719903</v>
      </c>
      <c r="L3140">
        <v>78.995797391482199</v>
      </c>
      <c r="M3140">
        <v>58.517501884135797</v>
      </c>
      <c r="N3140">
        <v>0.55974358974358895</v>
      </c>
      <c r="O3140">
        <v>22.254901960784299</v>
      </c>
      <c r="P3140">
        <v>92.090395480225894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E3141">
        <v>69.398560000000003</v>
      </c>
      <c r="F3141">
        <v>275</v>
      </c>
      <c r="G3141">
        <v>244.868991394174</v>
      </c>
      <c r="H3141">
        <v>-23.234431181357301</v>
      </c>
      <c r="I3141">
        <v>254.579580112988</v>
      </c>
      <c r="J3141">
        <v>-0.54355199928322895</v>
      </c>
      <c r="K3141">
        <v>269.27164170745903</v>
      </c>
      <c r="M3141">
        <v>21.6125718799805</v>
      </c>
      <c r="N3141">
        <v>7.5449101796407098E-2</v>
      </c>
      <c r="O3141">
        <v>41.272727272727202</v>
      </c>
      <c r="P3141">
        <v>287.32394366197099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E3142">
        <v>69.202226257000007</v>
      </c>
      <c r="F3142">
        <v>94.79</v>
      </c>
      <c r="G3142">
        <v>24.0984200494395</v>
      </c>
      <c r="H3142">
        <v>-6.1412650202321597</v>
      </c>
      <c r="I3142">
        <v>-11.7026824997413</v>
      </c>
      <c r="J3142">
        <v>-2.2922045664411401</v>
      </c>
      <c r="K3142">
        <v>98.187068957746305</v>
      </c>
      <c r="L3142">
        <v>93.668484811726003</v>
      </c>
      <c r="M3142">
        <v>33.632185083722298</v>
      </c>
      <c r="N3142">
        <v>0.53214716584458599</v>
      </c>
      <c r="O3142">
        <v>61.398881738580002</v>
      </c>
      <c r="P3142">
        <v>59.740478597910297</v>
      </c>
      <c r="Q3142">
        <v>3.0730594581166001E-2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251</v>
      </c>
      <c r="E3143">
        <v>69.144000000000005</v>
      </c>
      <c r="F3143">
        <v>28.81</v>
      </c>
      <c r="G3143">
        <v>141.51899896648999</v>
      </c>
      <c r="H3143">
        <v>-12.2360475775521</v>
      </c>
      <c r="I3143">
        <v>0.93963376825304001</v>
      </c>
      <c r="J3143">
        <v>-2.3298893100082201</v>
      </c>
      <c r="K3143">
        <v>27.324576097825702</v>
      </c>
      <c r="L3143">
        <v>23.716727921961301</v>
      </c>
      <c r="M3143">
        <v>54.296828960551601</v>
      </c>
      <c r="N3143">
        <v>0.71894294611605802</v>
      </c>
      <c r="O3143">
        <v>14.8212426240888</v>
      </c>
      <c r="P3143">
        <v>171.79245283018801</v>
      </c>
      <c r="Q3143">
        <v>5.7787830029670001E-2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915</v>
      </c>
      <c r="E3144">
        <v>69.022393975</v>
      </c>
      <c r="F3144">
        <v>60.25</v>
      </c>
      <c r="G3144">
        <v>-44.103793146846897</v>
      </c>
      <c r="H3144">
        <v>-1.71038637154346</v>
      </c>
      <c r="I3144">
        <v>-31.766119656404399</v>
      </c>
      <c r="J3144">
        <v>1.8414711575759799</v>
      </c>
      <c r="K3144">
        <v>60.820831923969898</v>
      </c>
      <c r="M3144">
        <v>56.453639470949</v>
      </c>
      <c r="N3144">
        <v>2.3759385665528998</v>
      </c>
      <c r="O3144">
        <v>52.531120331950198</v>
      </c>
      <c r="P3144">
        <v>9.3466424682395495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21</v>
      </c>
      <c r="E3145">
        <v>69.0185113</v>
      </c>
      <c r="F3145">
        <v>43.3</v>
      </c>
      <c r="G3145">
        <v>-82.9984041946811</v>
      </c>
      <c r="H3145">
        <v>5.9634548456719001</v>
      </c>
      <c r="I3145">
        <v>-56.1690836975623</v>
      </c>
      <c r="J3145">
        <v>-3.4521803316800601</v>
      </c>
      <c r="K3145">
        <v>43.2473609144362</v>
      </c>
      <c r="L3145">
        <v>57.971094231248699</v>
      </c>
      <c r="M3145">
        <v>44.7555686292947</v>
      </c>
      <c r="N3145">
        <v>1.4274636937737899</v>
      </c>
      <c r="O3145">
        <v>191.76903046204899</v>
      </c>
      <c r="P3145">
        <v>24.253657815655899</v>
      </c>
      <c r="Q3145">
        <v>3.3940754948904001E-2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21</v>
      </c>
      <c r="E3146">
        <v>68.993375749999998</v>
      </c>
      <c r="F3146">
        <v>5.45</v>
      </c>
      <c r="G3146">
        <v>135.512854573249</v>
      </c>
      <c r="H3146">
        <v>45.210969127177698</v>
      </c>
      <c r="I3146">
        <v>70.445396480117395</v>
      </c>
      <c r="J3146">
        <v>11.470711575507201</v>
      </c>
      <c r="K3146">
        <v>3.8354300495182598</v>
      </c>
      <c r="L3146">
        <v>2.79810594688092</v>
      </c>
      <c r="M3146">
        <v>99.987018675066906</v>
      </c>
      <c r="N3146">
        <v>0.99365232272821302</v>
      </c>
      <c r="O3146">
        <v>0</v>
      </c>
      <c r="P3146">
        <v>240.625</v>
      </c>
      <c r="Q3146">
        <v>9.9928029248590997E-2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622</v>
      </c>
      <c r="E3147">
        <v>68.824823553000002</v>
      </c>
      <c r="F3147">
        <v>45.93</v>
      </c>
      <c r="G3147">
        <v>1.0160137657286501</v>
      </c>
      <c r="H3147">
        <v>-2.8216253876978699</v>
      </c>
      <c r="I3147">
        <v>-5.6674428637242498</v>
      </c>
      <c r="J3147">
        <v>1.83127853329987</v>
      </c>
      <c r="K3147">
        <v>43.9076018242815</v>
      </c>
      <c r="L3147">
        <v>42.652649470073598</v>
      </c>
      <c r="M3147">
        <v>56.2284626110605</v>
      </c>
      <c r="N3147">
        <v>0.47819884584602801</v>
      </c>
      <c r="O3147">
        <v>41.497931635096798</v>
      </c>
      <c r="P3147">
        <v>39.055404178019899</v>
      </c>
      <c r="Q3147">
        <v>2.9668210039623E-2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409</v>
      </c>
      <c r="E3148">
        <v>68.817694119999999</v>
      </c>
      <c r="F3148">
        <v>34.159999999999997</v>
      </c>
      <c r="G3148">
        <v>88.496671651025807</v>
      </c>
      <c r="H3148">
        <v>-16.025543091165598</v>
      </c>
      <c r="I3148">
        <v>11.2878690623706</v>
      </c>
      <c r="J3148">
        <v>-6.739276460018</v>
      </c>
      <c r="K3148">
        <v>35.268720436895002</v>
      </c>
      <c r="L3148">
        <v>30.450663762071802</v>
      </c>
      <c r="M3148">
        <v>48.265781269304</v>
      </c>
      <c r="N3148">
        <v>1.1153349048965999</v>
      </c>
      <c r="O3148">
        <v>43.149882903981201</v>
      </c>
      <c r="P3148">
        <v>133.972602739726</v>
      </c>
      <c r="Q3148">
        <v>1.9805186644796E-2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60</v>
      </c>
      <c r="E3149">
        <v>68.712706194000006</v>
      </c>
      <c r="F3149">
        <v>52.62</v>
      </c>
      <c r="G3149">
        <v>-45.025665247768501</v>
      </c>
      <c r="H3149">
        <v>-2.04232720929891</v>
      </c>
      <c r="I3149">
        <v>-41.308273014934599</v>
      </c>
      <c r="J3149">
        <v>4.0088333135441099</v>
      </c>
      <c r="K3149">
        <v>52.859554192744604</v>
      </c>
      <c r="L3149">
        <v>62.118371769717797</v>
      </c>
      <c r="M3149">
        <v>60.191115095175903</v>
      </c>
      <c r="N3149">
        <v>1.12851908251641</v>
      </c>
      <c r="O3149">
        <v>63.549980995819098</v>
      </c>
      <c r="P3149">
        <v>18.273769386378898</v>
      </c>
      <c r="Q3149">
        <v>-4.2839403026925002E-2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E3150">
        <v>68.688362519999998</v>
      </c>
      <c r="F3150">
        <v>15.03</v>
      </c>
      <c r="G3150">
        <v>-40.231690736513599</v>
      </c>
      <c r="H3150">
        <v>0.21659131608330201</v>
      </c>
      <c r="I3150">
        <v>-2.0524200032182098</v>
      </c>
      <c r="J3150">
        <v>-7.8022600764966397</v>
      </c>
      <c r="K3150">
        <v>14.403173705139601</v>
      </c>
      <c r="L3150">
        <v>14.727804926980999</v>
      </c>
      <c r="M3150">
        <v>43.014370464343202</v>
      </c>
      <c r="N3150">
        <v>1.0000120287224901</v>
      </c>
      <c r="O3150">
        <v>72.654690618762402</v>
      </c>
      <c r="P3150">
        <v>45.2173913043478</v>
      </c>
      <c r="Q3150">
        <v>0.11567736017458401</v>
      </c>
    </row>
    <row r="3151" spans="1:17" hidden="1" x14ac:dyDescent="0.3">
      <c r="A3151" t="s">
        <v>6466</v>
      </c>
      <c r="B3151" t="s">
        <v>6455</v>
      </c>
      <c r="C3151" t="str">
        <f>IFERROR(VLOOKUP(Table1[[#This Row],[Ticker]],[1]!Table1[[Symbol]:[Industry]],2,FALSE),"-")</f>
        <v>-</v>
      </c>
      <c r="D3151" t="s">
        <v>21</v>
      </c>
      <c r="E3151">
        <v>68.670866394000001</v>
      </c>
      <c r="F3151">
        <v>19.98</v>
      </c>
      <c r="G3151">
        <v>-0.45704676621604101</v>
      </c>
      <c r="H3151">
        <v>-2.58670688474123</v>
      </c>
      <c r="I3151">
        <v>-28.1053705458108</v>
      </c>
      <c r="J3151">
        <v>5.5315445325801296</v>
      </c>
      <c r="K3151">
        <v>18.8100415486788</v>
      </c>
      <c r="L3151">
        <v>19.4725709164994</v>
      </c>
      <c r="M3151">
        <v>69.966393714153099</v>
      </c>
      <c r="N3151">
        <v>1.9631458684133301</v>
      </c>
      <c r="O3151">
        <v>35.085085085084998</v>
      </c>
      <c r="P3151">
        <v>28.802868349847699</v>
      </c>
      <c r="Q3151">
        <v>-2.7610172502310001E-2</v>
      </c>
    </row>
    <row r="3152" spans="1:17" hidden="1" x14ac:dyDescent="0.3">
      <c r="A3152" t="s">
        <v>6467</v>
      </c>
      <c r="B3152" t="s">
        <v>6468</v>
      </c>
      <c r="C3152" t="str">
        <f>IFERROR(VLOOKUP(Table1[[#This Row],[Ticker]],[1]!Table1[[Symbol]:[Industry]],2,FALSE),"-")</f>
        <v>-</v>
      </c>
      <c r="D3152" t="s">
        <v>541</v>
      </c>
      <c r="E3152">
        <v>68.343599999999995</v>
      </c>
      <c r="F3152">
        <v>126.75</v>
      </c>
      <c r="G3152">
        <v>70.989045049439497</v>
      </c>
      <c r="H3152">
        <v>3.97155011986725</v>
      </c>
      <c r="I3152">
        <v>54.699633768253001</v>
      </c>
      <c r="J3152">
        <v>13.3972348729983</v>
      </c>
      <c r="K3152">
        <v>116.531378388108</v>
      </c>
      <c r="L3152">
        <v>100.34309507752</v>
      </c>
      <c r="M3152">
        <v>78.554126414004998</v>
      </c>
      <c r="N3152">
        <v>1.3064039408866901</v>
      </c>
      <c r="O3152">
        <v>32.938856015779002</v>
      </c>
      <c r="P3152">
        <v>155.33843674456</v>
      </c>
      <c r="Q3152">
        <v>0.110153858536199</v>
      </c>
    </row>
    <row r="3153" spans="1:17" hidden="1" x14ac:dyDescent="0.3">
      <c r="A3153" t="s">
        <v>6469</v>
      </c>
      <c r="B3153" t="s">
        <v>6470</v>
      </c>
      <c r="C3153" t="str">
        <f>IFERROR(VLOOKUP(Table1[[#This Row],[Ticker]],[1]!Table1[[Symbol]:[Industry]],2,FALSE),"-")</f>
        <v>-</v>
      </c>
      <c r="D3153" t="s">
        <v>1160</v>
      </c>
      <c r="E3153">
        <v>68.302499999999995</v>
      </c>
      <c r="F3153">
        <v>13.01</v>
      </c>
      <c r="G3153">
        <v>-19.764160078765499</v>
      </c>
      <c r="H3153">
        <v>-8.2686751415969404</v>
      </c>
      <c r="I3153">
        <v>-12.8183069493756</v>
      </c>
      <c r="J3153">
        <v>-1.6796961472412599</v>
      </c>
      <c r="K3153">
        <v>13.3579632466496</v>
      </c>
      <c r="L3153">
        <v>13.7601817129291</v>
      </c>
      <c r="M3153">
        <v>43.5558720435941</v>
      </c>
      <c r="N3153">
        <v>0.69610625156199801</v>
      </c>
      <c r="O3153">
        <v>57.109915449654103</v>
      </c>
      <c r="P3153">
        <v>27.5490196078431</v>
      </c>
      <c r="Q3153">
        <v>-3.7504493828082998E-2</v>
      </c>
    </row>
    <row r="3154" spans="1:17" hidden="1" x14ac:dyDescent="0.3">
      <c r="A3154" t="s">
        <v>6471</v>
      </c>
      <c r="B3154" t="s">
        <v>6472</v>
      </c>
      <c r="C3154" t="str">
        <f>IFERROR(VLOOKUP(Table1[[#This Row],[Ticker]],[1]!Table1[[Symbol]:[Industry]],2,FALSE),"-")</f>
        <v>-</v>
      </c>
      <c r="D3154" t="s">
        <v>138</v>
      </c>
      <c r="E3154">
        <v>68.274000000000001</v>
      </c>
      <c r="F3154">
        <v>37.93</v>
      </c>
      <c r="G3154">
        <v>68.527116115429394</v>
      </c>
      <c r="H3154">
        <v>15.6528255799037</v>
      </c>
      <c r="I3154">
        <v>-5.7738998512033302</v>
      </c>
      <c r="J3154">
        <v>-0.78740564987750306</v>
      </c>
      <c r="K3154">
        <v>34.414167396277101</v>
      </c>
      <c r="L3154">
        <v>30.7012193385372</v>
      </c>
      <c r="M3154">
        <v>57.584455944056103</v>
      </c>
      <c r="N3154">
        <v>1.28645717413267</v>
      </c>
      <c r="O3154">
        <v>9.4648035855523496</v>
      </c>
      <c r="P3154">
        <v>101.755319148936</v>
      </c>
      <c r="Q3154">
        <v>7.1853921143321994E-2</v>
      </c>
    </row>
    <row r="3155" spans="1:17" hidden="1" x14ac:dyDescent="0.3">
      <c r="A3155" t="s">
        <v>6473</v>
      </c>
      <c r="B3155" t="s">
        <v>6474</v>
      </c>
      <c r="C3155" t="str">
        <f>IFERROR(VLOOKUP(Table1[[#This Row],[Ticker]],[1]!Table1[[Symbol]:[Industry]],2,FALSE),"-")</f>
        <v>-</v>
      </c>
      <c r="D3155" t="s">
        <v>989</v>
      </c>
      <c r="E3155">
        <v>68.083972000000003</v>
      </c>
      <c r="F3155">
        <v>21.11</v>
      </c>
      <c r="G3155">
        <v>-56.674431824563598</v>
      </c>
      <c r="H3155">
        <v>-16.430687454170101</v>
      </c>
      <c r="I3155">
        <v>-56.226088377551598</v>
      </c>
      <c r="J3155">
        <v>-9.8174309422422201</v>
      </c>
      <c r="K3155">
        <v>23.274138464075701</v>
      </c>
      <c r="M3155">
        <v>36.167013997971097</v>
      </c>
      <c r="N3155">
        <v>0.77899383494249996</v>
      </c>
      <c r="O3155">
        <v>89.009947891994301</v>
      </c>
      <c r="P3155">
        <v>9.3782383419689097</v>
      </c>
    </row>
    <row r="3156" spans="1:17" hidden="1" x14ac:dyDescent="0.3">
      <c r="A3156" t="s">
        <v>6475</v>
      </c>
      <c r="B3156" t="s">
        <v>6476</v>
      </c>
      <c r="C3156" t="str">
        <f>IFERROR(VLOOKUP(Table1[[#This Row],[Ticker]],[1]!Table1[[Symbol]:[Industry]],2,FALSE),"-")</f>
        <v>-</v>
      </c>
      <c r="D3156" t="s">
        <v>469</v>
      </c>
      <c r="E3156">
        <v>68.040000000000006</v>
      </c>
      <c r="F3156">
        <v>7.56</v>
      </c>
      <c r="G3156">
        <v>0.166676628386909</v>
      </c>
      <c r="H3156">
        <v>5.6391546009148703</v>
      </c>
      <c r="I3156">
        <v>-17.6251744158901</v>
      </c>
      <c r="J3156">
        <v>5.0352054882416404</v>
      </c>
      <c r="K3156">
        <v>7.2944233705351902</v>
      </c>
      <c r="L3156">
        <v>7.2237222433107799</v>
      </c>
      <c r="M3156">
        <v>58.708698537348603</v>
      </c>
      <c r="N3156">
        <v>2.3795397076355198</v>
      </c>
      <c r="O3156">
        <v>40.211640211640201</v>
      </c>
      <c r="P3156">
        <v>51.2</v>
      </c>
      <c r="Q3156">
        <v>3.0335506075788998E-2</v>
      </c>
    </row>
    <row r="3157" spans="1:17" hidden="1" x14ac:dyDescent="0.3">
      <c r="A3157" t="s">
        <v>6477</v>
      </c>
      <c r="B3157" t="s">
        <v>6478</v>
      </c>
      <c r="C3157" t="str">
        <f>IFERROR(VLOOKUP(Table1[[#This Row],[Ticker]],[1]!Table1[[Symbol]:[Industry]],2,FALSE),"-")</f>
        <v>-</v>
      </c>
      <c r="E3157">
        <v>67.951472449999997</v>
      </c>
      <c r="F3157">
        <v>5.77</v>
      </c>
      <c r="G3157">
        <v>45.1972561931345</v>
      </c>
      <c r="H3157">
        <v>-25.314297593024101</v>
      </c>
      <c r="I3157">
        <v>16.835997404616599</v>
      </c>
      <c r="J3157">
        <v>-5.8098954857068499</v>
      </c>
      <c r="K3157">
        <v>6.1564160048566698</v>
      </c>
      <c r="L3157">
        <v>4.9544647025716104</v>
      </c>
      <c r="M3157">
        <v>12.8836109713761</v>
      </c>
      <c r="N3157">
        <v>0.48231361197564498</v>
      </c>
      <c r="O3157">
        <v>44.714038128249499</v>
      </c>
      <c r="P3157">
        <v>96.2585034013605</v>
      </c>
      <c r="Q3157">
        <v>4.8337131616460999E-2</v>
      </c>
    </row>
    <row r="3158" spans="1:17" hidden="1" x14ac:dyDescent="0.3">
      <c r="A3158" t="s">
        <v>6479</v>
      </c>
      <c r="B3158" t="s">
        <v>6480</v>
      </c>
      <c r="C3158" t="str">
        <f>IFERROR(VLOOKUP(Table1[[#This Row],[Ticker]],[1]!Table1[[Symbol]:[Industry]],2,FALSE),"-")</f>
        <v>-</v>
      </c>
      <c r="D3158" t="s">
        <v>622</v>
      </c>
      <c r="E3158">
        <v>67.935078000000004</v>
      </c>
      <c r="F3158">
        <v>159.30000000000001</v>
      </c>
      <c r="G3158">
        <v>-19.208323371613002</v>
      </c>
      <c r="H3158">
        <v>-3.83025318619385</v>
      </c>
      <c r="I3158">
        <v>-20.401161987715099</v>
      </c>
      <c r="J3158">
        <v>0.64828309102765402</v>
      </c>
      <c r="K3158">
        <v>157.83009853248501</v>
      </c>
      <c r="L3158">
        <v>160.56713042857399</v>
      </c>
      <c r="M3158">
        <v>50.082634629503502</v>
      </c>
      <c r="N3158">
        <v>1.2922910376316299</v>
      </c>
      <c r="O3158">
        <v>30.477087256748199</v>
      </c>
      <c r="P3158">
        <v>15.3511947863866</v>
      </c>
      <c r="Q3158">
        <v>-8.5946798779627007E-2</v>
      </c>
    </row>
    <row r="3159" spans="1:17" hidden="1" x14ac:dyDescent="0.3">
      <c r="A3159" t="s">
        <v>6481</v>
      </c>
      <c r="B3159" t="s">
        <v>6482</v>
      </c>
      <c r="C3159" t="str">
        <f>IFERROR(VLOOKUP(Table1[[#This Row],[Ticker]],[1]!Table1[[Symbol]:[Industry]],2,FALSE),"-")</f>
        <v>-</v>
      </c>
      <c r="D3159" t="s">
        <v>469</v>
      </c>
      <c r="E3159">
        <v>67.875278616000003</v>
      </c>
      <c r="F3159">
        <v>102.28</v>
      </c>
      <c r="G3159">
        <v>-3.7522835807779602</v>
      </c>
      <c r="H3159">
        <v>2.6205687827955</v>
      </c>
      <c r="I3159">
        <v>-13.2331725558576</v>
      </c>
      <c r="J3159">
        <v>-2.3339405172680001</v>
      </c>
      <c r="K3159">
        <v>98.560398018623999</v>
      </c>
      <c r="L3159">
        <v>94.764894234985405</v>
      </c>
      <c r="M3159">
        <v>48.755038490848399</v>
      </c>
      <c r="N3159">
        <v>1.2153752810224701</v>
      </c>
      <c r="O3159">
        <v>17.2761048103246</v>
      </c>
      <c r="P3159">
        <v>25.189718482252101</v>
      </c>
      <c r="Q3159">
        <v>-5.5853174175299997E-4</v>
      </c>
    </row>
    <row r="3160" spans="1:17" hidden="1" x14ac:dyDescent="0.3">
      <c r="A3160" t="s">
        <v>6483</v>
      </c>
      <c r="B3160" t="s">
        <v>6484</v>
      </c>
      <c r="C3160" t="str">
        <f>IFERROR(VLOOKUP(Table1[[#This Row],[Ticker]],[1]!Table1[[Symbol]:[Industry]],2,FALSE),"-")</f>
        <v>-</v>
      </c>
      <c r="D3160" t="s">
        <v>622</v>
      </c>
      <c r="E3160">
        <v>67.858500000000006</v>
      </c>
      <c r="F3160">
        <v>238.1</v>
      </c>
      <c r="G3160">
        <v>-29.526827966433402</v>
      </c>
      <c r="H3160">
        <v>-1.1919417055414701</v>
      </c>
      <c r="I3160">
        <v>-10.958352342857999</v>
      </c>
      <c r="J3160">
        <v>20.403560505561501</v>
      </c>
      <c r="K3160">
        <v>236.07475735467901</v>
      </c>
      <c r="L3160">
        <v>241.90082951578401</v>
      </c>
      <c r="M3160">
        <v>53.931555370232999</v>
      </c>
      <c r="N3160">
        <v>1.8956306500215201</v>
      </c>
      <c r="O3160">
        <v>25.535489290214102</v>
      </c>
      <c r="P3160">
        <v>17.871287128712801</v>
      </c>
      <c r="Q3160">
        <v>0.17402935673307099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Row],[Ticker]],[1]!Table1[[Symbol]:[Industry]],2,FALSE),"-")</f>
        <v>-</v>
      </c>
      <c r="D3161" t="s">
        <v>198</v>
      </c>
      <c r="E3161">
        <v>67.846125000000001</v>
      </c>
      <c r="F3161">
        <v>113.55</v>
      </c>
      <c r="G3161">
        <v>30.394810619197401</v>
      </c>
      <c r="H3161">
        <v>-7.2383927959562397</v>
      </c>
      <c r="I3161">
        <v>-23.641683597016399</v>
      </c>
      <c r="J3161">
        <v>-1.35204362628019</v>
      </c>
      <c r="K3161">
        <v>108.195481773946</v>
      </c>
      <c r="L3161">
        <v>100.76236442368899</v>
      </c>
      <c r="M3161">
        <v>49.181930557071297</v>
      </c>
      <c r="N3161">
        <v>0.97151527835914597</v>
      </c>
      <c r="O3161">
        <v>37.2523117569352</v>
      </c>
      <c r="P3161">
        <v>63.734679163662598</v>
      </c>
      <c r="Q3161">
        <v>3.2901942201385002E-2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Row],[Ticker]],[1]!Table1[[Symbol]:[Industry]],2,FALSE),"-")</f>
        <v>-</v>
      </c>
      <c r="E3162">
        <v>67.744</v>
      </c>
      <c r="F3162">
        <v>146</v>
      </c>
      <c r="G3162">
        <v>111.510903413691</v>
      </c>
      <c r="H3162">
        <v>-29.0475054490934</v>
      </c>
      <c r="I3162">
        <v>-13.016980869277299</v>
      </c>
      <c r="J3162">
        <v>-19.984109881618</v>
      </c>
      <c r="K3162">
        <v>183.58354131178001</v>
      </c>
      <c r="L3162">
        <v>178.52070557489299</v>
      </c>
      <c r="M3162">
        <v>18.772446966187701</v>
      </c>
      <c r="N3162">
        <v>1.3349395671767701</v>
      </c>
      <c r="O3162">
        <v>87.876712328767098</v>
      </c>
      <c r="P3162">
        <v>142.48463710347099</v>
      </c>
      <c r="Q3162">
        <v>0.10900206693905699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Row],[Ticker]],[1]!Table1[[Symbol]:[Industry]],2,FALSE),"-")</f>
        <v>-</v>
      </c>
      <c r="D3163" t="s">
        <v>290</v>
      </c>
      <c r="E3163">
        <v>67.567959000000002</v>
      </c>
      <c r="F3163">
        <v>134</v>
      </c>
      <c r="G3163">
        <v>9.1236699873431597</v>
      </c>
      <c r="H3163">
        <v>-5.6187045514394196</v>
      </c>
      <c r="I3163">
        <v>5.8790059655624596</v>
      </c>
      <c r="J3163">
        <v>0.35080340503399798</v>
      </c>
      <c r="K3163">
        <v>139.49658041245701</v>
      </c>
      <c r="L3163">
        <v>128.437635724551</v>
      </c>
      <c r="M3163">
        <v>27.504991279927602</v>
      </c>
      <c r="N3163">
        <v>0.495602426013387</v>
      </c>
      <c r="O3163">
        <v>37.985074626865597</v>
      </c>
      <c r="P3163">
        <v>62.424242424242401</v>
      </c>
      <c r="Q3163">
        <v>7.5881941603894998E-2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Row],[Ticker]],[1]!Table1[[Symbol]:[Industry]],2,FALSE),"-")</f>
        <v>-</v>
      </c>
      <c r="D3164" t="s">
        <v>1428</v>
      </c>
      <c r="E3164">
        <v>67.513372379999893</v>
      </c>
      <c r="F3164">
        <v>33.299999999999997</v>
      </c>
      <c r="G3164">
        <v>-19.9484549505604</v>
      </c>
      <c r="H3164">
        <v>20.939857841665201</v>
      </c>
      <c r="I3164">
        <v>-13.847877543964101</v>
      </c>
      <c r="J3164">
        <v>-0.96513886437544805</v>
      </c>
      <c r="K3164">
        <v>30.446592469189699</v>
      </c>
      <c r="L3164">
        <v>29.980477726346798</v>
      </c>
      <c r="M3164">
        <v>48.7266446352847</v>
      </c>
      <c r="N3164">
        <v>1.0056338028169001</v>
      </c>
      <c r="O3164">
        <v>40.840840840840798</v>
      </c>
      <c r="P3164">
        <v>38.461538461538403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Row],[Ticker]],[1]!Table1[[Symbol]:[Industry]],2,FALSE),"-")</f>
        <v>-</v>
      </c>
      <c r="E3165">
        <v>67.47</v>
      </c>
      <c r="F3165">
        <v>195</v>
      </c>
      <c r="G3165">
        <v>-31.1538120934175</v>
      </c>
      <c r="H3165">
        <v>-23.356321849374901</v>
      </c>
      <c r="I3165">
        <v>-37.8897079245369</v>
      </c>
      <c r="J3165">
        <v>-4.5585554243412796</v>
      </c>
      <c r="K3165">
        <v>231.56666010941399</v>
      </c>
      <c r="M3165">
        <v>17.205722716185999</v>
      </c>
      <c r="N3165">
        <v>0.53803376365441902</v>
      </c>
      <c r="O3165">
        <v>133.30769230769201</v>
      </c>
      <c r="P3165">
        <v>3.3934252386002202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Row],[Ticker]],[1]!Table1[[Symbol]:[Industry]],2,FALSE),"-")</f>
        <v>-</v>
      </c>
      <c r="D3166" t="s">
        <v>469</v>
      </c>
      <c r="E3166">
        <v>67.420860000000005</v>
      </c>
      <c r="F3166">
        <v>141.69999999999999</v>
      </c>
      <c r="G3166">
        <v>-20.993870254086399</v>
      </c>
      <c r="H3166">
        <v>1.1131430402212299</v>
      </c>
      <c r="I3166">
        <v>-11.2832815352729</v>
      </c>
      <c r="J3166">
        <v>-0.68418275152277497</v>
      </c>
      <c r="K3166">
        <v>146.31913756130999</v>
      </c>
      <c r="M3166">
        <v>37.002074728566797</v>
      </c>
      <c r="N3166">
        <v>0.268244575936883</v>
      </c>
      <c r="O3166">
        <v>39.731827805222302</v>
      </c>
      <c r="P3166">
        <v>24.3527863097849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Row],[Ticker]],[1]!Table1[[Symbol]:[Industry]],2,FALSE),"-")</f>
        <v>-</v>
      </c>
      <c r="D3167" t="s">
        <v>527</v>
      </c>
      <c r="E3167">
        <v>67.290239999999997</v>
      </c>
      <c r="F3167">
        <v>1.01</v>
      </c>
      <c r="G3167">
        <v>-23.0109549505604</v>
      </c>
      <c r="H3167">
        <v>14.354522350566</v>
      </c>
      <c r="I3167">
        <v>29.9853480539673</v>
      </c>
      <c r="J3167">
        <v>1.5916793174427399</v>
      </c>
      <c r="K3167">
        <v>0.92484464450863002</v>
      </c>
      <c r="L3167">
        <v>0.91416199041161195</v>
      </c>
      <c r="M3167">
        <v>47.890355117512001</v>
      </c>
      <c r="N3167">
        <v>0.70663077095481797</v>
      </c>
      <c r="O3167">
        <v>17.821782178217799</v>
      </c>
      <c r="P3167">
        <v>124.444444444444</v>
      </c>
      <c r="Q3167">
        <v>7.4751915585700003E-4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Row],[Ticker]],[1]!Table1[[Symbol]:[Industry]],2,FALSE),"-")</f>
        <v>-</v>
      </c>
      <c r="E3168">
        <v>67.232139349999997</v>
      </c>
      <c r="F3168">
        <v>89.3</v>
      </c>
      <c r="G3168">
        <v>-35.305282952944403</v>
      </c>
      <c r="H3168">
        <v>-11.0002489441384</v>
      </c>
      <c r="I3168">
        <v>-46.6488510802318</v>
      </c>
      <c r="J3168">
        <v>-8.1960849921261805E-2</v>
      </c>
      <c r="K3168">
        <v>97.537597735837593</v>
      </c>
      <c r="L3168">
        <v>112.060853322607</v>
      </c>
      <c r="M3168">
        <v>30.0629911647681</v>
      </c>
      <c r="N3168">
        <v>0.42522202486678501</v>
      </c>
      <c r="O3168">
        <v>95.856662933930494</v>
      </c>
      <c r="P3168">
        <v>32.296296296296198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Row],[Ticker]],[1]!Table1[[Symbol]:[Industry]],2,FALSE),"-")</f>
        <v>-</v>
      </c>
      <c r="D3169" t="s">
        <v>622</v>
      </c>
      <c r="E3169">
        <v>67.171101500000006</v>
      </c>
      <c r="F3169">
        <v>26.2</v>
      </c>
      <c r="G3169">
        <v>-33.196396891634897</v>
      </c>
      <c r="H3169">
        <v>-10.76031917419</v>
      </c>
      <c r="I3169">
        <v>-48.849454415609003</v>
      </c>
      <c r="J3169">
        <v>4.3759930429329401</v>
      </c>
      <c r="K3169">
        <v>26.7153203673112</v>
      </c>
      <c r="L3169">
        <v>28.997755667711601</v>
      </c>
      <c r="M3169">
        <v>52.471727980152998</v>
      </c>
      <c r="N3169">
        <v>0.96184608654442005</v>
      </c>
      <c r="O3169">
        <v>59.923664122137403</v>
      </c>
      <c r="P3169">
        <v>15.9292035398229</v>
      </c>
      <c r="Q3169">
        <v>-8.2974631884651998E-2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Row],[Ticker]],[1]!Table1[[Symbol]:[Industry]],2,FALSE),"-")</f>
        <v>-</v>
      </c>
      <c r="D3170" t="s">
        <v>95</v>
      </c>
      <c r="E3170">
        <v>67.017794871999996</v>
      </c>
      <c r="F3170">
        <v>8.86</v>
      </c>
      <c r="G3170">
        <v>-24.348792788398299</v>
      </c>
      <c r="H3170">
        <v>-3.4455161776558398</v>
      </c>
      <c r="I3170">
        <v>-17.680955108519001</v>
      </c>
      <c r="J3170">
        <v>1.03302009956566</v>
      </c>
      <c r="K3170">
        <v>8.98543518821098</v>
      </c>
      <c r="L3170">
        <v>9.3524093100651005</v>
      </c>
      <c r="M3170">
        <v>47.391138357434301</v>
      </c>
      <c r="N3170">
        <v>0.67149706004382104</v>
      </c>
      <c r="O3170">
        <v>31.4898419864559</v>
      </c>
      <c r="P3170">
        <v>22.0385674931129</v>
      </c>
      <c r="Q3170">
        <v>2.8656432788053E-2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Row],[Ticker]],[1]!Table1[[Symbol]:[Industry]],2,FALSE),"-")</f>
        <v>-</v>
      </c>
      <c r="D3171" t="s">
        <v>946</v>
      </c>
      <c r="E3171">
        <v>66.960300000000004</v>
      </c>
      <c r="F3171">
        <v>39.4</v>
      </c>
      <c r="G3171">
        <v>28.112597172991599</v>
      </c>
      <c r="H3171">
        <v>-13.9587061941721</v>
      </c>
      <c r="I3171">
        <v>-28.085924218617802</v>
      </c>
      <c r="J3171">
        <v>0.93378458060064295</v>
      </c>
      <c r="K3171">
        <v>38.166388579999101</v>
      </c>
      <c r="L3171">
        <v>32.651185002104697</v>
      </c>
      <c r="M3171">
        <v>40.960624112224799</v>
      </c>
      <c r="N3171">
        <v>0.44715447154471499</v>
      </c>
      <c r="O3171">
        <v>22.715736040609102</v>
      </c>
      <c r="P3171">
        <v>78.6848072562358</v>
      </c>
      <c r="Q3171">
        <v>0.116796358247587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Row],[Ticker]],[1]!Table1[[Symbol]:[Industry]],2,FALSE),"-")</f>
        <v>-</v>
      </c>
      <c r="E3172">
        <v>66.489500000000007</v>
      </c>
      <c r="F3172">
        <v>211.75</v>
      </c>
      <c r="G3172">
        <v>456.126031350809</v>
      </c>
      <c r="H3172">
        <v>45.293014560563797</v>
      </c>
      <c r="I3172">
        <v>387.95295445136497</v>
      </c>
      <c r="J3172">
        <v>9.7730237676772393</v>
      </c>
      <c r="K3172">
        <v>144.63497192218699</v>
      </c>
      <c r="L3172">
        <v>97.479469724709503</v>
      </c>
      <c r="M3172">
        <v>99.994126099718599</v>
      </c>
      <c r="N3172">
        <v>1.48221133313852</v>
      </c>
      <c r="O3172">
        <v>0</v>
      </c>
      <c r="P3172">
        <v>511.11111111111097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Row],[Ticker]],[1]!Table1[[Symbol]:[Industry]],2,FALSE),"-")</f>
        <v>-</v>
      </c>
      <c r="D3173" t="s">
        <v>622</v>
      </c>
      <c r="E3173">
        <v>66.485533802999996</v>
      </c>
      <c r="F3173">
        <v>41.73</v>
      </c>
      <c r="G3173">
        <v>20.625295874477501</v>
      </c>
      <c r="H3173">
        <v>-4.5496745117417996</v>
      </c>
      <c r="I3173">
        <v>-16.998575015852701</v>
      </c>
      <c r="J3173">
        <v>1.5212733094633899</v>
      </c>
      <c r="K3173">
        <v>44.2409244959048</v>
      </c>
      <c r="L3173">
        <v>43.525773597840697</v>
      </c>
      <c r="M3173">
        <v>39.3897258423344</v>
      </c>
      <c r="N3173">
        <v>0.19263044251348399</v>
      </c>
      <c r="O3173">
        <v>67.433501078360905</v>
      </c>
      <c r="P3173">
        <v>48.974023873107903</v>
      </c>
      <c r="Q3173">
        <v>3.0076467561254001E-2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Row],[Ticker]],[1]!Table1[[Symbol]:[Industry]],2,FALSE),"-")</f>
        <v>-</v>
      </c>
      <c r="D3174" t="s">
        <v>1506</v>
      </c>
      <c r="E3174">
        <v>66.453749999999999</v>
      </c>
      <c r="F3174">
        <v>5.94</v>
      </c>
      <c r="G3174">
        <v>2845.9890450494299</v>
      </c>
      <c r="H3174">
        <v>74.857045479245599</v>
      </c>
      <c r="I3174">
        <v>136.33254516065799</v>
      </c>
      <c r="J3174">
        <v>9.5546422804056999</v>
      </c>
      <c r="K3174">
        <v>4.0829797453426897</v>
      </c>
      <c r="L3174">
        <v>2.6532172546077799</v>
      </c>
      <c r="M3174">
        <v>99.145815774999605</v>
      </c>
      <c r="N3174">
        <v>2.2167290528675099</v>
      </c>
      <c r="O3174">
        <v>0</v>
      </c>
      <c r="P3174">
        <v>2870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D3175" t="s">
        <v>418</v>
      </c>
      <c r="E3175">
        <v>66.446640000000002</v>
      </c>
      <c r="F3175">
        <v>114.5</v>
      </c>
      <c r="G3175">
        <v>155.189240123811</v>
      </c>
      <c r="H3175">
        <v>-3.6011426740644699</v>
      </c>
      <c r="I3175">
        <v>32.4756881202591</v>
      </c>
      <c r="J3175">
        <v>5.2746630004264299</v>
      </c>
      <c r="K3175">
        <v>107.06523572536599</v>
      </c>
      <c r="L3175">
        <v>84.483795467772794</v>
      </c>
      <c r="M3175">
        <v>67.038670473382098</v>
      </c>
      <c r="N3175">
        <v>0.15822160178731701</v>
      </c>
      <c r="O3175">
        <v>21.4410480349345</v>
      </c>
      <c r="P3175">
        <v>185.39381854436601</v>
      </c>
      <c r="Q3175">
        <v>6.1676050516600002E-2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E3176">
        <v>66.400000000000006</v>
      </c>
      <c r="F3176">
        <v>33.200000000000003</v>
      </c>
      <c r="G3176">
        <v>-6.40582309026109</v>
      </c>
      <c r="H3176">
        <v>-6.6455982185200098</v>
      </c>
      <c r="I3176">
        <v>-3.6705761617702701</v>
      </c>
      <c r="J3176">
        <v>-1.4893065980502</v>
      </c>
      <c r="K3176">
        <v>33.716993008118102</v>
      </c>
      <c r="L3176">
        <v>32.465816165988002</v>
      </c>
      <c r="M3176">
        <v>40.794363294290299</v>
      </c>
      <c r="N3176">
        <v>0.82568421988376794</v>
      </c>
      <c r="O3176">
        <v>32.198795180722797</v>
      </c>
      <c r="P3176">
        <v>67.676767676767696</v>
      </c>
      <c r="Q3176">
        <v>0.102443400347438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D3177" t="s">
        <v>138</v>
      </c>
      <c r="E3177">
        <v>66.128216699999996</v>
      </c>
      <c r="F3177">
        <v>91</v>
      </c>
      <c r="G3177">
        <v>-26.161492584969</v>
      </c>
      <c r="H3177">
        <v>-0.44398855946354998</v>
      </c>
      <c r="I3177">
        <v>-34.475804828238097</v>
      </c>
      <c r="J3177">
        <v>1.70169031854285</v>
      </c>
      <c r="K3177">
        <v>93.373703512091893</v>
      </c>
      <c r="L3177">
        <v>105.508798850099</v>
      </c>
      <c r="M3177">
        <v>53.845016438589397</v>
      </c>
      <c r="N3177">
        <v>0.54534527302184999</v>
      </c>
      <c r="O3177">
        <v>76.923076923076906</v>
      </c>
      <c r="P3177">
        <v>10.2362204724409</v>
      </c>
      <c r="Q3177">
        <v>-4.1018316387895E-2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D3178" t="s">
        <v>72</v>
      </c>
      <c r="E3178">
        <v>66.004369999999994</v>
      </c>
      <c r="F3178">
        <v>157</v>
      </c>
      <c r="G3178">
        <v>176.06549764882701</v>
      </c>
      <c r="H3178">
        <v>-4.3471551039831997</v>
      </c>
      <c r="I3178">
        <v>3.6117629458722602</v>
      </c>
      <c r="J3178">
        <v>6.2105423665383404</v>
      </c>
      <c r="K3178">
        <v>163.65684425098399</v>
      </c>
      <c r="L3178">
        <v>130.77545459311099</v>
      </c>
      <c r="M3178">
        <v>43.397574643780203</v>
      </c>
      <c r="N3178">
        <v>1.1161865138550899</v>
      </c>
      <c r="O3178">
        <v>22.0700636942675</v>
      </c>
      <c r="P3178">
        <v>200.07645259938801</v>
      </c>
      <c r="Q3178">
        <v>0.260083630355119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D3179" t="s">
        <v>469</v>
      </c>
      <c r="E3179">
        <v>65.956596525999998</v>
      </c>
      <c r="F3179">
        <v>38.21</v>
      </c>
      <c r="G3179">
        <v>-74.088952831476206</v>
      </c>
      <c r="H3179">
        <v>-14.4218032666734</v>
      </c>
      <c r="I3179">
        <v>-51.685730429411102</v>
      </c>
      <c r="J3179">
        <v>-3.2875595212983999</v>
      </c>
      <c r="K3179">
        <v>42.820708478200501</v>
      </c>
      <c r="L3179">
        <v>52.116677044369197</v>
      </c>
      <c r="M3179">
        <v>26.414644243325402</v>
      </c>
      <c r="N3179">
        <v>0.43080412710987598</v>
      </c>
      <c r="O3179">
        <v>117.165420461343</v>
      </c>
      <c r="P3179">
        <v>5.7558202785864099</v>
      </c>
      <c r="Q3179">
        <v>1.3938504004711E-2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D3180" t="s">
        <v>46</v>
      </c>
      <c r="E3180">
        <v>65.928226420000001</v>
      </c>
      <c r="F3180">
        <v>0.7</v>
      </c>
      <c r="G3180">
        <v>3.2617723221668</v>
      </c>
      <c r="K3180">
        <v>0.813046339516308</v>
      </c>
      <c r="L3180">
        <v>1.2524745064316301</v>
      </c>
      <c r="M3180">
        <v>70.989730741565694</v>
      </c>
      <c r="N3180">
        <v>1</v>
      </c>
      <c r="O3180">
        <v>7.1428571428571397</v>
      </c>
      <c r="P3180">
        <v>39.999999999999901</v>
      </c>
      <c r="Q3180">
        <v>3.7666979515126001E-2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D3181" t="s">
        <v>541</v>
      </c>
      <c r="E3181">
        <v>65.808000000000007</v>
      </c>
      <c r="F3181">
        <v>274.2</v>
      </c>
      <c r="G3181">
        <v>288.31987211710799</v>
      </c>
      <c r="H3181">
        <v>26.964942616791401</v>
      </c>
      <c r="I3181">
        <v>50.433788168973898</v>
      </c>
      <c r="J3181">
        <v>11.464290782410901</v>
      </c>
      <c r="K3181">
        <v>251.289643244914</v>
      </c>
      <c r="L3181">
        <v>206.147815710418</v>
      </c>
      <c r="M3181">
        <v>65.761529128005606</v>
      </c>
      <c r="N3181">
        <v>1.0831769189787299</v>
      </c>
      <c r="O3181">
        <v>8.2421590080233393</v>
      </c>
      <c r="P3181">
        <v>356.16369988354597</v>
      </c>
      <c r="Q3181">
        <v>0.171804261393111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622</v>
      </c>
      <c r="E3182">
        <v>65.784068259999998</v>
      </c>
      <c r="F3182">
        <v>95.63</v>
      </c>
      <c r="G3182">
        <v>-20.391927970389201</v>
      </c>
      <c r="H3182">
        <v>6.7243118414211898</v>
      </c>
      <c r="I3182">
        <v>-9.4084061571610196</v>
      </c>
      <c r="J3182">
        <v>0.24173123852271</v>
      </c>
      <c r="K3182">
        <v>90.983421619724993</v>
      </c>
      <c r="L3182">
        <v>91.710502895858994</v>
      </c>
      <c r="M3182">
        <v>53.538335688215099</v>
      </c>
      <c r="N3182">
        <v>0.49264665532568702</v>
      </c>
      <c r="O3182">
        <v>19.575447035449098</v>
      </c>
      <c r="P3182">
        <v>33.3751743375174</v>
      </c>
      <c r="Q3182">
        <v>-7.6380582834741001E-2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E3183">
        <v>65.7395858</v>
      </c>
      <c r="F3183">
        <v>75.95</v>
      </c>
      <c r="G3183">
        <v>-54.789299828431297</v>
      </c>
      <c r="H3183">
        <v>-8.8836154686928399</v>
      </c>
      <c r="I3183">
        <v>-45.078711109617799</v>
      </c>
      <c r="J3183">
        <v>-5.3219009294708197</v>
      </c>
      <c r="K3183">
        <v>79.688138768560407</v>
      </c>
      <c r="M3183">
        <v>50.429285283397597</v>
      </c>
      <c r="O3183">
        <v>59.2626728110599</v>
      </c>
      <c r="P3183">
        <v>31.8576388888888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Row],[Ticker]],[1]!Table1[[Symbol]:[Industry]],2,FALSE),"-")</f>
        <v>-</v>
      </c>
      <c r="E3184">
        <v>65.699219999999997</v>
      </c>
      <c r="F3184">
        <v>174.25</v>
      </c>
      <c r="G3184">
        <v>-24.694910493450099</v>
      </c>
      <c r="H3184">
        <v>-1.1717406807090001</v>
      </c>
      <c r="I3184">
        <v>-3.8407782761209601</v>
      </c>
      <c r="J3184">
        <v>5.7285840793474998</v>
      </c>
      <c r="K3184">
        <v>167.68095260954499</v>
      </c>
      <c r="L3184">
        <v>158.81022647387601</v>
      </c>
      <c r="M3184">
        <v>61.151762440044301</v>
      </c>
      <c r="N3184">
        <v>1.92322193658954</v>
      </c>
      <c r="O3184">
        <v>28.235294117647001</v>
      </c>
      <c r="P3184">
        <v>38.844621513944197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Row],[Ticker]],[1]!Table1[[Symbol]:[Industry]],2,FALSE),"-")</f>
        <v>-</v>
      </c>
      <c r="D3185" t="s">
        <v>60</v>
      </c>
      <c r="E3185">
        <v>65.657524800000004</v>
      </c>
      <c r="F3185">
        <v>14</v>
      </c>
      <c r="G3185">
        <v>32.4136260550261</v>
      </c>
      <c r="H3185">
        <v>11.478222405300601</v>
      </c>
      <c r="I3185">
        <v>-22.856865251995099</v>
      </c>
      <c r="J3185">
        <v>-5.3204653853996202</v>
      </c>
      <c r="K3185">
        <v>14.017296033141401</v>
      </c>
      <c r="L3185">
        <v>13.9120829772994</v>
      </c>
      <c r="M3185">
        <v>37.122076319850898</v>
      </c>
      <c r="N3185">
        <v>0.31548960800885001</v>
      </c>
      <c r="O3185">
        <v>40.714285714285701</v>
      </c>
      <c r="P3185">
        <v>60.919540229885001</v>
      </c>
      <c r="Q3185">
        <v>3.1133936826327001E-2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Row],[Ticker]],[1]!Table1[[Symbol]:[Industry]],2,FALSE),"-")</f>
        <v>-</v>
      </c>
      <c r="D3186" t="s">
        <v>1141</v>
      </c>
      <c r="E3186">
        <v>65.656435000000002</v>
      </c>
      <c r="F3186">
        <v>57.1</v>
      </c>
      <c r="G3186">
        <v>-39.4809771563339</v>
      </c>
      <c r="H3186">
        <v>0.77385732593551904</v>
      </c>
      <c r="I3186">
        <v>-17.5207052147978</v>
      </c>
      <c r="J3186">
        <v>4.0629944101170601</v>
      </c>
      <c r="K3186">
        <v>58.125570137223697</v>
      </c>
      <c r="L3186">
        <v>59.2919701492537</v>
      </c>
      <c r="M3186">
        <v>52.311473803815701</v>
      </c>
      <c r="N3186">
        <v>0.78849721706864495</v>
      </c>
      <c r="O3186">
        <v>29.597197898423801</v>
      </c>
      <c r="P3186">
        <v>15.9390862944162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Row],[Ticker]],[1]!Table1[[Symbol]:[Industry]],2,FALSE),"-")</f>
        <v>-</v>
      </c>
      <c r="E3187">
        <v>65.500570784000004</v>
      </c>
      <c r="F3187">
        <v>14.96</v>
      </c>
      <c r="G3187">
        <v>22.512061699782301</v>
      </c>
      <c r="H3187">
        <v>1.9458567948680801</v>
      </c>
      <c r="I3187">
        <v>4.0540641479998802</v>
      </c>
      <c r="J3187">
        <v>-4.0939394116542296</v>
      </c>
      <c r="K3187">
        <v>13.951567751330099</v>
      </c>
      <c r="L3187">
        <v>12.391301649536199</v>
      </c>
      <c r="M3187">
        <v>55.273663673023798</v>
      </c>
      <c r="N3187">
        <v>0.49610183223057502</v>
      </c>
      <c r="O3187">
        <v>9.9598930481283201</v>
      </c>
      <c r="P3187">
        <v>61.729729729729698</v>
      </c>
      <c r="Q3187">
        <v>6.5423428986391002E-2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Row],[Ticker]],[1]!Table1[[Symbol]:[Industry]],2,FALSE),"-")</f>
        <v>-</v>
      </c>
      <c r="D3188" t="s">
        <v>469</v>
      </c>
      <c r="E3188">
        <v>65.359200000000001</v>
      </c>
      <c r="F3188">
        <v>48.2</v>
      </c>
      <c r="G3188">
        <v>-9.24905018865568</v>
      </c>
      <c r="H3188">
        <v>-1.0628908940311399</v>
      </c>
      <c r="I3188">
        <v>-31.411286266140699</v>
      </c>
      <c r="J3188">
        <v>-2.9610045791775201</v>
      </c>
      <c r="K3188">
        <v>48.068555098750103</v>
      </c>
      <c r="L3188">
        <v>49.342136069923498</v>
      </c>
      <c r="M3188">
        <v>50.803254291525903</v>
      </c>
      <c r="N3188">
        <v>2.3356221205427499</v>
      </c>
      <c r="O3188">
        <v>57.261410788381703</v>
      </c>
      <c r="P3188">
        <v>19.751552795030999</v>
      </c>
      <c r="Q3188">
        <v>2.4856373943216999E-2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Row],[Ticker]],[1]!Table1[[Symbol]:[Industry]],2,FALSE),"-")</f>
        <v>-</v>
      </c>
      <c r="D3189" t="s">
        <v>469</v>
      </c>
      <c r="E3189">
        <v>65.181479999999993</v>
      </c>
      <c r="F3189">
        <v>39.479999999999997</v>
      </c>
      <c r="G3189">
        <v>68.950921882284007</v>
      </c>
      <c r="H3189">
        <v>-3.0886224074458402</v>
      </c>
      <c r="I3189">
        <v>-18.3353686624713</v>
      </c>
      <c r="J3189">
        <v>-9.9837396769706501</v>
      </c>
      <c r="K3189">
        <v>41.404745651003601</v>
      </c>
      <c r="L3189">
        <v>35.706092308943802</v>
      </c>
      <c r="M3189">
        <v>29.0028255159657</v>
      </c>
      <c r="N3189">
        <v>5.2537424626409104</v>
      </c>
      <c r="O3189">
        <v>44.934143870314003</v>
      </c>
      <c r="P3189">
        <v>111.575562700964</v>
      </c>
      <c r="Q3189">
        <v>0.226884097630284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Row],[Ticker]],[1]!Table1[[Symbol]:[Industry]],2,FALSE),"-")</f>
        <v>-</v>
      </c>
      <c r="D3190" t="s">
        <v>21</v>
      </c>
      <c r="E3190">
        <v>65.012062499999999</v>
      </c>
      <c r="F3190">
        <v>63</v>
      </c>
      <c r="G3190">
        <v>-89.281076229502006</v>
      </c>
      <c r="H3190">
        <v>-13.733810897371599</v>
      </c>
      <c r="I3190">
        <v>-73.5236672026207</v>
      </c>
      <c r="J3190">
        <v>-11.4517989434268</v>
      </c>
      <c r="K3190">
        <v>69.069295861690904</v>
      </c>
      <c r="L3190">
        <v>114.210496600227</v>
      </c>
      <c r="M3190">
        <v>45.816464722235303</v>
      </c>
      <c r="N3190">
        <v>0.31267474370922599</v>
      </c>
      <c r="O3190">
        <v>239.365079365079</v>
      </c>
      <c r="P3190">
        <v>25.124131082422998</v>
      </c>
    </row>
    <row r="3191" spans="1:17" hidden="1" x14ac:dyDescent="0.3">
      <c r="A3191" t="s">
        <v>6545</v>
      </c>
      <c r="B3191" t="s">
        <v>6546</v>
      </c>
      <c r="C3191" t="str">
        <f>IFERROR(VLOOKUP(Table1[[#This Row],[Ticker]],[1]!Table1[[Symbol]:[Industry]],2,FALSE),"-")</f>
        <v>-</v>
      </c>
      <c r="E3191">
        <v>64.903999999999996</v>
      </c>
      <c r="F3191">
        <v>231.8</v>
      </c>
      <c r="G3191">
        <v>28.4890450494395</v>
      </c>
      <c r="H3191">
        <v>-19.7221835467152</v>
      </c>
      <c r="I3191">
        <v>28.389692247785199</v>
      </c>
      <c r="J3191">
        <v>-6.1634227233735697</v>
      </c>
      <c r="K3191">
        <v>215.36588368267499</v>
      </c>
      <c r="M3191">
        <v>39.079668513684403</v>
      </c>
      <c r="N3191">
        <v>0.29926918392204599</v>
      </c>
      <c r="O3191">
        <v>21.009490940465898</v>
      </c>
      <c r="P3191">
        <v>126.146341463414</v>
      </c>
    </row>
    <row r="3192" spans="1:17" hidden="1" x14ac:dyDescent="0.3">
      <c r="A3192" t="s">
        <v>6547</v>
      </c>
      <c r="B3192" t="s">
        <v>6548</v>
      </c>
      <c r="C3192" t="str">
        <f>IFERROR(VLOOKUP(Table1[[#This Row],[Ticker]],[1]!Table1[[Symbol]:[Industry]],2,FALSE),"-")</f>
        <v>-</v>
      </c>
      <c r="D3192" t="s">
        <v>21</v>
      </c>
      <c r="E3192">
        <v>64.784000000000006</v>
      </c>
      <c r="F3192">
        <v>38</v>
      </c>
      <c r="G3192">
        <v>-19.503302442625699</v>
      </c>
      <c r="H3192">
        <v>-19.153523626445399</v>
      </c>
      <c r="I3192">
        <v>-39.994539090565802</v>
      </c>
      <c r="J3192">
        <v>-2.4327730513804702</v>
      </c>
      <c r="K3192">
        <v>40.769566019863397</v>
      </c>
      <c r="L3192">
        <v>41.229523515984901</v>
      </c>
      <c r="M3192">
        <v>45.861189962986103</v>
      </c>
      <c r="N3192">
        <v>0.72224589675834605</v>
      </c>
      <c r="O3192">
        <v>58.052631578947299</v>
      </c>
      <c r="P3192">
        <v>42.062250246112001</v>
      </c>
      <c r="Q3192">
        <v>0.23462276409181201</v>
      </c>
    </row>
    <row r="3193" spans="1:17" hidden="1" x14ac:dyDescent="0.3">
      <c r="A3193" t="s">
        <v>6549</v>
      </c>
      <c r="B3193" t="s">
        <v>6550</v>
      </c>
      <c r="C3193" t="str">
        <f>IFERROR(VLOOKUP(Table1[[#This Row],[Ticker]],[1]!Table1[[Symbol]:[Industry]],2,FALSE),"-")</f>
        <v>-</v>
      </c>
      <c r="E3193">
        <v>64.747712250000006</v>
      </c>
      <c r="F3193">
        <v>6.45</v>
      </c>
      <c r="G3193">
        <v>14.698722468794299</v>
      </c>
      <c r="H3193">
        <v>-6.5741725939970497</v>
      </c>
      <c r="I3193">
        <v>-0.141074196348727</v>
      </c>
      <c r="J3193">
        <v>-5.1226063968429596</v>
      </c>
      <c r="K3193">
        <v>6.4224063457157703</v>
      </c>
      <c r="L3193">
        <v>6.0412593313389404</v>
      </c>
      <c r="M3193">
        <v>40.996482450696199</v>
      </c>
      <c r="N3193">
        <v>2.7633069790952201</v>
      </c>
      <c r="O3193">
        <v>42.945736434108497</v>
      </c>
      <c r="P3193">
        <v>70.634920634920604</v>
      </c>
      <c r="Q3193">
        <v>-4.4948591917557998E-2</v>
      </c>
    </row>
    <row r="3194" spans="1:17" hidden="1" x14ac:dyDescent="0.3">
      <c r="A3194" t="s">
        <v>6551</v>
      </c>
      <c r="B3194" t="s">
        <v>6552</v>
      </c>
      <c r="C3194" t="str">
        <f>IFERROR(VLOOKUP(Table1[[#This Row],[Ticker]],[1]!Table1[[Symbol]:[Industry]],2,FALSE),"-")</f>
        <v>-</v>
      </c>
      <c r="D3194" t="s">
        <v>677</v>
      </c>
      <c r="E3194">
        <v>64.694000000000003</v>
      </c>
      <c r="F3194">
        <v>46.21</v>
      </c>
      <c r="G3194">
        <v>106.462860510786</v>
      </c>
      <c r="H3194">
        <v>21.754168681246799</v>
      </c>
      <c r="I3194">
        <v>20.031029117090199</v>
      </c>
      <c r="J3194">
        <v>7.6113085431788399</v>
      </c>
      <c r="K3194">
        <v>37.226874341295101</v>
      </c>
      <c r="L3194">
        <v>31.4361111887494</v>
      </c>
      <c r="M3194">
        <v>62.451357204480701</v>
      </c>
      <c r="N3194">
        <v>2.87560169516758</v>
      </c>
      <c r="O3194">
        <v>8.2233282839212194</v>
      </c>
      <c r="P3194">
        <v>135.645079041305</v>
      </c>
      <c r="Q3194">
        <v>0.122383995015694</v>
      </c>
    </row>
    <row r="3195" spans="1:17" hidden="1" x14ac:dyDescent="0.3">
      <c r="A3195" t="s">
        <v>6553</v>
      </c>
      <c r="B3195" t="s">
        <v>6554</v>
      </c>
      <c r="C3195" t="str">
        <f>IFERROR(VLOOKUP(Table1[[#This Row],[Ticker]],[1]!Table1[[Symbol]:[Industry]],2,FALSE),"-")</f>
        <v>-</v>
      </c>
      <c r="D3195" t="s">
        <v>622</v>
      </c>
      <c r="E3195">
        <v>64.425808394000001</v>
      </c>
      <c r="F3195">
        <v>36.729999999999997</v>
      </c>
      <c r="G3195">
        <v>-18.1302977006325</v>
      </c>
      <c r="H3195">
        <v>1.3120709735148699</v>
      </c>
      <c r="I3195">
        <v>-40.972356648995898</v>
      </c>
      <c r="J3195">
        <v>-3.5844724440748501</v>
      </c>
      <c r="K3195">
        <v>34.481666131226199</v>
      </c>
      <c r="L3195">
        <v>36.291471778060703</v>
      </c>
      <c r="M3195">
        <v>61.274601584494803</v>
      </c>
      <c r="N3195">
        <v>1.11290570444494</v>
      </c>
      <c r="O3195">
        <v>71.521916689354697</v>
      </c>
      <c r="P3195">
        <v>24.804621134896301</v>
      </c>
      <c r="Q3195">
        <v>4.5586041834156002E-2</v>
      </c>
    </row>
    <row r="3196" spans="1:17" hidden="1" x14ac:dyDescent="0.3">
      <c r="A3196" t="s">
        <v>6555</v>
      </c>
      <c r="B3196" t="s">
        <v>6556</v>
      </c>
      <c r="C3196" t="str">
        <f>IFERROR(VLOOKUP(Table1[[#This Row],[Ticker]],[1]!Table1[[Symbol]:[Industry]],2,FALSE),"-")</f>
        <v>-</v>
      </c>
      <c r="D3196" t="s">
        <v>622</v>
      </c>
      <c r="E3196">
        <v>64.25</v>
      </c>
      <c r="F3196">
        <v>25.7</v>
      </c>
      <c r="G3196">
        <v>-17.9003025971335</v>
      </c>
      <c r="H3196">
        <v>5.44647637355457</v>
      </c>
      <c r="I3196">
        <v>-4.9386641040873798</v>
      </c>
      <c r="J3196">
        <v>1.5916793174427399</v>
      </c>
      <c r="K3196">
        <v>24.623876053797002</v>
      </c>
      <c r="L3196">
        <v>24.007476612852301</v>
      </c>
      <c r="M3196">
        <v>56.8598008319738</v>
      </c>
      <c r="N3196">
        <v>0.93</v>
      </c>
      <c r="O3196">
        <v>24.5136186770428</v>
      </c>
      <c r="P3196">
        <v>38.768898488120897</v>
      </c>
    </row>
    <row r="3197" spans="1:17" hidden="1" x14ac:dyDescent="0.3">
      <c r="A3197" t="s">
        <v>6557</v>
      </c>
      <c r="B3197" t="s">
        <v>6558</v>
      </c>
      <c r="C3197" t="str">
        <f>IFERROR(VLOOKUP(Table1[[#This Row],[Ticker]],[1]!Table1[[Symbol]:[Industry]],2,FALSE),"-")</f>
        <v>-</v>
      </c>
      <c r="D3197" t="s">
        <v>285</v>
      </c>
      <c r="E3197">
        <v>64.152000000000001</v>
      </c>
      <c r="F3197">
        <v>162</v>
      </c>
      <c r="G3197">
        <v>110.771653745091</v>
      </c>
      <c r="H3197">
        <v>36.206385127475201</v>
      </c>
      <c r="I3197">
        <v>52.882296306952703</v>
      </c>
      <c r="J3197">
        <v>1.5916793174427399</v>
      </c>
      <c r="K3197">
        <v>138.600675886114</v>
      </c>
      <c r="L3197">
        <v>109.22028896208199</v>
      </c>
      <c r="M3197">
        <v>52.569609393731298</v>
      </c>
      <c r="N3197">
        <v>0.63031423290203303</v>
      </c>
      <c r="O3197">
        <v>17.191358024691301</v>
      </c>
      <c r="P3197">
        <v>146.76313785224599</v>
      </c>
      <c r="Q3197">
        <v>0.135492719613579</v>
      </c>
    </row>
    <row r="3198" spans="1:17" hidden="1" x14ac:dyDescent="0.3">
      <c r="A3198" t="s">
        <v>6559</v>
      </c>
      <c r="B3198" t="s">
        <v>6560</v>
      </c>
      <c r="C3198" t="str">
        <f>IFERROR(VLOOKUP(Table1[[#This Row],[Ticker]],[1]!Table1[[Symbol]:[Industry]],2,FALSE),"-")</f>
        <v>-</v>
      </c>
      <c r="E3198">
        <v>64.092600000000004</v>
      </c>
      <c r="F3198">
        <v>140.4</v>
      </c>
      <c r="G3198">
        <v>1259.2402765765301</v>
      </c>
      <c r="H3198">
        <v>5.9970549476493797</v>
      </c>
      <c r="I3198">
        <v>150.655285778066</v>
      </c>
      <c r="J3198">
        <v>-1.85088936842286</v>
      </c>
      <c r="K3198">
        <v>137.66460232630601</v>
      </c>
      <c r="L3198">
        <v>98.206125160103099</v>
      </c>
      <c r="M3198">
        <v>46.0764227748788</v>
      </c>
      <c r="N3198">
        <v>1.09580711963285</v>
      </c>
      <c r="O3198">
        <v>12.927350427350399</v>
      </c>
      <c r="P3198">
        <v>1283.2512315270901</v>
      </c>
      <c r="Q3198">
        <v>0.15520515158499901</v>
      </c>
    </row>
    <row r="3199" spans="1:17" hidden="1" x14ac:dyDescent="0.3">
      <c r="A3199" t="s">
        <v>6561</v>
      </c>
      <c r="B3199" t="s">
        <v>6562</v>
      </c>
      <c r="C3199" t="str">
        <f>IFERROR(VLOOKUP(Table1[[#This Row],[Ticker]],[1]!Table1[[Symbol]:[Industry]],2,FALSE),"-")</f>
        <v>-</v>
      </c>
      <c r="D3199" t="s">
        <v>1538</v>
      </c>
      <c r="E3199">
        <v>63.998179999999998</v>
      </c>
      <c r="F3199">
        <v>34.25</v>
      </c>
      <c r="G3199">
        <v>-47.303228186842603</v>
      </c>
      <c r="H3199">
        <v>-5.8825773592081401</v>
      </c>
      <c r="I3199">
        <v>-43.094545025925697</v>
      </c>
      <c r="J3199">
        <v>-6.3920825228820197</v>
      </c>
      <c r="K3199">
        <v>36.068102759429102</v>
      </c>
      <c r="L3199">
        <v>42.387966923652598</v>
      </c>
      <c r="M3199">
        <v>29.8130442023764</v>
      </c>
      <c r="N3199">
        <v>0.80618644067796597</v>
      </c>
      <c r="O3199">
        <v>86.277372262773696</v>
      </c>
      <c r="P3199">
        <v>13.7873754152823</v>
      </c>
    </row>
    <row r="3200" spans="1:17" hidden="1" x14ac:dyDescent="0.3">
      <c r="A3200" t="s">
        <v>6563</v>
      </c>
      <c r="B3200" t="s">
        <v>6564</v>
      </c>
      <c r="C3200" t="str">
        <f>IFERROR(VLOOKUP(Table1[[#This Row],[Ticker]],[1]!Table1[[Symbol]:[Industry]],2,FALSE),"-")</f>
        <v>-</v>
      </c>
      <c r="D3200" t="s">
        <v>418</v>
      </c>
      <c r="E3200">
        <v>63.984091898999999</v>
      </c>
      <c r="F3200">
        <v>0.91</v>
      </c>
      <c r="G3200">
        <v>225.989045049439</v>
      </c>
      <c r="H3200">
        <v>-9.9575640304858197</v>
      </c>
      <c r="I3200">
        <v>10.3571680148283</v>
      </c>
      <c r="J3200">
        <v>-2.5749873492239099</v>
      </c>
      <c r="K3200">
        <v>0.942729861306707</v>
      </c>
      <c r="L3200">
        <v>0.76123053333693802</v>
      </c>
      <c r="M3200">
        <v>23.054658575656799</v>
      </c>
      <c r="N3200">
        <v>0.24493044706136199</v>
      </c>
      <c r="O3200">
        <v>23.076923076922998</v>
      </c>
      <c r="P3200">
        <v>378.94736842105198</v>
      </c>
      <c r="Q3200">
        <v>0.123899918307458</v>
      </c>
    </row>
    <row r="3201" spans="1:17" hidden="1" x14ac:dyDescent="0.3">
      <c r="A3201" t="s">
        <v>6565</v>
      </c>
      <c r="B3201" t="s">
        <v>6566</v>
      </c>
      <c r="C3201" t="str">
        <f>IFERROR(VLOOKUP(Table1[[#This Row],[Ticker]],[1]!Table1[[Symbol]:[Industry]],2,FALSE),"-")</f>
        <v>-</v>
      </c>
      <c r="D3201" t="s">
        <v>95</v>
      </c>
      <c r="E3201">
        <v>63.943444513999999</v>
      </c>
      <c r="F3201">
        <v>34.57</v>
      </c>
      <c r="G3201">
        <v>91.091267271661707</v>
      </c>
      <c r="H3201">
        <v>-14.0661525841117</v>
      </c>
      <c r="I3201">
        <v>49.649498266898</v>
      </c>
      <c r="J3201">
        <v>-3.29403496827153</v>
      </c>
      <c r="K3201">
        <v>34.611887533469499</v>
      </c>
      <c r="L3201">
        <v>27.918665390958601</v>
      </c>
      <c r="M3201">
        <v>46.962178893638701</v>
      </c>
      <c r="N3201">
        <v>0.95580291958441799</v>
      </c>
      <c r="O3201">
        <v>18.5999421463696</v>
      </c>
      <c r="P3201">
        <v>154.86045286993101</v>
      </c>
      <c r="Q3201">
        <v>-5.5427056951449999E-3</v>
      </c>
    </row>
    <row r="3202" spans="1:17" hidden="1" x14ac:dyDescent="0.3">
      <c r="A3202" t="s">
        <v>6567</v>
      </c>
      <c r="B3202" t="s">
        <v>6568</v>
      </c>
      <c r="C3202" t="str">
        <f>IFERROR(VLOOKUP(Table1[[#This Row],[Ticker]],[1]!Table1[[Symbol]:[Industry]],2,FALSE),"-")</f>
        <v>-</v>
      </c>
      <c r="D3202" t="s">
        <v>80</v>
      </c>
      <c r="E3202">
        <v>63.931950000000001</v>
      </c>
      <c r="F3202">
        <v>95.85</v>
      </c>
      <c r="G3202">
        <v>87.531750853897705</v>
      </c>
      <c r="H3202">
        <v>-7.3400589302221002</v>
      </c>
      <c r="I3202">
        <v>-47.183217572689401</v>
      </c>
      <c r="J3202">
        <v>-0.547573962072882</v>
      </c>
      <c r="K3202">
        <v>98.912226488950793</v>
      </c>
      <c r="L3202">
        <v>89.402274991185806</v>
      </c>
      <c r="M3202">
        <v>52.253812994351598</v>
      </c>
      <c r="N3202">
        <v>1.0618605712547</v>
      </c>
      <c r="O3202">
        <v>64.423578508085498</v>
      </c>
      <c r="P3202">
        <v>159.61538461538399</v>
      </c>
    </row>
    <row r="3203" spans="1:17" hidden="1" x14ac:dyDescent="0.3">
      <c r="A3203" t="s">
        <v>6569</v>
      </c>
      <c r="B3203" t="s">
        <v>6570</v>
      </c>
      <c r="C3203" t="str">
        <f>IFERROR(VLOOKUP(Table1[[#This Row],[Ticker]],[1]!Table1[[Symbol]:[Industry]],2,FALSE),"-")</f>
        <v>-</v>
      </c>
      <c r="D3203" t="s">
        <v>72</v>
      </c>
      <c r="E3203">
        <v>63.662813999999997</v>
      </c>
      <c r="F3203">
        <v>63.5</v>
      </c>
      <c r="G3203">
        <v>41.872012656545003</v>
      </c>
      <c r="H3203">
        <v>-12.815934973963101</v>
      </c>
      <c r="I3203">
        <v>-17.648920265232402</v>
      </c>
      <c r="J3203">
        <v>-0.56548555158653502</v>
      </c>
      <c r="K3203">
        <v>69.654231384941795</v>
      </c>
      <c r="L3203">
        <v>67.065124570699794</v>
      </c>
      <c r="M3203">
        <v>40.999240305458301</v>
      </c>
      <c r="N3203">
        <v>0.241896719327822</v>
      </c>
      <c r="O3203">
        <v>41.732283464566898</v>
      </c>
      <c r="P3203">
        <v>67.105263157894697</v>
      </c>
      <c r="Q3203">
        <v>1.7817136287409E-2</v>
      </c>
    </row>
    <row r="3204" spans="1:17" hidden="1" x14ac:dyDescent="0.3">
      <c r="A3204" t="s">
        <v>6571</v>
      </c>
      <c r="B3204" t="s">
        <v>6572</v>
      </c>
      <c r="C3204" t="str">
        <f>IFERROR(VLOOKUP(Table1[[#This Row],[Ticker]],[1]!Table1[[Symbol]:[Industry]],2,FALSE),"-")</f>
        <v>-</v>
      </c>
      <c r="D3204" t="s">
        <v>133</v>
      </c>
      <c r="E3204">
        <v>63.625931199999997</v>
      </c>
      <c r="F3204">
        <v>86.84</v>
      </c>
      <c r="G3204">
        <v>-37.1065468277273</v>
      </c>
      <c r="H3204">
        <v>-6.96920577250539</v>
      </c>
      <c r="I3204">
        <v>-19.4243692908532</v>
      </c>
      <c r="J3204">
        <v>-8.6977756897785197E-2</v>
      </c>
      <c r="K3204">
        <v>84.220496635270905</v>
      </c>
      <c r="L3204">
        <v>86.973257443651605</v>
      </c>
      <c r="M3204">
        <v>64.972883085879701</v>
      </c>
      <c r="N3204">
        <v>1.7842808671372301</v>
      </c>
      <c r="O3204">
        <v>26.669737448180499</v>
      </c>
      <c r="P3204">
        <v>20.6111111111111</v>
      </c>
      <c r="Q3204">
        <v>5.7081560427704001E-2</v>
      </c>
    </row>
    <row r="3205" spans="1:17" hidden="1" x14ac:dyDescent="0.3">
      <c r="A3205" t="s">
        <v>6573</v>
      </c>
      <c r="B3205" t="s">
        <v>6574</v>
      </c>
      <c r="C3205" t="str">
        <f>IFERROR(VLOOKUP(Table1[[#This Row],[Ticker]],[1]!Table1[[Symbol]:[Industry]],2,FALSE),"-")</f>
        <v>-</v>
      </c>
      <c r="E3205">
        <v>63.584159999999997</v>
      </c>
      <c r="F3205">
        <v>5.56</v>
      </c>
      <c r="G3205">
        <v>-78.098485916704107</v>
      </c>
      <c r="H3205">
        <v>-13.053523626445401</v>
      </c>
      <c r="I3205">
        <v>-14.4798994453914</v>
      </c>
      <c r="J3205">
        <v>-2.1583206825572501</v>
      </c>
      <c r="K3205">
        <v>5.7271651856883299</v>
      </c>
      <c r="L3205">
        <v>6.5372919578389004</v>
      </c>
      <c r="M3205">
        <v>45.403622813609203</v>
      </c>
      <c r="N3205">
        <v>1.86360833097255</v>
      </c>
      <c r="O3205">
        <v>174.10071942446001</v>
      </c>
      <c r="P3205">
        <v>38.308457711442799</v>
      </c>
      <c r="Q3205">
        <v>5.5622354285818E-2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Row],[Ticker]],[1]!Table1[[Symbol]:[Industry]],2,FALSE),"-")</f>
        <v>-</v>
      </c>
      <c r="D3206" t="s">
        <v>555</v>
      </c>
      <c r="E3206">
        <v>63.402439999999999</v>
      </c>
      <c r="F3206">
        <v>49.6</v>
      </c>
      <c r="G3206">
        <v>-20.6776216172271</v>
      </c>
      <c r="H3206">
        <v>-11.6265073737622</v>
      </c>
      <c r="I3206">
        <v>-13.0758764358285</v>
      </c>
      <c r="J3206">
        <v>-1.3437414261971701</v>
      </c>
      <c r="K3206">
        <v>45.096273807156301</v>
      </c>
      <c r="L3206">
        <v>39.264528403954699</v>
      </c>
      <c r="M3206">
        <v>42.986405467508</v>
      </c>
      <c r="N3206">
        <v>0.815347721822542</v>
      </c>
      <c r="O3206">
        <v>26.713709677419299</v>
      </c>
      <c r="P3206">
        <v>81.021897810219002</v>
      </c>
      <c r="Q3206">
        <v>0.13780686219066601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Row],[Ticker]],[1]!Table1[[Symbol]:[Industry]],2,FALSE),"-")</f>
        <v>-</v>
      </c>
      <c r="D3207" t="s">
        <v>388</v>
      </c>
      <c r="E3207">
        <v>63.387568944000002</v>
      </c>
      <c r="F3207">
        <v>13.66</v>
      </c>
      <c r="G3207">
        <v>8.6104042727405101</v>
      </c>
      <c r="H3207">
        <v>-1.9899959732316801</v>
      </c>
      <c r="I3207">
        <v>-29.979378577425901</v>
      </c>
      <c r="J3207">
        <v>2.26282025704006</v>
      </c>
      <c r="K3207">
        <v>13.6462100974866</v>
      </c>
      <c r="L3207">
        <v>13.4909399852923</v>
      </c>
      <c r="M3207">
        <v>53.060086143535798</v>
      </c>
      <c r="N3207">
        <v>0.73045358808132699</v>
      </c>
      <c r="O3207">
        <v>23.718887262079001</v>
      </c>
      <c r="P3207">
        <v>48.478260869565197</v>
      </c>
      <c r="Q3207">
        <v>7.8309488057619996E-3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Row],[Ticker]],[1]!Table1[[Symbol]:[Industry]],2,FALSE),"-")</f>
        <v>-</v>
      </c>
      <c r="D3208" t="s">
        <v>915</v>
      </c>
      <c r="E3208">
        <v>63.326250000000002</v>
      </c>
      <c r="F3208">
        <v>56.29</v>
      </c>
      <c r="G3208">
        <v>92.572346319158598</v>
      </c>
      <c r="H3208">
        <v>92.980911635262501</v>
      </c>
      <c r="I3208">
        <v>-1.74287772944741</v>
      </c>
      <c r="J3208">
        <v>9.0649243745804196</v>
      </c>
      <c r="K3208">
        <v>36.316962059960602</v>
      </c>
      <c r="L3208">
        <v>38.898560249699003</v>
      </c>
      <c r="M3208">
        <v>70.279778514196707</v>
      </c>
      <c r="N3208">
        <v>1</v>
      </c>
      <c r="O3208">
        <v>14.460827855747</v>
      </c>
      <c r="P3208">
        <v>135.32608695652101</v>
      </c>
      <c r="Q3208">
        <v>-3.4730285666148997E-2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Row],[Ticker]],[1]!Table1[[Symbol]:[Industry]],2,FALSE),"-")</f>
        <v>-</v>
      </c>
      <c r="E3209">
        <v>63.227839600000003</v>
      </c>
      <c r="F3209">
        <v>19.75</v>
      </c>
      <c r="G3209">
        <v>-58.492699177391401</v>
      </c>
      <c r="H3209">
        <v>19.268514212056001</v>
      </c>
      <c r="I3209">
        <v>-18.529914972600402</v>
      </c>
      <c r="J3209">
        <v>-5.6016485708900898</v>
      </c>
      <c r="K3209">
        <v>18.39880070777</v>
      </c>
      <c r="L3209">
        <v>20.886739513259599</v>
      </c>
      <c r="M3209">
        <v>53.462588212599698</v>
      </c>
      <c r="N3209">
        <v>1.5803487703421899</v>
      </c>
      <c r="O3209">
        <v>68.341046850985194</v>
      </c>
      <c r="P3209">
        <v>29.137431668854902</v>
      </c>
      <c r="Q3209">
        <v>0.19698901256206799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E3210">
        <v>63.138599999999997</v>
      </c>
      <c r="F3210">
        <v>70</v>
      </c>
      <c r="G3210">
        <v>120.17509156106701</v>
      </c>
      <c r="H3210">
        <v>5.4319510809474197E-2</v>
      </c>
      <c r="I3210">
        <v>25.699633768253001</v>
      </c>
      <c r="J3210">
        <v>-4.4738064581879398</v>
      </c>
      <c r="K3210">
        <v>71.293131102789005</v>
      </c>
      <c r="L3210">
        <v>62.581702575424202</v>
      </c>
      <c r="M3210">
        <v>58.058346765357697</v>
      </c>
      <c r="N3210">
        <v>0.35094339622641502</v>
      </c>
      <c r="O3210">
        <v>273.57142857142799</v>
      </c>
      <c r="P3210">
        <v>184.514293456171</v>
      </c>
      <c r="Q3210">
        <v>0.142125006173628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290</v>
      </c>
      <c r="E3211">
        <v>63.117901224000001</v>
      </c>
      <c r="F3211">
        <v>3.87</v>
      </c>
      <c r="G3211">
        <v>28.518227928816898</v>
      </c>
      <c r="H3211">
        <v>-15.3302958738059</v>
      </c>
      <c r="I3211">
        <v>-15.5758764358285</v>
      </c>
      <c r="J3211">
        <v>0.56866141462944797</v>
      </c>
      <c r="K3211">
        <v>4.0335649669741498</v>
      </c>
      <c r="L3211">
        <v>3.7951914622546501</v>
      </c>
      <c r="M3211">
        <v>39.041966853170003</v>
      </c>
      <c r="N3211">
        <v>0.56232752267591801</v>
      </c>
      <c r="O3211">
        <v>36.692506459948298</v>
      </c>
      <c r="P3211">
        <v>57.317073170731703</v>
      </c>
      <c r="Q3211">
        <v>1.2958521599633E-2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271</v>
      </c>
      <c r="E3212">
        <v>62.95917627</v>
      </c>
      <c r="F3212">
        <v>20.7</v>
      </c>
      <c r="G3212">
        <v>-14.776126454518201</v>
      </c>
      <c r="H3212">
        <v>-14.5615399505964</v>
      </c>
      <c r="I3212">
        <v>-31.6656356928248</v>
      </c>
      <c r="J3212">
        <v>-7.9065285678619102</v>
      </c>
      <c r="K3212">
        <v>21.9402746878547</v>
      </c>
      <c r="L3212">
        <v>22.3175716189849</v>
      </c>
      <c r="M3212">
        <v>40.589593717571901</v>
      </c>
      <c r="N3212">
        <v>0.76977804541122097</v>
      </c>
      <c r="O3212">
        <v>70.048309178743907</v>
      </c>
      <c r="Q3212">
        <v>3.6786188643718999E-2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6591</v>
      </c>
      <c r="E3213">
        <v>62.875749999999996</v>
      </c>
      <c r="F3213">
        <v>289.75</v>
      </c>
      <c r="G3213">
        <v>-9.0307962204017205</v>
      </c>
      <c r="H3213">
        <v>21.6964763735545</v>
      </c>
      <c r="I3213">
        <v>0.67979249841177403</v>
      </c>
      <c r="J3213">
        <v>-2.5596269816436301</v>
      </c>
      <c r="M3213">
        <v>50.5694315402421</v>
      </c>
      <c r="O3213">
        <v>25.280414150129399</v>
      </c>
      <c r="P3213">
        <v>33.988439306358302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E3214">
        <v>62.861609000000001</v>
      </c>
      <c r="F3214">
        <v>165.7</v>
      </c>
      <c r="G3214">
        <v>157.31332348747</v>
      </c>
      <c r="H3214">
        <v>-1.4784062555534001</v>
      </c>
      <c r="I3214">
        <v>-27.863224865028101</v>
      </c>
      <c r="J3214">
        <v>-9.4462119510910192</v>
      </c>
      <c r="K3214">
        <v>165.07278369627701</v>
      </c>
      <c r="L3214">
        <v>133.92242185083501</v>
      </c>
      <c r="M3214">
        <v>44.068348187476502</v>
      </c>
      <c r="N3214">
        <v>0.67524752475247496</v>
      </c>
      <c r="O3214">
        <v>27.519613759806798</v>
      </c>
      <c r="P3214">
        <v>198.55855855855799</v>
      </c>
      <c r="Q3214">
        <v>0.16166383083760399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60</v>
      </c>
      <c r="E3215">
        <v>62.7737585039999</v>
      </c>
      <c r="F3215">
        <v>50.34</v>
      </c>
      <c r="G3215">
        <v>6.5662681383630899</v>
      </c>
      <c r="H3215">
        <v>-1.23979813624934</v>
      </c>
      <c r="I3215">
        <v>-20.101264435339701</v>
      </c>
      <c r="J3215">
        <v>3.6389234119309499</v>
      </c>
      <c r="K3215">
        <v>49.540941172327301</v>
      </c>
      <c r="L3215">
        <v>48.099770952797499</v>
      </c>
      <c r="M3215">
        <v>52.7419624618515</v>
      </c>
      <c r="N3215">
        <v>1.03836683636754</v>
      </c>
      <c r="O3215">
        <v>26.1223678982916</v>
      </c>
      <c r="P3215">
        <v>39.407366380504001</v>
      </c>
      <c r="Q3215">
        <v>-1.2275552837812001E-2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622</v>
      </c>
      <c r="E3216">
        <v>62.737976199999999</v>
      </c>
      <c r="F3216">
        <v>2.12</v>
      </c>
      <c r="G3216">
        <v>20.698942660360999</v>
      </c>
      <c r="H3216">
        <v>-5.1804349414301498</v>
      </c>
      <c r="I3216">
        <v>-20.078144009524699</v>
      </c>
      <c r="J3216">
        <v>-4.5757215636145201</v>
      </c>
      <c r="K3216">
        <v>2.0676295664955502</v>
      </c>
      <c r="L3216">
        <v>1.93202080951585</v>
      </c>
      <c r="M3216">
        <v>46.8904974988642</v>
      </c>
      <c r="N3216">
        <v>1.3452010956606999</v>
      </c>
      <c r="O3216">
        <v>53.301886792452798</v>
      </c>
      <c r="P3216">
        <v>1125.4335260115599</v>
      </c>
      <c r="Q3216">
        <v>6.2449128306866997E-2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E3217">
        <v>62.737639559999998</v>
      </c>
      <c r="F3217">
        <v>3.6</v>
      </c>
      <c r="G3217">
        <v>4.5604736208681302</v>
      </c>
      <c r="H3217">
        <v>4.4751062304052898</v>
      </c>
      <c r="I3217">
        <v>-43.850268384388798</v>
      </c>
      <c r="J3217">
        <v>2.7477486816046</v>
      </c>
      <c r="K3217">
        <v>3.6679999076093499</v>
      </c>
      <c r="L3217">
        <v>3.70236419440285</v>
      </c>
      <c r="M3217">
        <v>50.519020761004597</v>
      </c>
      <c r="N3217">
        <v>1.3737439947055601</v>
      </c>
      <c r="O3217">
        <v>89.1666666666666</v>
      </c>
      <c r="P3217">
        <v>69.811320754716903</v>
      </c>
      <c r="Q3217">
        <v>1.0750579901542E-2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295</v>
      </c>
      <c r="E3218">
        <v>62.685304500000001</v>
      </c>
      <c r="F3218">
        <v>45.5</v>
      </c>
      <c r="G3218">
        <v>-15.289330099903299</v>
      </c>
      <c r="H3218">
        <v>-3.65021573840471</v>
      </c>
      <c r="I3218">
        <v>-3.1892551206358499</v>
      </c>
      <c r="J3218">
        <v>1.5916793174427399</v>
      </c>
      <c r="K3218">
        <v>45.059789491241297</v>
      </c>
      <c r="M3218">
        <v>52.267586215967697</v>
      </c>
      <c r="N3218">
        <v>0.79434850863422202</v>
      </c>
      <c r="O3218">
        <v>9.1208791208791098</v>
      </c>
      <c r="P3218">
        <v>26.3888888888888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54</v>
      </c>
      <c r="E3219">
        <v>62.67</v>
      </c>
      <c r="F3219">
        <v>62.67</v>
      </c>
      <c r="G3219">
        <v>75.511490130623798</v>
      </c>
      <c r="H3219">
        <v>16.675047802125999</v>
      </c>
      <c r="I3219">
        <v>37.885160723085399</v>
      </c>
      <c r="J3219">
        <v>-11.577500375460801</v>
      </c>
      <c r="K3219">
        <v>58.472833561202798</v>
      </c>
      <c r="L3219">
        <v>47.418862664074901</v>
      </c>
      <c r="M3219">
        <v>43.282027648752901</v>
      </c>
      <c r="N3219">
        <v>2.0672919882643499</v>
      </c>
      <c r="O3219">
        <v>40.258496888463299</v>
      </c>
      <c r="P3219">
        <v>121.448763250883</v>
      </c>
      <c r="Q3219">
        <v>5.5443556442806997E-2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527</v>
      </c>
      <c r="E3220">
        <v>62.584800000000001</v>
      </c>
      <c r="F3220">
        <v>89</v>
      </c>
      <c r="G3220">
        <v>98.489045049439497</v>
      </c>
      <c r="H3220">
        <v>85.490920817998997</v>
      </c>
      <c r="I3220">
        <v>35.910604232388003</v>
      </c>
      <c r="J3220">
        <v>28.873961599725</v>
      </c>
      <c r="K3220">
        <v>61.907521213767502</v>
      </c>
      <c r="L3220">
        <v>56.487119612083099</v>
      </c>
      <c r="M3220">
        <v>97.462601792361397</v>
      </c>
      <c r="N3220">
        <v>4.6718309859154896</v>
      </c>
      <c r="O3220">
        <v>0</v>
      </c>
      <c r="P3220">
        <v>163.313609467455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21</v>
      </c>
      <c r="E3221">
        <v>62.522654000000003</v>
      </c>
      <c r="F3221">
        <v>11.21</v>
      </c>
      <c r="G3221">
        <v>20.3323480403368</v>
      </c>
      <c r="H3221">
        <v>6.7528704014675904</v>
      </c>
      <c r="I3221">
        <v>-6.9248873045438701</v>
      </c>
      <c r="J3221">
        <v>2.2172378518484699</v>
      </c>
      <c r="K3221">
        <v>10.9153168642758</v>
      </c>
      <c r="L3221">
        <v>10.1106250139923</v>
      </c>
      <c r="M3221">
        <v>46.219311148088003</v>
      </c>
      <c r="N3221">
        <v>1.1183000171831099</v>
      </c>
      <c r="O3221">
        <v>34.701159678858097</v>
      </c>
      <c r="P3221">
        <v>64.852941176470594</v>
      </c>
      <c r="Q3221">
        <v>8.0711202645455005E-2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418</v>
      </c>
      <c r="E3222">
        <v>62.428726349999998</v>
      </c>
      <c r="F3222">
        <v>61.58</v>
      </c>
      <c r="G3222">
        <v>-54.033682223287698</v>
      </c>
      <c r="H3222">
        <v>-8.7692099009552305</v>
      </c>
      <c r="I3222">
        <v>-28.366791015447699</v>
      </c>
      <c r="J3222">
        <v>5.4035203555611604</v>
      </c>
      <c r="K3222">
        <v>65.304635561371896</v>
      </c>
      <c r="L3222">
        <v>69.166263780291203</v>
      </c>
      <c r="M3222">
        <v>37.156938643987203</v>
      </c>
      <c r="N3222">
        <v>2.55512939281911E-2</v>
      </c>
      <c r="O3222">
        <v>61.805781097759002</v>
      </c>
      <c r="P3222">
        <v>9.7682709447415306</v>
      </c>
      <c r="Q3222">
        <v>-2.3010306726617E-2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E3223">
        <v>62.353787560000001</v>
      </c>
      <c r="F3223">
        <v>1.42</v>
      </c>
      <c r="G3223">
        <v>-52.654171030962402</v>
      </c>
      <c r="H3223">
        <v>8.0506430402212299</v>
      </c>
      <c r="I3223">
        <v>-22.687463005940501</v>
      </c>
      <c r="J3223">
        <v>-0.47728619979863202</v>
      </c>
      <c r="K3223">
        <v>1.3672785344321401</v>
      </c>
      <c r="L3223">
        <v>1.57388345308675</v>
      </c>
      <c r="M3223">
        <v>55.226118187111197</v>
      </c>
      <c r="N3223">
        <v>0.98831144537079096</v>
      </c>
      <c r="O3223">
        <v>52.816901408450697</v>
      </c>
      <c r="P3223">
        <v>23.478260869565201</v>
      </c>
      <c r="Q3223">
        <v>-9.4931689243041004E-2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E3224">
        <v>62.223510689999998</v>
      </c>
      <c r="F3224">
        <v>29.7</v>
      </c>
      <c r="G3224">
        <v>77.481582362872302</v>
      </c>
      <c r="H3224">
        <v>4.39414417787766</v>
      </c>
      <c r="I3224">
        <v>31.2165372469399</v>
      </c>
      <c r="J3224">
        <v>8.2658874622391192</v>
      </c>
      <c r="K3224">
        <v>26.349270450686401</v>
      </c>
      <c r="L3224">
        <v>23.4182029377425</v>
      </c>
      <c r="M3224">
        <v>84.809787091134098</v>
      </c>
      <c r="N3224">
        <v>1.70155943691081</v>
      </c>
      <c r="O3224">
        <v>25.5555555555555</v>
      </c>
      <c r="P3224">
        <v>131.12840466925999</v>
      </c>
      <c r="Q3224">
        <v>9.4013687421013001E-2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E3225">
        <v>62.099202624</v>
      </c>
      <c r="F3225">
        <v>53.72</v>
      </c>
      <c r="G3225">
        <v>4.0157371371421098</v>
      </c>
      <c r="H3225">
        <v>1.6041610042930901</v>
      </c>
      <c r="I3225">
        <v>-32.322646103561397</v>
      </c>
      <c r="J3225">
        <v>-8.1341354782116699</v>
      </c>
      <c r="K3225">
        <v>53.312265862691703</v>
      </c>
      <c r="L3225">
        <v>53.667329498799504</v>
      </c>
      <c r="M3225">
        <v>52.972056068913901</v>
      </c>
      <c r="N3225">
        <v>1.21002087682672</v>
      </c>
      <c r="O3225">
        <v>50.595681310498897</v>
      </c>
      <c r="P3225">
        <v>43.253333333333302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1100</v>
      </c>
      <c r="E3226">
        <v>62.074028921999997</v>
      </c>
      <c r="F3226">
        <v>99.62</v>
      </c>
      <c r="G3226">
        <v>-29.985471231825102</v>
      </c>
      <c r="H3226">
        <v>10.4989698118747</v>
      </c>
      <c r="I3226">
        <v>-38.944844295286998</v>
      </c>
      <c r="J3226">
        <v>-5.33352843878993</v>
      </c>
      <c r="K3226">
        <v>101.653928256144</v>
      </c>
      <c r="L3226">
        <v>105.47990704468199</v>
      </c>
      <c r="M3226">
        <v>36.512006084740698</v>
      </c>
      <c r="N3226">
        <v>0.37478743751119897</v>
      </c>
      <c r="O3226">
        <v>55.992772535635403</v>
      </c>
      <c r="P3226">
        <v>17.0622796709753</v>
      </c>
      <c r="Q3226">
        <v>5.8826808058355003E-2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E3227">
        <v>62.005296612000002</v>
      </c>
      <c r="F3227">
        <v>44.87</v>
      </c>
      <c r="G3227">
        <v>-37.760954950560397</v>
      </c>
      <c r="H3227">
        <v>4.3144523691901302</v>
      </c>
      <c r="I3227">
        <v>-49.804175344870401</v>
      </c>
      <c r="J3227">
        <v>8.2195862941869304</v>
      </c>
      <c r="K3227">
        <v>45.584096360595197</v>
      </c>
      <c r="L3227">
        <v>52.644977234999502</v>
      </c>
      <c r="M3227">
        <v>59.893787036011702</v>
      </c>
      <c r="N3227">
        <v>1.4468364831553</v>
      </c>
      <c r="O3227">
        <v>83.730777802540601</v>
      </c>
      <c r="P3227">
        <v>24.6042765898361</v>
      </c>
      <c r="Q3227">
        <v>7.4175553212659007E-2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541</v>
      </c>
      <c r="E3228">
        <v>61.944000000000003</v>
      </c>
      <c r="F3228">
        <v>25.81</v>
      </c>
      <c r="G3228">
        <v>-18.706997382221001</v>
      </c>
      <c r="H3228">
        <v>-16.3034962231789</v>
      </c>
      <c r="I3228">
        <v>-22.2204518542942</v>
      </c>
      <c r="J3228">
        <v>3.8441065019087599</v>
      </c>
      <c r="K3228">
        <v>28.150629825831501</v>
      </c>
      <c r="L3228">
        <v>28.5770280904114</v>
      </c>
      <c r="M3228">
        <v>30.716346377192998</v>
      </c>
      <c r="N3228">
        <v>0.58638964577656605</v>
      </c>
      <c r="O3228">
        <v>42.967841921735697</v>
      </c>
      <c r="P3228">
        <v>9.8297872340425503</v>
      </c>
      <c r="Q3228">
        <v>7.8115000394040998E-2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932</v>
      </c>
      <c r="E3229">
        <v>61.721105420000001</v>
      </c>
      <c r="F3229">
        <v>30.67</v>
      </c>
      <c r="G3229">
        <v>259.36404504943903</v>
      </c>
      <c r="H3229">
        <v>47.973939892164204</v>
      </c>
      <c r="I3229">
        <v>102.448750376026</v>
      </c>
      <c r="J3229">
        <v>11.8757497956879</v>
      </c>
      <c r="K3229">
        <v>21.9238707565836</v>
      </c>
      <c r="L3229">
        <v>15.905865214558</v>
      </c>
      <c r="M3229">
        <v>99.447733170915399</v>
      </c>
      <c r="N3229">
        <v>0.23701002197868201</v>
      </c>
      <c r="O3229">
        <v>0</v>
      </c>
      <c r="P3229">
        <v>306.22516556291299</v>
      </c>
      <c r="Q3229">
        <v>0.173384841636819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555</v>
      </c>
      <c r="E3230">
        <v>61.666208900000001</v>
      </c>
      <c r="F3230">
        <v>25.4</v>
      </c>
      <c r="G3230">
        <v>-13.624166597670399</v>
      </c>
      <c r="H3230">
        <v>-13.093078560617601</v>
      </c>
      <c r="I3230">
        <v>-10.2446513607924</v>
      </c>
      <c r="J3230">
        <v>4.1056457978896796</v>
      </c>
      <c r="K3230">
        <v>27.304909365502098</v>
      </c>
      <c r="L3230">
        <v>26.502044104543501</v>
      </c>
      <c r="M3230">
        <v>36.012681928030503</v>
      </c>
      <c r="N3230">
        <v>0.40622169745797998</v>
      </c>
      <c r="O3230">
        <v>41.771653543307004</v>
      </c>
      <c r="P3230">
        <v>30.256410256410199</v>
      </c>
      <c r="Q3230">
        <v>5.9076036215436001E-2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198</v>
      </c>
      <c r="E3231">
        <v>61.662316349999998</v>
      </c>
      <c r="F3231">
        <v>118.5</v>
      </c>
      <c r="G3231">
        <v>15.4008097553219</v>
      </c>
      <c r="H3231">
        <v>25.757789965050399</v>
      </c>
      <c r="I3231">
        <v>-3.81085574223646</v>
      </c>
      <c r="J3231">
        <v>12.0022365021934</v>
      </c>
      <c r="K3231">
        <v>101.178301579161</v>
      </c>
      <c r="L3231">
        <v>69.121160775042597</v>
      </c>
      <c r="M3231">
        <v>94.370815547494999</v>
      </c>
      <c r="N3231">
        <v>1.07843137254901</v>
      </c>
      <c r="O3231">
        <v>19.156118143459899</v>
      </c>
      <c r="P3231">
        <v>42.599277978339302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E3232">
        <v>61.566068799999996</v>
      </c>
      <c r="F3232">
        <v>25.31</v>
      </c>
      <c r="G3232">
        <v>32.8044106008645</v>
      </c>
      <c r="H3232">
        <v>26.974610459410499</v>
      </c>
      <c r="I3232">
        <v>132.86293835565101</v>
      </c>
      <c r="J3232">
        <v>1.5916793174427399</v>
      </c>
      <c r="K3232">
        <v>20.978751346415802</v>
      </c>
      <c r="L3232">
        <v>15.665413634113101</v>
      </c>
      <c r="M3232">
        <v>66.3777386737992</v>
      </c>
      <c r="N3232">
        <v>0.13904179408766501</v>
      </c>
      <c r="O3232">
        <v>6.2030817858554004</v>
      </c>
      <c r="P3232">
        <v>177.83835094845901</v>
      </c>
      <c r="Q3232">
        <v>4.2113742510144998E-2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E3233">
        <v>61.554329000000003</v>
      </c>
      <c r="F3233">
        <v>57.55</v>
      </c>
      <c r="G3233">
        <v>141.196418321328</v>
      </c>
      <c r="H3233">
        <v>29.8247642740806</v>
      </c>
      <c r="I3233">
        <v>41.408508227127399</v>
      </c>
      <c r="J3233">
        <v>13.7128914386548</v>
      </c>
      <c r="K3233">
        <v>43.215412899168498</v>
      </c>
      <c r="L3233">
        <v>37.383108277395401</v>
      </c>
      <c r="M3233">
        <v>83.997026652964294</v>
      </c>
      <c r="N3233">
        <v>4.2735750099835803</v>
      </c>
      <c r="O3233">
        <v>6.0816681146828904</v>
      </c>
      <c r="P3233">
        <v>187.75</v>
      </c>
      <c r="Q3233">
        <v>0.135771980233197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361</v>
      </c>
      <c r="E3234">
        <v>61.405689600000002</v>
      </c>
      <c r="F3234">
        <v>67.260000000000005</v>
      </c>
      <c r="G3234">
        <v>-4.9667071629498203</v>
      </c>
      <c r="H3234">
        <v>-2.3273529525203198</v>
      </c>
      <c r="I3234">
        <v>-14.002125849999199</v>
      </c>
      <c r="J3234">
        <v>4.2309755051260201</v>
      </c>
      <c r="K3234">
        <v>66.793248063860901</v>
      </c>
      <c r="L3234">
        <v>64.969579058627701</v>
      </c>
      <c r="M3234">
        <v>62.380029201690199</v>
      </c>
      <c r="N3234">
        <v>1.3817252027995699</v>
      </c>
      <c r="O3234">
        <v>31.296461492714801</v>
      </c>
      <c r="P3234">
        <v>34.520000000000003</v>
      </c>
      <c r="Q3234">
        <v>2.3899636740867002E-2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541</v>
      </c>
      <c r="E3235">
        <v>61.387010410000002</v>
      </c>
      <c r="F3235">
        <v>89.98</v>
      </c>
      <c r="G3235">
        <v>274.30688480154203</v>
      </c>
      <c r="H3235">
        <v>-3.4455161776558501</v>
      </c>
      <c r="I3235">
        <v>81.435983561596501</v>
      </c>
      <c r="J3235">
        <v>2.0091451867872201</v>
      </c>
      <c r="K3235">
        <v>83.034495881651594</v>
      </c>
      <c r="L3235">
        <v>60.4855010801936</v>
      </c>
      <c r="M3235">
        <v>55.419218924009002</v>
      </c>
      <c r="N3235">
        <v>1.5284520544433899</v>
      </c>
      <c r="O3235">
        <v>11.1358079573238</v>
      </c>
      <c r="P3235">
        <v>337.00825643516202</v>
      </c>
      <c r="Q3235">
        <v>0.123578071651886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D3236" t="s">
        <v>1160</v>
      </c>
      <c r="E3236">
        <v>61.36768</v>
      </c>
      <c r="F3236">
        <v>41.69</v>
      </c>
      <c r="G3236">
        <v>-38.946682353131301</v>
      </c>
      <c r="H3236">
        <v>-9.5357931299915197</v>
      </c>
      <c r="I3236">
        <v>-15.579078047991301</v>
      </c>
      <c r="J3236">
        <v>-2.0238813232895199</v>
      </c>
      <c r="K3236">
        <v>41.827983340330597</v>
      </c>
      <c r="L3236">
        <v>40.0925775110167</v>
      </c>
      <c r="M3236">
        <v>42.443950500218399</v>
      </c>
      <c r="N3236">
        <v>0.71591845462340997</v>
      </c>
      <c r="O3236">
        <v>56.224514272007603</v>
      </c>
      <c r="P3236">
        <v>26.3333333333333</v>
      </c>
      <c r="Q3236">
        <v>0.17036405719643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D3237" t="s">
        <v>95</v>
      </c>
      <c r="E3237">
        <v>61.356915200000003</v>
      </c>
      <c r="F3237">
        <v>29.39</v>
      </c>
      <c r="G3237">
        <v>15.6753568365117</v>
      </c>
      <c r="H3237">
        <v>-3.9044008194278801</v>
      </c>
      <c r="I3237">
        <v>-26.542826667697899</v>
      </c>
      <c r="J3237">
        <v>0.57413545779362896</v>
      </c>
      <c r="K3237">
        <v>28.9813705773648</v>
      </c>
      <c r="L3237">
        <v>29.990644557460499</v>
      </c>
      <c r="M3237">
        <v>58.091754836635502</v>
      </c>
      <c r="N3237">
        <v>0.945005506653528</v>
      </c>
      <c r="O3237">
        <v>44.232732221844103</v>
      </c>
      <c r="P3237">
        <v>49.7961264016309</v>
      </c>
      <c r="Q3237">
        <v>4.7671878590887E-2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541</v>
      </c>
      <c r="E3238">
        <v>61.322043999999998</v>
      </c>
      <c r="F3238">
        <v>204.4</v>
      </c>
      <c r="G3238">
        <v>234.33406608730701</v>
      </c>
      <c r="H3238">
        <v>2.0161602816005399</v>
      </c>
      <c r="I3238">
        <v>73.999956200311999</v>
      </c>
      <c r="J3238">
        <v>-11.098903642198501</v>
      </c>
      <c r="K3238">
        <v>188.63167272790901</v>
      </c>
      <c r="L3238">
        <v>144.14126076733399</v>
      </c>
      <c r="M3238">
        <v>50.172487573759</v>
      </c>
      <c r="N3238">
        <v>0.61293687987639001</v>
      </c>
      <c r="O3238">
        <v>30.308219178082101</v>
      </c>
      <c r="P3238">
        <v>269.887803112558</v>
      </c>
      <c r="Q3238">
        <v>0.108199086197258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295</v>
      </c>
      <c r="E3239">
        <v>61.246000000000002</v>
      </c>
      <c r="F3239">
        <v>27.1</v>
      </c>
      <c r="G3239">
        <v>-63.1804274533662</v>
      </c>
      <c r="H3239">
        <v>-9.2472809880473097</v>
      </c>
      <c r="I3239">
        <v>-47.386785984833303</v>
      </c>
      <c r="J3239">
        <v>1.5916793174427399</v>
      </c>
      <c r="K3239">
        <v>28.9108384329042</v>
      </c>
      <c r="L3239">
        <v>37.261656278740297</v>
      </c>
      <c r="M3239">
        <v>62.859020311569203</v>
      </c>
      <c r="N3239">
        <v>0.30328227571115901</v>
      </c>
      <c r="O3239">
        <v>121.40221402214</v>
      </c>
      <c r="P3239">
        <v>8.4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E3240">
        <v>61.168750000000003</v>
      </c>
      <c r="F3240">
        <v>50</v>
      </c>
      <c r="G3240">
        <v>-12.8257203497154</v>
      </c>
      <c r="H3240">
        <v>7.7514409125616597</v>
      </c>
      <c r="I3240">
        <v>-26.194639359500201</v>
      </c>
      <c r="J3240">
        <v>3.5524636311682301</v>
      </c>
      <c r="K3240">
        <v>49.611049398297901</v>
      </c>
      <c r="L3240">
        <v>50.871599152759202</v>
      </c>
      <c r="M3240">
        <v>45.043213855276498</v>
      </c>
      <c r="N3240">
        <v>0.13052631578947299</v>
      </c>
      <c r="O3240">
        <v>26</v>
      </c>
      <c r="P3240">
        <v>16.306117701791099</v>
      </c>
      <c r="Q3240">
        <v>1.7811651340857999E-2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D3241" t="s">
        <v>402</v>
      </c>
      <c r="E3241">
        <v>61.160815999999997</v>
      </c>
      <c r="F3241">
        <v>197.65</v>
      </c>
      <c r="G3241">
        <v>127.772484539885</v>
      </c>
      <c r="H3241">
        <v>19.397093657505099</v>
      </c>
      <c r="I3241">
        <v>27.638592475613901</v>
      </c>
      <c r="J3241">
        <v>3.18142290718633</v>
      </c>
      <c r="K3241">
        <v>164.28119482816899</v>
      </c>
      <c r="L3241">
        <v>137.51595861134001</v>
      </c>
      <c r="M3241">
        <v>69.599179181311101</v>
      </c>
      <c r="N3241">
        <v>3.0348595249772199</v>
      </c>
      <c r="O3241">
        <v>18.416392613205101</v>
      </c>
      <c r="P3241">
        <v>156.68831168831099</v>
      </c>
      <c r="Q3241">
        <v>0.19728112724991001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D3242" t="s">
        <v>290</v>
      </c>
      <c r="E3242">
        <v>61.152659999999997</v>
      </c>
      <c r="F3242">
        <v>900</v>
      </c>
      <c r="G3242">
        <v>96.145600822433593</v>
      </c>
      <c r="H3242">
        <v>9.6441604099482792</v>
      </c>
      <c r="I3242">
        <v>58.9431371368767</v>
      </c>
      <c r="J3242">
        <v>-2.4345626803351399</v>
      </c>
      <c r="K3242">
        <v>873.699903132793</v>
      </c>
      <c r="L3242">
        <v>684.31523402477603</v>
      </c>
      <c r="M3242">
        <v>40.078207109127298</v>
      </c>
      <c r="N3242">
        <v>0.39603822083147</v>
      </c>
      <c r="O3242">
        <v>50.5277777777777</v>
      </c>
      <c r="P3242">
        <v>143.90243902438999</v>
      </c>
      <c r="Q3242">
        <v>9.3324247132018007E-2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555</v>
      </c>
      <c r="E3243">
        <v>61.106707</v>
      </c>
      <c r="F3243">
        <v>57.1</v>
      </c>
      <c r="G3243">
        <v>-29.002635483006301</v>
      </c>
      <c r="H3243">
        <v>-4.1844348144500403</v>
      </c>
      <c r="I3243">
        <v>-25.1512639678905</v>
      </c>
      <c r="J3243">
        <v>1.5041136431870401</v>
      </c>
      <c r="K3243">
        <v>59.676818325946002</v>
      </c>
      <c r="L3243">
        <v>61.848742063748197</v>
      </c>
      <c r="M3243">
        <v>39.3875197168963</v>
      </c>
      <c r="N3243">
        <v>2.2995169082125599</v>
      </c>
      <c r="O3243">
        <v>33.012259194395703</v>
      </c>
      <c r="P3243">
        <v>11.9607843137254</v>
      </c>
      <c r="Q3243">
        <v>2.1619587537233999E-2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541</v>
      </c>
      <c r="E3244">
        <v>61.041851311999999</v>
      </c>
      <c r="F3244">
        <v>49.64</v>
      </c>
      <c r="G3244">
        <v>44.146226621255202</v>
      </c>
      <c r="H3244">
        <v>-3.5669929869842001</v>
      </c>
      <c r="I3244">
        <v>8.2675350028209404</v>
      </c>
      <c r="J3244">
        <v>9.9977928545606503</v>
      </c>
      <c r="K3244">
        <v>48.8146184478842</v>
      </c>
      <c r="L3244">
        <v>43.946219897731702</v>
      </c>
      <c r="M3244">
        <v>55.299007886662601</v>
      </c>
      <c r="N3244">
        <v>1.30712911323583</v>
      </c>
      <c r="O3244">
        <v>12.610797743755001</v>
      </c>
      <c r="P3244">
        <v>77.984940839010306</v>
      </c>
      <c r="Q3244">
        <v>1.4726529472570001E-2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228</v>
      </c>
      <c r="E3245">
        <v>61.034428265999999</v>
      </c>
      <c r="F3245">
        <v>38.01</v>
      </c>
      <c r="G3245">
        <v>-20.946963627350002</v>
      </c>
      <c r="H3245">
        <v>1.59516129035543</v>
      </c>
      <c r="I3245">
        <v>-34.731599223164103</v>
      </c>
      <c r="J3245">
        <v>1.1568967087470901</v>
      </c>
      <c r="K3245">
        <v>40.780919499383202</v>
      </c>
      <c r="L3245">
        <v>39.8392704447621</v>
      </c>
      <c r="M3245">
        <v>41.767672337862599</v>
      </c>
      <c r="N3245">
        <v>0.51217374364016099</v>
      </c>
      <c r="O3245">
        <v>70.007892659826297</v>
      </c>
      <c r="P3245">
        <v>46.473988439306297</v>
      </c>
      <c r="Q3245">
        <v>8.4431778164622995E-2</v>
      </c>
    </row>
    <row r="3246" spans="1:17" hidden="1" x14ac:dyDescent="0.3">
      <c r="A3246" t="s">
        <v>6656</v>
      </c>
      <c r="B3246" t="s">
        <v>6657</v>
      </c>
      <c r="C3246" t="str">
        <f>IFERROR(VLOOKUP(Table1[[#This Row],[Ticker]],[1]!Table1[[Symbol]:[Industry]],2,FALSE),"-")</f>
        <v>-</v>
      </c>
      <c r="D3246" t="s">
        <v>1160</v>
      </c>
      <c r="E3246">
        <v>61.028355405999903</v>
      </c>
      <c r="F3246">
        <v>0.62</v>
      </c>
      <c r="G3246">
        <v>2.5196572943375002</v>
      </c>
      <c r="H3246">
        <v>-8.8570062135101093</v>
      </c>
      <c r="I3246">
        <v>-12.6610219694518</v>
      </c>
      <c r="J3246">
        <v>-4.3784699362885897</v>
      </c>
      <c r="K3246">
        <v>0.63752371578031697</v>
      </c>
      <c r="L3246">
        <v>0.57090753574790698</v>
      </c>
      <c r="M3246">
        <v>14.885612414930099</v>
      </c>
      <c r="N3246">
        <v>0.99672217742700797</v>
      </c>
      <c r="O3246">
        <v>22.580645161290299</v>
      </c>
      <c r="P3246">
        <v>26.530612244897899</v>
      </c>
      <c r="Q3246">
        <v>-1.1358321855791E-2</v>
      </c>
    </row>
    <row r="3247" spans="1:17" hidden="1" x14ac:dyDescent="0.3">
      <c r="A3247" t="s">
        <v>6658</v>
      </c>
      <c r="B3247" t="s">
        <v>6659</v>
      </c>
      <c r="C3247" t="str">
        <f>IFERROR(VLOOKUP(Table1[[#This Row],[Ticker]],[1]!Table1[[Symbol]:[Industry]],2,FALSE),"-")</f>
        <v>-</v>
      </c>
      <c r="D3247" t="s">
        <v>418</v>
      </c>
      <c r="E3247">
        <v>61.014000000000003</v>
      </c>
      <c r="F3247">
        <v>203.38</v>
      </c>
      <c r="G3247">
        <v>41.204317185913901</v>
      </c>
      <c r="H3247">
        <v>-11.344590572362801</v>
      </c>
      <c r="I3247">
        <v>3.0229680630323901</v>
      </c>
      <c r="J3247">
        <v>-0.93263859477551503</v>
      </c>
      <c r="K3247">
        <v>207.329975455556</v>
      </c>
      <c r="L3247">
        <v>185.22455284625201</v>
      </c>
      <c r="M3247">
        <v>35.077299071718201</v>
      </c>
      <c r="N3247">
        <v>0.55408990383171997</v>
      </c>
      <c r="O3247">
        <v>22.234241321663799</v>
      </c>
      <c r="P3247">
        <v>69.060681629260102</v>
      </c>
      <c r="Q3247">
        <v>7.6285546188565007E-2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D3248" t="s">
        <v>198</v>
      </c>
      <c r="E3248">
        <v>60.993574600000002</v>
      </c>
      <c r="F3248">
        <v>59</v>
      </c>
      <c r="G3248">
        <v>-33.727863902358401</v>
      </c>
      <c r="H3248">
        <v>-2.7190717248794298</v>
      </c>
      <c r="I3248">
        <v>-24.0172751835449</v>
      </c>
      <c r="J3248">
        <v>-1.3351499508499201</v>
      </c>
      <c r="M3248">
        <v>36.183129717582403</v>
      </c>
      <c r="O3248">
        <v>26.1016949152542</v>
      </c>
      <c r="P3248">
        <v>19.7969543147208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E3249">
        <v>60.959000000000003</v>
      </c>
      <c r="F3249">
        <v>129.69999999999999</v>
      </c>
      <c r="G3249">
        <v>6.0141077060811403</v>
      </c>
      <c r="H3249">
        <v>6.3131430402212301</v>
      </c>
      <c r="I3249">
        <v>15.724696424894599</v>
      </c>
      <c r="J3249">
        <v>7.2827362280118404</v>
      </c>
      <c r="K3249">
        <v>126.14312104208</v>
      </c>
      <c r="M3249">
        <v>50.370987578730599</v>
      </c>
      <c r="N3249">
        <v>0.188642230252968</v>
      </c>
      <c r="O3249">
        <v>34.926754047802604</v>
      </c>
      <c r="P3249">
        <v>37.321334039174097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21</v>
      </c>
      <c r="E3250">
        <v>60.915444000000001</v>
      </c>
      <c r="F3250">
        <v>42.6</v>
      </c>
      <c r="G3250">
        <v>-67.958323371613005</v>
      </c>
      <c r="H3250">
        <v>-4.83863652349861</v>
      </c>
      <c r="I3250">
        <v>-35.411477342857999</v>
      </c>
      <c r="J3250">
        <v>0.89400489883810397</v>
      </c>
      <c r="K3250">
        <v>44.505588308055302</v>
      </c>
      <c r="M3250">
        <v>40.927512575513603</v>
      </c>
      <c r="N3250">
        <v>0.64044943820224698</v>
      </c>
      <c r="O3250">
        <v>89.671361502347395</v>
      </c>
      <c r="P3250">
        <v>4.15647921760391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812</v>
      </c>
      <c r="E3251">
        <v>60.901848000000001</v>
      </c>
      <c r="F3251">
        <v>169.2</v>
      </c>
      <c r="G3251">
        <v>-46.944227553612102</v>
      </c>
      <c r="H3251">
        <v>-30.417469204676699</v>
      </c>
      <c r="I3251">
        <v>-27.7751808571624</v>
      </c>
      <c r="J3251">
        <v>-2.40940205590138</v>
      </c>
      <c r="K3251">
        <v>198.721616198135</v>
      </c>
      <c r="L3251">
        <v>205.31318275451</v>
      </c>
      <c r="M3251">
        <v>33.035703280974801</v>
      </c>
      <c r="N3251">
        <v>0.69150768183030897</v>
      </c>
      <c r="O3251">
        <v>131.619385342789</v>
      </c>
      <c r="P3251">
        <v>22.6086956521739</v>
      </c>
      <c r="Q3251">
        <v>0.144214445842825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21</v>
      </c>
      <c r="E3252">
        <v>60.801322571999997</v>
      </c>
      <c r="F3252">
        <v>55.89</v>
      </c>
      <c r="G3252">
        <v>9.1555925833923695</v>
      </c>
      <c r="H3252">
        <v>-4.4293635329601697</v>
      </c>
      <c r="I3252">
        <v>-21.675241936089002</v>
      </c>
      <c r="J3252">
        <v>2.7806542769095102</v>
      </c>
      <c r="K3252">
        <v>56.6953281069271</v>
      </c>
      <c r="L3252">
        <v>55.595472130436001</v>
      </c>
      <c r="M3252">
        <v>51.2358499674218</v>
      </c>
      <c r="N3252">
        <v>1.05517628452399</v>
      </c>
      <c r="O3252">
        <v>37.7706208624083</v>
      </c>
      <c r="P3252">
        <v>46.500655307994698</v>
      </c>
      <c r="Q3252">
        <v>5.3778032184118002E-2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290</v>
      </c>
      <c r="E3253">
        <v>60.772864319999996</v>
      </c>
      <c r="F3253">
        <v>83.9</v>
      </c>
      <c r="G3253">
        <v>109.368739068911</v>
      </c>
      <c r="H3253">
        <v>35.411015380646703</v>
      </c>
      <c r="I3253">
        <v>15.2749233435426</v>
      </c>
      <c r="J3253">
        <v>0.67704517110128504</v>
      </c>
      <c r="K3253">
        <v>69.225727124509405</v>
      </c>
      <c r="L3253">
        <v>57.718735162098099</v>
      </c>
      <c r="M3253">
        <v>74.392720179709002</v>
      </c>
      <c r="N3253">
        <v>0.99942429476108197</v>
      </c>
      <c r="O3253">
        <v>1.78784266984506</v>
      </c>
      <c r="P3253">
        <v>143.18840579710101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E3254">
        <v>60.770531029999901</v>
      </c>
      <c r="F3254">
        <v>132.1</v>
      </c>
      <c r="G3254">
        <v>-7.6346789913911399</v>
      </c>
      <c r="H3254">
        <v>-15.1693900147544</v>
      </c>
      <c r="I3254">
        <v>-48.250366231746902</v>
      </c>
      <c r="J3254">
        <v>-6.0639983382349003</v>
      </c>
      <c r="K3254">
        <v>127.48185811433299</v>
      </c>
      <c r="L3254">
        <v>126.049693634232</v>
      </c>
      <c r="M3254">
        <v>53.423173295973399</v>
      </c>
      <c r="N3254">
        <v>0.69701673349837001</v>
      </c>
      <c r="O3254">
        <v>63.815291445874301</v>
      </c>
      <c r="P3254">
        <v>55.411764705882298</v>
      </c>
      <c r="Q3254">
        <v>1.435913741339E-2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555</v>
      </c>
      <c r="E3255">
        <v>60.751973700000001</v>
      </c>
      <c r="F3255">
        <v>59.51</v>
      </c>
      <c r="G3255">
        <v>82.692761617692398</v>
      </c>
      <c r="H3255">
        <v>-22.184154257075999</v>
      </c>
      <c r="I3255">
        <v>28.068054820884601</v>
      </c>
      <c r="J3255">
        <v>-6.4606686425264597</v>
      </c>
      <c r="K3255">
        <v>57.403052984108001</v>
      </c>
      <c r="L3255">
        <v>45.099378814795202</v>
      </c>
      <c r="M3255">
        <v>37.850842677468997</v>
      </c>
      <c r="N3255">
        <v>0.221218907703947</v>
      </c>
      <c r="O3255">
        <v>32.498739707612103</v>
      </c>
      <c r="P3255">
        <v>124.650811627029</v>
      </c>
      <c r="Q3255">
        <v>6.1333770685559001E-2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D3256" t="s">
        <v>622</v>
      </c>
      <c r="E3256">
        <v>60.5045</v>
      </c>
      <c r="F3256">
        <v>41.02</v>
      </c>
      <c r="G3256">
        <v>15.560327798673899</v>
      </c>
      <c r="H3256">
        <v>-3.15528058105743</v>
      </c>
      <c r="I3256">
        <v>-12.488502245646099</v>
      </c>
      <c r="J3256">
        <v>0.79070844365632798</v>
      </c>
      <c r="K3256">
        <v>41.783540744267398</v>
      </c>
      <c r="L3256">
        <v>39.119778386671598</v>
      </c>
      <c r="M3256">
        <v>44.376261250968803</v>
      </c>
      <c r="N3256">
        <v>0.64333096830634195</v>
      </c>
      <c r="O3256">
        <v>30.302291565090101</v>
      </c>
      <c r="P3256">
        <v>47.819819819819799</v>
      </c>
      <c r="Q3256">
        <v>1.2331890207354999E-2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E3257">
        <v>60.5</v>
      </c>
      <c r="F3257">
        <v>1.1000000000000001</v>
      </c>
      <c r="G3257">
        <v>95.989045049439497</v>
      </c>
      <c r="H3257">
        <v>17.543250567102898</v>
      </c>
      <c r="I3257">
        <v>-5.3894751426380303</v>
      </c>
      <c r="J3257">
        <v>-5.0749873492238997</v>
      </c>
      <c r="K3257">
        <v>1.0651558435916499</v>
      </c>
      <c r="L3257">
        <v>0.88031434947791898</v>
      </c>
      <c r="M3257">
        <v>31.631603220937802</v>
      </c>
      <c r="N3257">
        <v>0.65048647324388098</v>
      </c>
      <c r="O3257">
        <v>25.4545454545454</v>
      </c>
      <c r="P3257">
        <v>144.444444444444</v>
      </c>
      <c r="Q3257">
        <v>0.104012949108108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361</v>
      </c>
      <c r="E3258">
        <v>60.492712500000003</v>
      </c>
      <c r="F3258">
        <v>123.75</v>
      </c>
      <c r="G3258">
        <v>41.231400504106396</v>
      </c>
      <c r="H3258">
        <v>16.720986177476099</v>
      </c>
      <c r="I3258">
        <v>-39.459120389593899</v>
      </c>
      <c r="J3258">
        <v>-1.21560444583495</v>
      </c>
      <c r="K3258">
        <v>119.32314251981001</v>
      </c>
      <c r="L3258">
        <v>112.905942727191</v>
      </c>
      <c r="M3258">
        <v>41.429484047558603</v>
      </c>
      <c r="N3258">
        <v>2.4645740417921198</v>
      </c>
      <c r="O3258">
        <v>46.262626262626199</v>
      </c>
      <c r="P3258">
        <v>74.271229404309196</v>
      </c>
      <c r="Q3258">
        <v>5.4089193143643001E-2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361</v>
      </c>
      <c r="E3259">
        <v>60.434373119999997</v>
      </c>
      <c r="F3259">
        <v>1.06</v>
      </c>
      <c r="G3259">
        <v>-42.472493412098899</v>
      </c>
      <c r="I3259">
        <v>-32.761904693285402</v>
      </c>
      <c r="K3259">
        <v>1.0740579266511801</v>
      </c>
      <c r="L3259">
        <v>1.7681056445472201</v>
      </c>
      <c r="M3259">
        <v>4.5782334131322697</v>
      </c>
      <c r="N3259">
        <v>1.0679815660398799</v>
      </c>
      <c r="O3259">
        <v>36.792452830188601</v>
      </c>
      <c r="P3259">
        <v>41.3333333333333</v>
      </c>
      <c r="Q3259">
        <v>-4.9493861384649E-2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21</v>
      </c>
      <c r="E3260">
        <v>60.329880000000003</v>
      </c>
      <c r="F3260">
        <v>1.8</v>
      </c>
      <c r="G3260">
        <v>-65.841020310037493</v>
      </c>
      <c r="H3260">
        <v>-17.2432926033431</v>
      </c>
      <c r="I3260">
        <v>-76.2453979442205</v>
      </c>
      <c r="J3260">
        <v>10.396710763983601</v>
      </c>
      <c r="K3260">
        <v>2.0513020444865702</v>
      </c>
      <c r="L3260">
        <v>2.89260816318397</v>
      </c>
      <c r="M3260">
        <v>63.053914312623398</v>
      </c>
      <c r="N3260">
        <v>0.58248034749029398</v>
      </c>
      <c r="O3260">
        <v>194.444444444444</v>
      </c>
      <c r="P3260">
        <v>19.205298013244999</v>
      </c>
      <c r="Q3260">
        <v>0.12842347239828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1529</v>
      </c>
      <c r="E3261">
        <v>60.266505215999999</v>
      </c>
      <c r="F3261">
        <v>5.12</v>
      </c>
      <c r="G3261">
        <v>43.857897508455899</v>
      </c>
      <c r="H3261">
        <v>-19.005278012410301</v>
      </c>
      <c r="I3261">
        <v>-9.8105703133796105</v>
      </c>
      <c r="J3261">
        <v>-3.9638762381128099</v>
      </c>
      <c r="K3261">
        <v>5.0355485918087499</v>
      </c>
      <c r="L3261">
        <v>4.6520979074163797</v>
      </c>
      <c r="M3261">
        <v>47.042818672351999</v>
      </c>
      <c r="N3261">
        <v>1.21642879238187</v>
      </c>
      <c r="O3261">
        <v>32.8125</v>
      </c>
      <c r="P3261">
        <v>86.181818181818102</v>
      </c>
      <c r="Q3261">
        <v>6.4616945578567994E-2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D3262" t="s">
        <v>1379</v>
      </c>
      <c r="E3262">
        <v>60.245399999999997</v>
      </c>
      <c r="F3262">
        <v>32.39</v>
      </c>
      <c r="G3262">
        <v>38.344934773750303</v>
      </c>
      <c r="H3262">
        <v>7.2798097068878898</v>
      </c>
      <c r="I3262">
        <v>37.765361467783499</v>
      </c>
      <c r="J3262">
        <v>-4.4895937715029701</v>
      </c>
      <c r="K3262">
        <v>30.9516722438218</v>
      </c>
      <c r="L3262">
        <v>25.530131750559701</v>
      </c>
      <c r="M3262">
        <v>32.112042883493601</v>
      </c>
      <c r="N3262">
        <v>0.28578365227939001</v>
      </c>
      <c r="O3262">
        <v>18.0302562519296</v>
      </c>
      <c r="P3262">
        <v>79.9444444444444</v>
      </c>
      <c r="Q3262">
        <v>1.0675228548269E-2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D3263" t="s">
        <v>72</v>
      </c>
      <c r="E3263">
        <v>60.1524</v>
      </c>
      <c r="F3263">
        <v>147</v>
      </c>
      <c r="G3263">
        <v>593.41217828516403</v>
      </c>
      <c r="H3263">
        <v>45.263194427682699</v>
      </c>
      <c r="I3263">
        <v>305.69963376825302</v>
      </c>
      <c r="J3263">
        <v>9.7717918877992194</v>
      </c>
      <c r="K3263">
        <v>99.611262542847996</v>
      </c>
      <c r="L3263">
        <v>58.474602726375103</v>
      </c>
      <c r="M3263">
        <v>99.995076881465195</v>
      </c>
      <c r="N3263">
        <v>0.65748397435897399</v>
      </c>
      <c r="O3263">
        <v>0</v>
      </c>
      <c r="P3263">
        <v>690.322580645161</v>
      </c>
      <c r="Q3263">
        <v>0.18000933780685799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E3264">
        <v>60.006737129999998</v>
      </c>
      <c r="F3264">
        <v>26.63</v>
      </c>
      <c r="G3264">
        <v>18.091499691915502</v>
      </c>
      <c r="H3264">
        <v>-19.465885725630901</v>
      </c>
      <c r="I3264">
        <v>-23.7221349392299</v>
      </c>
      <c r="J3264">
        <v>-1.74165401589058</v>
      </c>
      <c r="K3264">
        <v>27.485033837272098</v>
      </c>
      <c r="L3264">
        <v>25.215123334666401</v>
      </c>
      <c r="M3264">
        <v>25.6547632454098</v>
      </c>
      <c r="N3264">
        <v>0.92847957639939405</v>
      </c>
      <c r="O3264">
        <v>34.359744648892203</v>
      </c>
      <c r="P3264">
        <v>68.544303797468302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E3265">
        <v>59.932809599999999</v>
      </c>
      <c r="F3265">
        <v>1.1399999999999999</v>
      </c>
      <c r="G3265">
        <v>62.874290951078798</v>
      </c>
      <c r="H3265">
        <v>1.92083534791355</v>
      </c>
      <c r="I3265">
        <v>-18.502046904015799</v>
      </c>
      <c r="J3265">
        <v>-0.21012248435905401</v>
      </c>
      <c r="K3265">
        <v>1.05045163878585</v>
      </c>
      <c r="L3265">
        <v>0.95799100259903902</v>
      </c>
      <c r="M3265">
        <v>62.896619921842301</v>
      </c>
      <c r="N3265">
        <v>1.23681999341515</v>
      </c>
      <c r="O3265">
        <v>35.087719298245602</v>
      </c>
      <c r="P3265">
        <v>89.999999999999901</v>
      </c>
      <c r="Q3265">
        <v>4.3327939254319998E-3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1529</v>
      </c>
      <c r="E3266">
        <v>59.793439872</v>
      </c>
      <c r="F3266">
        <v>3.84</v>
      </c>
      <c r="G3266">
        <v>41.715496000764297</v>
      </c>
      <c r="H3266">
        <v>29.721838692395099</v>
      </c>
      <c r="I3266">
        <v>-24.016553400055098</v>
      </c>
      <c r="J3266">
        <v>0.51059823636166701</v>
      </c>
      <c r="K3266">
        <v>3.2165115009583598</v>
      </c>
      <c r="L3266">
        <v>3.04653410877108</v>
      </c>
      <c r="M3266">
        <v>80.765690048760504</v>
      </c>
      <c r="N3266">
        <v>1.6738318307650599</v>
      </c>
      <c r="O3266">
        <v>17.374472710054999</v>
      </c>
      <c r="Q3266">
        <v>0.113171959457189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D3267" t="s">
        <v>541</v>
      </c>
      <c r="E3267">
        <v>59.682929999999999</v>
      </c>
      <c r="F3267">
        <v>193.65</v>
      </c>
      <c r="G3267">
        <v>48.505748835631003</v>
      </c>
      <c r="H3267">
        <v>14.7960698694895</v>
      </c>
      <c r="I3267">
        <v>34.489491624572601</v>
      </c>
      <c r="J3267">
        <v>5.3272342757872702</v>
      </c>
      <c r="K3267">
        <v>164.69920056972299</v>
      </c>
      <c r="L3267">
        <v>138.33916608772699</v>
      </c>
      <c r="M3267">
        <v>74.504944670877407</v>
      </c>
      <c r="N3267">
        <v>1.5889264385908</v>
      </c>
      <c r="O3267">
        <v>5.4479731474309201</v>
      </c>
      <c r="P3267">
        <v>148.587933247753</v>
      </c>
      <c r="Q3267">
        <v>0.16939356521332499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677</v>
      </c>
      <c r="E3268">
        <v>59.630608799999997</v>
      </c>
      <c r="F3268">
        <v>44.1</v>
      </c>
      <c r="G3268">
        <v>93.123461593014099</v>
      </c>
      <c r="H3268">
        <v>-9.0949855886309301</v>
      </c>
      <c r="I3268">
        <v>-20.069597000977701</v>
      </c>
      <c r="J3268">
        <v>6.0692912577412397</v>
      </c>
      <c r="K3268">
        <v>41.946887180147797</v>
      </c>
      <c r="L3268">
        <v>38.625332246367499</v>
      </c>
      <c r="M3268">
        <v>71.935924105930397</v>
      </c>
      <c r="N3268">
        <v>0.32215243300473501</v>
      </c>
      <c r="O3268">
        <v>37.278911564625801</v>
      </c>
      <c r="P3268">
        <v>120.5</v>
      </c>
      <c r="Q3268">
        <v>7.9083940093042995E-2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622</v>
      </c>
      <c r="E3269">
        <v>59.586660000000002</v>
      </c>
      <c r="F3269">
        <v>3.93</v>
      </c>
      <c r="G3269">
        <v>108.533423747664</v>
      </c>
      <c r="H3269">
        <v>-13.6914546609281</v>
      </c>
      <c r="I3269">
        <v>-21.172404146438801</v>
      </c>
      <c r="J3269">
        <v>-2.36871672216121</v>
      </c>
      <c r="K3269">
        <v>4.02237599530054</v>
      </c>
      <c r="L3269">
        <v>3.7899663720011199</v>
      </c>
      <c r="M3269">
        <v>47.179320057744803</v>
      </c>
      <c r="N3269">
        <v>1.1790271692451499</v>
      </c>
      <c r="O3269">
        <v>94.656488549618302</v>
      </c>
      <c r="P3269">
        <v>160.26490066225099</v>
      </c>
      <c r="Q3269">
        <v>8.3117798994324005E-2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E3270">
        <v>59.562248046000001</v>
      </c>
      <c r="F3270">
        <v>72.73</v>
      </c>
      <c r="G3270">
        <v>56.6846972233526</v>
      </c>
      <c r="H3270">
        <v>-3.9964645375866099</v>
      </c>
      <c r="I3270">
        <v>-11.5743775311819</v>
      </c>
      <c r="J3270">
        <v>8.2778107043040592</v>
      </c>
      <c r="K3270">
        <v>73.0222223674254</v>
      </c>
      <c r="L3270">
        <v>66.442490648544094</v>
      </c>
      <c r="M3270">
        <v>54.904803800438003</v>
      </c>
      <c r="N3270">
        <v>1.0540658109377301</v>
      </c>
      <c r="O3270">
        <v>29.836381135707398</v>
      </c>
      <c r="P3270">
        <v>151.835180055401</v>
      </c>
      <c r="Q3270">
        <v>0.17404930834631499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402</v>
      </c>
      <c r="E3271">
        <v>59.518033015999997</v>
      </c>
      <c r="F3271">
        <v>41.04</v>
      </c>
      <c r="G3271">
        <v>-30.065704479546401</v>
      </c>
      <c r="H3271">
        <v>-11.667454309879799</v>
      </c>
      <c r="I3271">
        <v>-32.818973422267398</v>
      </c>
      <c r="J3271">
        <v>-1.5325753927885899</v>
      </c>
      <c r="K3271">
        <v>43.695573463265198</v>
      </c>
      <c r="L3271">
        <v>45.2636847176584</v>
      </c>
      <c r="M3271">
        <v>42.671474171285404</v>
      </c>
      <c r="N3271">
        <v>0.21566143694564599</v>
      </c>
      <c r="O3271">
        <v>44.9944040498373</v>
      </c>
      <c r="P3271">
        <v>32.267740382511199</v>
      </c>
      <c r="Q3271">
        <v>6.7998977145459997E-3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402</v>
      </c>
      <c r="E3272">
        <v>59.428859735000003</v>
      </c>
      <c r="F3272">
        <v>18.670000000000002</v>
      </c>
      <c r="G3272">
        <v>-75.555206183365996</v>
      </c>
      <c r="H3272">
        <v>-42.273569055179102</v>
      </c>
      <c r="I3272">
        <v>-62.482436728555101</v>
      </c>
      <c r="J3272">
        <v>-8.8763629573433693</v>
      </c>
      <c r="K3272">
        <v>23.7298223746578</v>
      </c>
      <c r="L3272">
        <v>30.0350578718413</v>
      </c>
      <c r="M3272">
        <v>39.6925738979266</v>
      </c>
      <c r="N3272">
        <v>0.49330290373355401</v>
      </c>
      <c r="O3272">
        <v>142.849491162292</v>
      </c>
      <c r="P3272">
        <v>11.997600479903999</v>
      </c>
      <c r="Q3272">
        <v>8.9775448324138002E-2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95</v>
      </c>
      <c r="E3273">
        <v>59.360399999999998</v>
      </c>
      <c r="F3273">
        <v>3</v>
      </c>
      <c r="G3273">
        <v>-43.4740421988826</v>
      </c>
      <c r="H3273">
        <v>-3.8704635171557999</v>
      </c>
      <c r="I3273">
        <v>-54.5988736944335</v>
      </c>
      <c r="J3273">
        <v>0.60807276006570599</v>
      </c>
      <c r="K3273">
        <v>3.2507986830566198</v>
      </c>
      <c r="L3273">
        <v>3.8332961554201699</v>
      </c>
      <c r="M3273">
        <v>43.565158061462</v>
      </c>
      <c r="N3273">
        <v>0.45707534167646802</v>
      </c>
      <c r="O3273">
        <v>151.666666666666</v>
      </c>
      <c r="P3273">
        <v>11.111111111111001</v>
      </c>
      <c r="Q3273">
        <v>-1.6594821840136002E-2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402</v>
      </c>
      <c r="E3274">
        <v>59.277438500000002</v>
      </c>
      <c r="F3274">
        <v>13.15</v>
      </c>
      <c r="G3274">
        <v>56.536990254918997</v>
      </c>
      <c r="H3274">
        <v>-26.301491106120199</v>
      </c>
      <c r="I3274">
        <v>81.384157577776804</v>
      </c>
      <c r="J3274">
        <v>-14.563193846776199</v>
      </c>
      <c r="K3274">
        <v>14.5818966255215</v>
      </c>
      <c r="L3274">
        <v>11.746746482480001</v>
      </c>
      <c r="M3274">
        <v>37.593210113910501</v>
      </c>
      <c r="N3274">
        <v>0.33892974879802001</v>
      </c>
      <c r="O3274">
        <v>38.022813688212899</v>
      </c>
      <c r="P3274">
        <v>163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388</v>
      </c>
      <c r="E3275">
        <v>59.236607999999997</v>
      </c>
      <c r="F3275">
        <v>54.8</v>
      </c>
      <c r="G3275">
        <v>-60.364032767052898</v>
      </c>
      <c r="H3275">
        <v>0.506168487912104</v>
      </c>
      <c r="I3275">
        <v>-19.817607611057301</v>
      </c>
      <c r="J3275">
        <v>-1.414509895643</v>
      </c>
      <c r="K3275">
        <v>58.072058748714099</v>
      </c>
      <c r="M3275">
        <v>36.532956306348801</v>
      </c>
      <c r="N3275">
        <v>0.81951423785594602</v>
      </c>
      <c r="O3275">
        <v>58.759124087591204</v>
      </c>
      <c r="P3275">
        <v>11.4954221770091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133</v>
      </c>
      <c r="E3276">
        <v>59.186</v>
      </c>
      <c r="F3276">
        <v>5.86</v>
      </c>
      <c r="G3276">
        <v>-97.386693251332801</v>
      </c>
      <c r="H3276">
        <v>-2.5478739089313098</v>
      </c>
      <c r="I3276">
        <v>-56.165445596826302</v>
      </c>
      <c r="J3276">
        <v>0.25834598410941401</v>
      </c>
      <c r="K3276">
        <v>6.2081113144220703</v>
      </c>
      <c r="L3276">
        <v>9.4479741389053409</v>
      </c>
      <c r="M3276">
        <v>42.714998108666599</v>
      </c>
      <c r="N3276">
        <v>1.27363338111257</v>
      </c>
      <c r="O3276">
        <v>334.30034129692802</v>
      </c>
      <c r="P3276">
        <v>3.5335689045936398</v>
      </c>
      <c r="Q3276">
        <v>0.15680897242237299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915</v>
      </c>
      <c r="E3277">
        <v>59.1564798</v>
      </c>
      <c r="F3277">
        <v>49.5</v>
      </c>
      <c r="G3277">
        <v>-28.099309920527499</v>
      </c>
      <c r="H3277">
        <v>-4.9652883323277797</v>
      </c>
      <c r="I3277">
        <v>-18.295711460606501</v>
      </c>
      <c r="J3277">
        <v>-2.36985914409571</v>
      </c>
      <c r="K3277">
        <v>48.620738145907303</v>
      </c>
      <c r="L3277">
        <v>48.972411514422298</v>
      </c>
      <c r="M3277">
        <v>47.356918559161201</v>
      </c>
      <c r="N3277">
        <v>0.82988025477706995</v>
      </c>
      <c r="O3277">
        <v>16.161616161616099</v>
      </c>
      <c r="P3277">
        <v>38.810992708917503</v>
      </c>
      <c r="Q3277">
        <v>-0.14521823916063401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1428</v>
      </c>
      <c r="E3278">
        <v>59.125500000000002</v>
      </c>
      <c r="F3278">
        <v>78.75</v>
      </c>
      <c r="G3278">
        <v>-32.970492522814702</v>
      </c>
      <c r="H3278">
        <v>13.2896136284565</v>
      </c>
      <c r="I3278">
        <v>-6.79183380853876</v>
      </c>
      <c r="J3278">
        <v>2.8737305994940301</v>
      </c>
      <c r="K3278">
        <v>71.822366501051604</v>
      </c>
      <c r="L3278">
        <v>70.132582481536701</v>
      </c>
      <c r="M3278">
        <v>53.911025309042103</v>
      </c>
      <c r="N3278">
        <v>1.2104743083003899</v>
      </c>
      <c r="O3278">
        <v>32.952380952380899</v>
      </c>
      <c r="P3278">
        <v>46.103896103896098</v>
      </c>
      <c r="Q3278">
        <v>6.7222502200129E-2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E3279">
        <v>58.905000000000001</v>
      </c>
      <c r="F3279">
        <v>105</v>
      </c>
      <c r="G3279">
        <v>58.154208130633101</v>
      </c>
      <c r="H3279">
        <v>-25.610737556793602</v>
      </c>
      <c r="I3279">
        <v>-5.9412331048119702</v>
      </c>
      <c r="J3279">
        <v>-6.0354393266250401</v>
      </c>
      <c r="K3279">
        <v>109.127561012496</v>
      </c>
      <c r="L3279">
        <v>97.561792491618704</v>
      </c>
      <c r="M3279">
        <v>37.495077744826297</v>
      </c>
      <c r="N3279">
        <v>0.48269627798577203</v>
      </c>
      <c r="O3279">
        <v>52.361904761904697</v>
      </c>
      <c r="P3279">
        <v>82.165163081193597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D3280" t="s">
        <v>402</v>
      </c>
      <c r="E3280">
        <v>58.851357999999998</v>
      </c>
      <c r="F3280">
        <v>98.86</v>
      </c>
      <c r="G3280">
        <v>98.346220038193394</v>
      </c>
      <c r="H3280">
        <v>8.3909208179990191</v>
      </c>
      <c r="I3280">
        <v>-22.814154867689901</v>
      </c>
      <c r="J3280">
        <v>-3.9271886070855402</v>
      </c>
      <c r="K3280">
        <v>98.345499566611096</v>
      </c>
      <c r="L3280">
        <v>91.800395849812602</v>
      </c>
      <c r="M3280">
        <v>49.956842791552397</v>
      </c>
      <c r="N3280">
        <v>1.0441655239444201</v>
      </c>
      <c r="O3280">
        <v>51.375682783734497</v>
      </c>
      <c r="P3280">
        <v>147.14999999999901</v>
      </c>
      <c r="Q3280">
        <v>0.142182773120552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388</v>
      </c>
      <c r="E3281">
        <v>58.831139520000001</v>
      </c>
      <c r="F3281">
        <v>108.6</v>
      </c>
      <c r="G3281">
        <v>-3.5183331820039201</v>
      </c>
      <c r="H3281">
        <v>-4.74034327928449</v>
      </c>
      <c r="I3281">
        <v>-19.906624380377899</v>
      </c>
      <c r="J3281">
        <v>0.43612376188719598</v>
      </c>
      <c r="K3281">
        <v>113.343421787407</v>
      </c>
      <c r="L3281">
        <v>112.042832598863</v>
      </c>
      <c r="M3281">
        <v>34.279602117414001</v>
      </c>
      <c r="N3281">
        <v>0.79188373194411499</v>
      </c>
      <c r="O3281">
        <v>47.946593001841599</v>
      </c>
      <c r="P3281">
        <v>34.074074074073998</v>
      </c>
      <c r="Q3281">
        <v>1.4667864884187001E-2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146</v>
      </c>
      <c r="E3282">
        <v>58.8</v>
      </c>
      <c r="F3282">
        <v>280</v>
      </c>
      <c r="G3282">
        <v>-64.751695691301194</v>
      </c>
      <c r="H3282">
        <v>6.2962196633446501</v>
      </c>
      <c r="I3282">
        <v>-41.874085838575702</v>
      </c>
      <c r="J3282">
        <v>-9.7586452036906994</v>
      </c>
      <c r="K3282">
        <v>302.06840935962202</v>
      </c>
      <c r="M3282">
        <v>42.706967661914703</v>
      </c>
      <c r="N3282">
        <v>0.61949339207048404</v>
      </c>
      <c r="O3282">
        <v>78.571428571428498</v>
      </c>
      <c r="P3282">
        <v>13.337381096943901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E3283">
        <v>58.708649999999999</v>
      </c>
      <c r="F3283">
        <v>65.45</v>
      </c>
      <c r="G3283">
        <v>-34.708185132031304</v>
      </c>
      <c r="H3283">
        <v>10.4464763735545</v>
      </c>
      <c r="I3283">
        <v>-37.300366231746899</v>
      </c>
      <c r="J3283">
        <v>3.84731841518711</v>
      </c>
      <c r="K3283">
        <v>65.844357254681896</v>
      </c>
      <c r="L3283">
        <v>70.482122796984697</v>
      </c>
      <c r="M3283">
        <v>41.225180386331303</v>
      </c>
      <c r="N3283">
        <v>0.61469474025677795</v>
      </c>
      <c r="O3283">
        <v>51.764705882352899</v>
      </c>
      <c r="P3283">
        <v>40.601503759398497</v>
      </c>
      <c r="Q3283">
        <v>0.111622951920837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E3284">
        <v>58.655999999999999</v>
      </c>
      <c r="F3284">
        <v>73.319999999999993</v>
      </c>
      <c r="G3284">
        <v>319.54621383346802</v>
      </c>
      <c r="H3284">
        <v>9.5498858710754</v>
      </c>
      <c r="I3284">
        <v>105.945953984534</v>
      </c>
      <c r="J3284">
        <v>1.5916793174427399</v>
      </c>
      <c r="K3284">
        <v>64.187133358484004</v>
      </c>
      <c r="M3284">
        <v>100</v>
      </c>
      <c r="N3284">
        <v>1.5245901639344199</v>
      </c>
      <c r="O3284">
        <v>0</v>
      </c>
      <c r="P3284">
        <v>343.55716878402899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622</v>
      </c>
      <c r="E3285">
        <v>58.548845300000004</v>
      </c>
      <c r="F3285">
        <v>68.23</v>
      </c>
      <c r="G3285">
        <v>55.920479648595602</v>
      </c>
      <c r="H3285">
        <v>-10.194028813635301</v>
      </c>
      <c r="I3285">
        <v>-0.56474362797965505</v>
      </c>
      <c r="J3285">
        <v>3.7999753484782599</v>
      </c>
      <c r="K3285">
        <v>69.385299905571699</v>
      </c>
      <c r="L3285">
        <v>61.181274198139697</v>
      </c>
      <c r="M3285">
        <v>39.942950928957103</v>
      </c>
      <c r="N3285">
        <v>0.52239192474368401</v>
      </c>
      <c r="O3285">
        <v>17.25047633006</v>
      </c>
      <c r="P3285">
        <v>84.405405405405403</v>
      </c>
      <c r="Q3285">
        <v>7.0601786319171994E-2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46</v>
      </c>
      <c r="E3286">
        <v>58.441467000000003</v>
      </c>
      <c r="F3286">
        <v>30.45</v>
      </c>
      <c r="G3286">
        <v>23.804579030022001</v>
      </c>
      <c r="H3286">
        <v>19.1900032201067</v>
      </c>
      <c r="I3286">
        <v>-27.150967262084599</v>
      </c>
      <c r="J3286">
        <v>-4.3610765880690598</v>
      </c>
      <c r="K3286">
        <v>28.312382785010101</v>
      </c>
      <c r="L3286">
        <v>26.135833865174199</v>
      </c>
      <c r="M3286">
        <v>45.307431656891403</v>
      </c>
      <c r="N3286">
        <v>0.77581914830861198</v>
      </c>
      <c r="O3286">
        <v>51.034482758620697</v>
      </c>
      <c r="P3286">
        <v>61.452810180275698</v>
      </c>
      <c r="Q3286">
        <v>5.2625463741627999E-2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60</v>
      </c>
      <c r="E3287">
        <v>58.291737300000001</v>
      </c>
      <c r="F3287">
        <v>53</v>
      </c>
      <c r="G3287">
        <v>-23.058573998179501</v>
      </c>
      <c r="H3287">
        <v>30.6497284060749</v>
      </c>
      <c r="I3287">
        <v>0.41824848686775801</v>
      </c>
      <c r="J3287">
        <v>-2.3556891036098802</v>
      </c>
      <c r="K3287">
        <v>46.747067191080497</v>
      </c>
      <c r="L3287">
        <v>44.600100548059302</v>
      </c>
      <c r="M3287">
        <v>54.836087855437</v>
      </c>
      <c r="N3287">
        <v>0.83303938859494397</v>
      </c>
      <c r="O3287">
        <v>20.471698113207498</v>
      </c>
      <c r="P3287">
        <v>47.0180305131761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138</v>
      </c>
      <c r="E3288">
        <v>58.243425000000002</v>
      </c>
      <c r="F3288">
        <v>87.65</v>
      </c>
      <c r="G3288">
        <v>-12.6927197488831</v>
      </c>
      <c r="H3288">
        <v>1.5519716245500199</v>
      </c>
      <c r="I3288">
        <v>-10.870979564353901</v>
      </c>
      <c r="J3288">
        <v>0.64134879291996105</v>
      </c>
      <c r="M3288">
        <v>100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198</v>
      </c>
      <c r="E3289">
        <v>58.087349160000002</v>
      </c>
      <c r="F3289">
        <v>40.020000000000003</v>
      </c>
      <c r="G3289">
        <v>91.963141109882002</v>
      </c>
      <c r="H3289">
        <v>0.81584574292393397</v>
      </c>
      <c r="I3289">
        <v>6.3144619780179703</v>
      </c>
      <c r="J3289">
        <v>0.356158081921503</v>
      </c>
      <c r="K3289">
        <v>38.1690021033316</v>
      </c>
      <c r="L3289">
        <v>32.935783290424197</v>
      </c>
      <c r="M3289">
        <v>59.1638250859097</v>
      </c>
      <c r="N3289">
        <v>0.88768588746063803</v>
      </c>
      <c r="O3289">
        <v>16.091954022988499</v>
      </c>
      <c r="P3289">
        <v>130</v>
      </c>
      <c r="Q3289">
        <v>9.6383334806775994E-2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541</v>
      </c>
      <c r="E3290">
        <v>58.069249999999997</v>
      </c>
      <c r="F3290">
        <v>1.1499999999999999</v>
      </c>
      <c r="G3290">
        <v>67.655711716106197</v>
      </c>
      <c r="H3290">
        <v>-8.6719809267209094</v>
      </c>
      <c r="I3290">
        <v>-5.8098001940111104</v>
      </c>
      <c r="J3290">
        <v>-4.1934446494994004</v>
      </c>
      <c r="K3290">
        <v>1.1118017918863801</v>
      </c>
      <c r="L3290">
        <v>0.96531908879631501</v>
      </c>
      <c r="M3290">
        <v>41.938386372713701</v>
      </c>
      <c r="N3290">
        <v>0.98091905449816696</v>
      </c>
      <c r="O3290">
        <v>22.6086956521739</v>
      </c>
      <c r="P3290">
        <v>98.275862068965495</v>
      </c>
      <c r="Q3290">
        <v>6.9650811853518999E-2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46</v>
      </c>
      <c r="E3291">
        <v>57.973391891999903</v>
      </c>
      <c r="F3291">
        <v>34.380000000000003</v>
      </c>
      <c r="G3291">
        <v>5.2371653501914199</v>
      </c>
      <c r="H3291">
        <v>-1.2687339824324899</v>
      </c>
      <c r="I3291">
        <v>-28.884217163423902</v>
      </c>
      <c r="J3291">
        <v>-0.83769921363069599</v>
      </c>
      <c r="K3291">
        <v>35.269250021093598</v>
      </c>
      <c r="L3291">
        <v>35.4241615969596</v>
      </c>
      <c r="M3291">
        <v>44.974919991762597</v>
      </c>
      <c r="N3291">
        <v>0.94646178556081895</v>
      </c>
      <c r="O3291">
        <v>47.178592204770197</v>
      </c>
      <c r="P3291">
        <v>35.889328063241102</v>
      </c>
      <c r="Q3291">
        <v>-8.8767599118852E-2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46</v>
      </c>
      <c r="E3292">
        <v>57.931277119000001</v>
      </c>
      <c r="F3292">
        <v>53</v>
      </c>
      <c r="G3292">
        <v>61.309936925156698</v>
      </c>
      <c r="H3292">
        <v>-13.650805457632799</v>
      </c>
      <c r="I3292">
        <v>37.325818030203401</v>
      </c>
      <c r="J3292">
        <v>-2.9445924915563402</v>
      </c>
      <c r="K3292">
        <v>53.372422719500499</v>
      </c>
      <c r="L3292">
        <v>45.007761098715498</v>
      </c>
      <c r="M3292">
        <v>49.254167206087303</v>
      </c>
      <c r="N3292">
        <v>0.37592878262658702</v>
      </c>
      <c r="O3292">
        <v>56.075471698113198</v>
      </c>
      <c r="P3292">
        <v>106.524025121527</v>
      </c>
      <c r="Q3292">
        <v>0.142166435921489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484</v>
      </c>
      <c r="E3293">
        <v>57.602104799999999</v>
      </c>
      <c r="F3293">
        <v>38.65</v>
      </c>
      <c r="G3293">
        <v>18.5046757960375</v>
      </c>
      <c r="H3293">
        <v>-16.617250230976701</v>
      </c>
      <c r="I3293">
        <v>-14.4811513557138</v>
      </c>
      <c r="J3293">
        <v>4.1592468850103197</v>
      </c>
      <c r="K3293">
        <v>39.806490598883698</v>
      </c>
      <c r="L3293">
        <v>39.174712493319099</v>
      </c>
      <c r="M3293">
        <v>58.560544539309397</v>
      </c>
      <c r="N3293">
        <v>1.0717039903664001</v>
      </c>
      <c r="O3293">
        <v>44.8900388098318</v>
      </c>
      <c r="P3293">
        <v>45.794039984911301</v>
      </c>
      <c r="Q3293">
        <v>-6.6500812176710999E-2</v>
      </c>
    </row>
    <row r="3294" spans="1:17" hidden="1" x14ac:dyDescent="0.3">
      <c r="A3294" t="s">
        <v>5934</v>
      </c>
      <c r="B3294" t="s">
        <v>6752</v>
      </c>
      <c r="C3294" t="str">
        <f>IFERROR(VLOOKUP(Table1[[#This Row],[Ticker]],[1]!Table1[[Symbol]:[Industry]],2,FALSE),"-")</f>
        <v>-</v>
      </c>
      <c r="D3294" t="s">
        <v>118</v>
      </c>
      <c r="E3294">
        <v>57.578009381999998</v>
      </c>
      <c r="F3294">
        <v>0.8</v>
      </c>
      <c r="G3294">
        <v>-35.122066061671497</v>
      </c>
      <c r="H3294">
        <v>-0.32275439567619502</v>
      </c>
      <c r="I3294">
        <v>-20.182719172923399</v>
      </c>
      <c r="J3294">
        <v>-6.4542976940514896</v>
      </c>
      <c r="K3294">
        <v>0.79316570161719702</v>
      </c>
      <c r="L3294">
        <v>1.0060611933464001</v>
      </c>
      <c r="M3294">
        <v>32.9524157929526</v>
      </c>
      <c r="N3294">
        <v>0.73540877350395095</v>
      </c>
      <c r="O3294">
        <v>37.5</v>
      </c>
      <c r="P3294">
        <v>33.3333333333333</v>
      </c>
      <c r="Q3294">
        <v>-0.15471258263753601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361</v>
      </c>
      <c r="E3295">
        <v>57.57696</v>
      </c>
      <c r="F3295">
        <v>61.2</v>
      </c>
      <c r="G3295">
        <v>-1.6109549505604399</v>
      </c>
      <c r="H3295">
        <v>-19.243999816921601</v>
      </c>
      <c r="I3295">
        <v>-8.32634025772097</v>
      </c>
      <c r="J3295">
        <v>-8.3036730986852998</v>
      </c>
      <c r="K3295">
        <v>63.998311691239302</v>
      </c>
      <c r="L3295">
        <v>59.459247163581097</v>
      </c>
      <c r="M3295">
        <v>47.105644263574902</v>
      </c>
      <c r="N3295">
        <v>0.172232780903147</v>
      </c>
      <c r="O3295">
        <v>31.9444444444444</v>
      </c>
      <c r="P3295">
        <v>95.215311004784596</v>
      </c>
      <c r="Q3295">
        <v>-1.1656496660537001E-2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133</v>
      </c>
      <c r="E3296">
        <v>57.573084000000001</v>
      </c>
      <c r="F3296">
        <v>4.08</v>
      </c>
      <c r="G3296">
        <v>32.912121972516402</v>
      </c>
      <c r="H3296">
        <v>1.4278638524039799</v>
      </c>
      <c r="I3296">
        <v>-22.614972973319901</v>
      </c>
      <c r="J3296">
        <v>4.85801097573421</v>
      </c>
      <c r="K3296">
        <v>4.0275887889286501</v>
      </c>
      <c r="L3296">
        <v>4.2575147288561999</v>
      </c>
      <c r="M3296">
        <v>48.572849528897002</v>
      </c>
      <c r="N3296">
        <v>1.50755016406834</v>
      </c>
      <c r="O3296">
        <v>42.156862745098003</v>
      </c>
      <c r="Q3296">
        <v>6.4001527043255999E-2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133</v>
      </c>
      <c r="E3297">
        <v>57.526040100000003</v>
      </c>
      <c r="F3297">
        <v>5.64</v>
      </c>
      <c r="G3297">
        <v>36.500408685803102</v>
      </c>
      <c r="H3297">
        <v>5.4626576033280196</v>
      </c>
      <c r="I3297">
        <v>-0.36097229235302702</v>
      </c>
      <c r="J3297">
        <v>11.0034440233251</v>
      </c>
      <c r="K3297">
        <v>5.1574528004314901</v>
      </c>
      <c r="L3297">
        <v>4.9232507067236497</v>
      </c>
      <c r="M3297">
        <v>78.310286160960104</v>
      </c>
      <c r="N3297">
        <v>1.25828771056986</v>
      </c>
      <c r="O3297">
        <v>17.553191489361598</v>
      </c>
      <c r="P3297">
        <v>70.909090909090907</v>
      </c>
      <c r="Q3297">
        <v>0.11250672021433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124</v>
      </c>
      <c r="E3298">
        <v>57.494421600000003</v>
      </c>
      <c r="F3298">
        <v>149.6</v>
      </c>
      <c r="G3298">
        <v>-16.8859997053044</v>
      </c>
      <c r="H3298">
        <v>-26.623749238139101</v>
      </c>
      <c r="I3298">
        <v>-7.1754109864909603</v>
      </c>
      <c r="J3298">
        <v>6.1668427161355499</v>
      </c>
      <c r="M3298">
        <v>33.505371057294397</v>
      </c>
      <c r="O3298">
        <v>42.914438502673796</v>
      </c>
      <c r="P3298">
        <v>19.298245614035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98</v>
      </c>
      <c r="E3299">
        <v>57.399168000000003</v>
      </c>
      <c r="F3299">
        <v>44.16</v>
      </c>
      <c r="G3299">
        <v>613.21775957364605</v>
      </c>
      <c r="H3299">
        <v>125.080622715018</v>
      </c>
      <c r="I3299">
        <v>200.90305989244999</v>
      </c>
      <c r="J3299">
        <v>26.213901539664899</v>
      </c>
      <c r="K3299">
        <v>24.597054273696301</v>
      </c>
      <c r="L3299">
        <v>15.976711042137101</v>
      </c>
      <c r="M3299">
        <v>88.650153191858394</v>
      </c>
      <c r="N3299">
        <v>1.2058252427184399</v>
      </c>
      <c r="O3299">
        <v>0</v>
      </c>
      <c r="P3299">
        <v>741.142857142857</v>
      </c>
      <c r="Q3299">
        <v>8.4296068019366996E-2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373</v>
      </c>
      <c r="E3300">
        <v>57.358932000000003</v>
      </c>
      <c r="F3300">
        <v>159</v>
      </c>
      <c r="G3300">
        <v>1.6807446541826201</v>
      </c>
      <c r="H3300">
        <v>3.5647559434470399</v>
      </c>
      <c r="I3300">
        <v>-36.7393906219908</v>
      </c>
      <c r="J3300">
        <v>8.0432922206685493</v>
      </c>
      <c r="K3300">
        <v>153.81387072654499</v>
      </c>
      <c r="L3300">
        <v>153.41575395735299</v>
      </c>
      <c r="M3300">
        <v>55.161427253575397</v>
      </c>
      <c r="N3300">
        <v>0.58216380505492105</v>
      </c>
      <c r="O3300">
        <v>59.119496855345901</v>
      </c>
      <c r="P3300">
        <v>38.260869565217298</v>
      </c>
      <c r="Q3300">
        <v>6.7891610581002002E-2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138</v>
      </c>
      <c r="E3301">
        <v>57.267992</v>
      </c>
      <c r="F3301">
        <v>52.84</v>
      </c>
      <c r="G3301">
        <v>46.440657952665298</v>
      </c>
      <c r="H3301">
        <v>10.271622702368299</v>
      </c>
      <c r="I3301">
        <v>23.988039944646601</v>
      </c>
      <c r="J3301">
        <v>3.41167931744274</v>
      </c>
      <c r="K3301">
        <v>46.200621650474403</v>
      </c>
      <c r="L3301">
        <v>39.982099530835697</v>
      </c>
      <c r="M3301">
        <v>63.641700760318798</v>
      </c>
      <c r="N3301">
        <v>0.46707080027530401</v>
      </c>
      <c r="O3301">
        <v>13.909916729750099</v>
      </c>
      <c r="P3301">
        <v>88.3778966131907</v>
      </c>
      <c r="Q3301">
        <v>3.8991001614267003E-2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622</v>
      </c>
      <c r="E3302">
        <v>57.262595500000003</v>
      </c>
      <c r="F3302">
        <v>144.65</v>
      </c>
      <c r="G3302">
        <v>3.71531436511283</v>
      </c>
      <c r="H3302">
        <v>-4.9195127411849597</v>
      </c>
      <c r="I3302">
        <v>-5.5409677355063396</v>
      </c>
      <c r="J3302">
        <v>-2.92277342695477</v>
      </c>
      <c r="K3302">
        <v>152.652465078061</v>
      </c>
      <c r="L3302">
        <v>144.52496897767901</v>
      </c>
      <c r="M3302">
        <v>41.486037080317601</v>
      </c>
      <c r="N3302">
        <v>0.53825052864376199</v>
      </c>
      <c r="O3302">
        <v>68.683027998617305</v>
      </c>
      <c r="P3302">
        <v>35.694183864915502</v>
      </c>
      <c r="Q3302">
        <v>2.4217877764592E-2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271</v>
      </c>
      <c r="E3303">
        <v>57.227667763999897</v>
      </c>
      <c r="F3303">
        <v>53.59</v>
      </c>
      <c r="G3303">
        <v>-3.6921404018401902</v>
      </c>
      <c r="H3303">
        <v>2.2213681484463401</v>
      </c>
      <c r="I3303">
        <v>-7.4196322867928197</v>
      </c>
      <c r="J3303">
        <v>3.4159611375308199</v>
      </c>
      <c r="K3303">
        <v>47.216107982865601</v>
      </c>
      <c r="L3303">
        <v>46.1211210925769</v>
      </c>
      <c r="M3303">
        <v>75.865198964111798</v>
      </c>
      <c r="N3303">
        <v>1.61320522840587</v>
      </c>
      <c r="O3303">
        <v>11.587982832618</v>
      </c>
      <c r="P3303">
        <v>53.201829616923902</v>
      </c>
      <c r="Q3303">
        <v>-5.3145110030119E-2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E3304">
        <v>57.162944000000003</v>
      </c>
      <c r="F3304">
        <v>162.1</v>
      </c>
      <c r="G3304">
        <v>14.536053596447999</v>
      </c>
      <c r="H3304">
        <v>-10.5834086839166</v>
      </c>
      <c r="I3304">
        <v>4.1937858150366498</v>
      </c>
      <c r="J3304">
        <v>1.1157721193463801</v>
      </c>
      <c r="K3304">
        <v>169.878466617642</v>
      </c>
      <c r="L3304">
        <v>151.78060469557201</v>
      </c>
      <c r="M3304">
        <v>36.379664515486901</v>
      </c>
      <c r="N3304">
        <v>0.73527741539406</v>
      </c>
      <c r="O3304">
        <v>29.950647748303499</v>
      </c>
      <c r="P3304">
        <v>79.116022099447505</v>
      </c>
      <c r="Q3304">
        <v>0.114255562155441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541</v>
      </c>
      <c r="E3305">
        <v>57.116954399999997</v>
      </c>
      <c r="F3305">
        <v>44.44</v>
      </c>
      <c r="G3305">
        <v>88.214450971120499</v>
      </c>
      <c r="H3305">
        <v>11.0102018637506</v>
      </c>
      <c r="I3305">
        <v>36.394784666862698</v>
      </c>
      <c r="J3305">
        <v>17.912079818068499</v>
      </c>
      <c r="K3305">
        <v>38.298816452119098</v>
      </c>
      <c r="L3305">
        <v>31.9707038918562</v>
      </c>
      <c r="M3305">
        <v>57.9675185210168</v>
      </c>
      <c r="N3305">
        <v>2.8119679883594002</v>
      </c>
      <c r="O3305">
        <v>15.886588658865801</v>
      </c>
      <c r="P3305">
        <v>131.941544885177</v>
      </c>
      <c r="Q3305">
        <v>8.0013817258818995E-2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418</v>
      </c>
      <c r="E3306">
        <v>57.071339389999999</v>
      </c>
      <c r="F3306">
        <v>3.83</v>
      </c>
      <c r="G3306">
        <v>-77.254529001967995</v>
      </c>
      <c r="H3306">
        <v>-4.9121734154749603</v>
      </c>
      <c r="I3306">
        <v>-45.041776719992797</v>
      </c>
      <c r="J3306">
        <v>-2.3785440076192801</v>
      </c>
      <c r="K3306">
        <v>4.0265216785813296</v>
      </c>
      <c r="L3306">
        <v>5.1201991749974498</v>
      </c>
      <c r="M3306">
        <v>16.606412129802401</v>
      </c>
      <c r="N3306">
        <v>0.98731205692066204</v>
      </c>
      <c r="O3306">
        <v>113.31592689295</v>
      </c>
      <c r="P3306">
        <v>17.846153846153801</v>
      </c>
      <c r="Q3306">
        <v>3.7208500821026003E-2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174</v>
      </c>
      <c r="E3307">
        <v>56.864587139999998</v>
      </c>
      <c r="F3307">
        <v>58.86</v>
      </c>
      <c r="G3307">
        <v>-14.1565316582872</v>
      </c>
      <c r="H3307">
        <v>-1.15443843490739</v>
      </c>
      <c r="I3307">
        <v>-30.561569816894199</v>
      </c>
      <c r="J3307">
        <v>-2.0476383105020002</v>
      </c>
      <c r="K3307">
        <v>60.4969333182651</v>
      </c>
      <c r="L3307">
        <v>62.848063525359997</v>
      </c>
      <c r="M3307">
        <v>41.6075056337123</v>
      </c>
      <c r="N3307">
        <v>1.42934244580546</v>
      </c>
      <c r="O3307">
        <v>44.410465511382903</v>
      </c>
      <c r="P3307">
        <v>17.485029940119698</v>
      </c>
      <c r="Q3307">
        <v>-1.8998793527099E-2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622</v>
      </c>
      <c r="E3308">
        <v>56.7596329</v>
      </c>
      <c r="F3308">
        <v>111.91</v>
      </c>
      <c r="G3308">
        <v>205.039324379048</v>
      </c>
      <c r="H3308">
        <v>77.7741599893737</v>
      </c>
      <c r="I3308">
        <v>123.90738174611499</v>
      </c>
      <c r="J3308">
        <v>25.909384006036099</v>
      </c>
      <c r="K3308">
        <v>68.894323413648806</v>
      </c>
      <c r="L3308">
        <v>54.099759341996602</v>
      </c>
      <c r="M3308">
        <v>94.244589723006996</v>
      </c>
      <c r="N3308">
        <v>2.5830512291236598</v>
      </c>
      <c r="O3308">
        <v>0</v>
      </c>
      <c r="P3308">
        <v>249.71875</v>
      </c>
      <c r="Q3308">
        <v>7.9274747169585005E-2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46</v>
      </c>
      <c r="E3309">
        <v>56.708624999999998</v>
      </c>
      <c r="F3309">
        <v>77.95</v>
      </c>
      <c r="G3309">
        <v>24.4086947067129</v>
      </c>
      <c r="H3309">
        <v>-0.79446565543092595</v>
      </c>
      <c r="I3309">
        <v>-33.831696881070698</v>
      </c>
      <c r="J3309">
        <v>1.8184366870572599</v>
      </c>
      <c r="K3309">
        <v>76.546412012545602</v>
      </c>
      <c r="L3309">
        <v>76.825932132168901</v>
      </c>
      <c r="M3309">
        <v>70.516435014450906</v>
      </c>
      <c r="N3309">
        <v>0.56972933960116801</v>
      </c>
      <c r="O3309">
        <v>42.398973701090398</v>
      </c>
      <c r="P3309">
        <v>70.9429824561403</v>
      </c>
      <c r="Q3309">
        <v>3.9680512521661999E-2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124</v>
      </c>
      <c r="E3310">
        <v>56.654879999999999</v>
      </c>
      <c r="F3310">
        <v>9.01</v>
      </c>
      <c r="G3310">
        <v>-11.666815299687601</v>
      </c>
      <c r="H3310">
        <v>-10.1332337713729</v>
      </c>
      <c r="I3310">
        <v>-24.5593303751732</v>
      </c>
      <c r="J3310">
        <v>1.14723487299831</v>
      </c>
      <c r="K3310">
        <v>9.3482300497053004</v>
      </c>
      <c r="L3310">
        <v>10.005651626188101</v>
      </c>
      <c r="M3310">
        <v>55.286284803859999</v>
      </c>
      <c r="N3310">
        <v>0.71634928696078903</v>
      </c>
      <c r="O3310">
        <v>69.811320754716903</v>
      </c>
      <c r="P3310">
        <v>20.939597315436199</v>
      </c>
      <c r="Q3310">
        <v>-1.0881951219360001E-3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158</v>
      </c>
      <c r="E3311">
        <v>56.613510599999998</v>
      </c>
      <c r="F3311">
        <v>33.19</v>
      </c>
      <c r="G3311">
        <v>34.036664097058498</v>
      </c>
      <c r="H3311">
        <v>22.122087584049499</v>
      </c>
      <c r="I3311">
        <v>-4.7624124363674198</v>
      </c>
      <c r="J3311">
        <v>16.4503249453191</v>
      </c>
      <c r="K3311">
        <v>29.4299460982798</v>
      </c>
      <c r="L3311">
        <v>27.774634886946401</v>
      </c>
      <c r="M3311">
        <v>56.046331407248701</v>
      </c>
      <c r="N3311">
        <v>4.6364283530957602</v>
      </c>
      <c r="O3311">
        <v>21.874058451340701</v>
      </c>
      <c r="P3311">
        <v>64.306930693069205</v>
      </c>
      <c r="Q3311">
        <v>-4.4869325950213E-2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46</v>
      </c>
      <c r="E3312">
        <v>56.598500000000001</v>
      </c>
      <c r="F3312">
        <v>72.099999999999994</v>
      </c>
      <c r="G3312">
        <v>47.655711716106197</v>
      </c>
      <c r="H3312">
        <v>26.474845167880801</v>
      </c>
      <c r="I3312">
        <v>5.8663004349197001</v>
      </c>
      <c r="J3312">
        <v>5.1339136498678002</v>
      </c>
      <c r="K3312">
        <v>66.368141759735906</v>
      </c>
      <c r="L3312">
        <v>57.466108039400197</v>
      </c>
      <c r="M3312">
        <v>43.201378622193701</v>
      </c>
      <c r="N3312">
        <v>0.80410367170626296</v>
      </c>
      <c r="O3312">
        <v>19.972260748959702</v>
      </c>
      <c r="P3312">
        <v>86.545924967658394</v>
      </c>
      <c r="Q3312">
        <v>0.10009739154675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E3313">
        <v>56.516337200000002</v>
      </c>
      <c r="F3313">
        <v>276.39999999999998</v>
      </c>
      <c r="G3313">
        <v>114.3676565199</v>
      </c>
      <c r="H3313">
        <v>-22.327998457995101</v>
      </c>
      <c r="I3313">
        <v>-84.738868905543697</v>
      </c>
      <c r="J3313">
        <v>-5.4249616158219496</v>
      </c>
      <c r="K3313">
        <v>336.05563103613798</v>
      </c>
      <c r="L3313">
        <v>434.118267648119</v>
      </c>
      <c r="M3313">
        <v>35.618674877531497</v>
      </c>
      <c r="N3313">
        <v>0.55550026896180704</v>
      </c>
      <c r="O3313">
        <v>409.46092619392101</v>
      </c>
      <c r="P3313">
        <v>138.37861147046101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E3314">
        <v>56.4370227</v>
      </c>
      <c r="F3314">
        <v>3.87</v>
      </c>
      <c r="G3314">
        <v>16.716317776712199</v>
      </c>
      <c r="H3314">
        <v>0.72139046290164299</v>
      </c>
      <c r="I3314">
        <v>-16.077015977939801</v>
      </c>
      <c r="J3314">
        <v>12.949020037664299</v>
      </c>
      <c r="K3314">
        <v>3.84498495929558</v>
      </c>
      <c r="L3314">
        <v>3.56131762448473</v>
      </c>
      <c r="M3314">
        <v>46.634749482542503</v>
      </c>
      <c r="N3314">
        <v>1.2064863228532501</v>
      </c>
      <c r="O3314">
        <v>47.803617571059398</v>
      </c>
      <c r="P3314">
        <v>57.317073170731703</v>
      </c>
      <c r="Q3314">
        <v>4.7533904621966001E-2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184</v>
      </c>
      <c r="E3315">
        <v>56.435313845000003</v>
      </c>
      <c r="F3315">
        <v>44.05</v>
      </c>
      <c r="G3315">
        <v>7.0902355256299998</v>
      </c>
      <c r="H3315">
        <v>-10.6804903297019</v>
      </c>
      <c r="I3315">
        <v>16.800824244443501</v>
      </c>
      <c r="J3315">
        <v>-3.0621231797195598</v>
      </c>
      <c r="M3315">
        <v>40.578853327680299</v>
      </c>
      <c r="O3315">
        <v>48.240635641316601</v>
      </c>
      <c r="P3315">
        <v>44.426229508196698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21</v>
      </c>
      <c r="E3316">
        <v>56.258155770000002</v>
      </c>
      <c r="F3316">
        <v>17.399999999999999</v>
      </c>
      <c r="G3316">
        <v>8.9258052039525904</v>
      </c>
      <c r="H3316">
        <v>-11.4329747294504</v>
      </c>
      <c r="I3316">
        <v>-23.2008897919563</v>
      </c>
      <c r="J3316">
        <v>0.52065338734129596</v>
      </c>
      <c r="K3316">
        <v>18.3188529965649</v>
      </c>
      <c r="L3316">
        <v>17.572301030577901</v>
      </c>
      <c r="M3316">
        <v>41.181715958159998</v>
      </c>
      <c r="N3316">
        <v>0.49603946403585297</v>
      </c>
      <c r="O3316">
        <v>43.350896707842999</v>
      </c>
      <c r="P3316">
        <v>41.7228103946101</v>
      </c>
      <c r="Q3316">
        <v>8.8699349693973001E-2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290</v>
      </c>
      <c r="E3317">
        <v>56.210087999999999</v>
      </c>
      <c r="F3317">
        <v>66</v>
      </c>
      <c r="G3317">
        <v>22.6557117161062</v>
      </c>
      <c r="H3317">
        <v>-10.0297141026359</v>
      </c>
      <c r="I3317">
        <v>-16.1006935639891</v>
      </c>
      <c r="J3317">
        <v>2.7275125211147602</v>
      </c>
      <c r="K3317">
        <v>66.409201817334207</v>
      </c>
      <c r="L3317">
        <v>61.843206646103297</v>
      </c>
      <c r="M3317">
        <v>58.504354075511401</v>
      </c>
      <c r="N3317">
        <v>0.43478943385998398</v>
      </c>
      <c r="O3317">
        <v>15.151515151515101</v>
      </c>
      <c r="P3317">
        <v>53.274500696702198</v>
      </c>
      <c r="Q3317">
        <v>0.10862504153795199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295</v>
      </c>
      <c r="E3318">
        <v>55.702062499999997</v>
      </c>
      <c r="F3318">
        <v>166.25</v>
      </c>
      <c r="G3318">
        <v>5.3664769560543304</v>
      </c>
      <c r="H3318">
        <v>-10.3004115932504</v>
      </c>
      <c r="I3318">
        <v>-22.702570088496199</v>
      </c>
      <c r="J3318">
        <v>-1.9251843320239499</v>
      </c>
      <c r="K3318">
        <v>166.708801328888</v>
      </c>
      <c r="L3318">
        <v>158.20447690459599</v>
      </c>
      <c r="M3318">
        <v>46.063356184799801</v>
      </c>
      <c r="N3318">
        <v>0.37434776236075801</v>
      </c>
      <c r="O3318">
        <v>38.345864661654097</v>
      </c>
      <c r="P3318">
        <v>53.721682847896403</v>
      </c>
      <c r="Q3318">
        <v>0.105609786250608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395</v>
      </c>
      <c r="E3319">
        <v>55.682293000000001</v>
      </c>
      <c r="F3319">
        <v>22.78</v>
      </c>
      <c r="G3319">
        <v>-70.373092930310804</v>
      </c>
      <c r="H3319">
        <v>-18.227766050687801</v>
      </c>
      <c r="I3319">
        <v>-86.953427456236696</v>
      </c>
      <c r="J3319">
        <v>13.565627213234301</v>
      </c>
      <c r="K3319">
        <v>31.0246182433021</v>
      </c>
      <c r="L3319">
        <v>46.409514519350999</v>
      </c>
      <c r="M3319">
        <v>59.318233440536297</v>
      </c>
      <c r="N3319">
        <v>2.7312311069972699</v>
      </c>
      <c r="O3319">
        <v>312.07199297629398</v>
      </c>
      <c r="P3319">
        <v>15.7520325203252</v>
      </c>
      <c r="Q3319">
        <v>0.107348904041775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138</v>
      </c>
      <c r="E3320">
        <v>55.674999999999997</v>
      </c>
      <c r="F3320">
        <v>22.27</v>
      </c>
      <c r="G3320">
        <v>-16.4264138877585</v>
      </c>
      <c r="H3320">
        <v>-6.4339238083462797</v>
      </c>
      <c r="I3320">
        <v>-46.835961505906297</v>
      </c>
      <c r="J3320">
        <v>10.138250453573701</v>
      </c>
      <c r="K3320">
        <v>21.084138440594799</v>
      </c>
      <c r="L3320">
        <v>22.605524782101998</v>
      </c>
      <c r="M3320">
        <v>65.046838797369404</v>
      </c>
      <c r="N3320">
        <v>1.60737881969095</v>
      </c>
      <c r="O3320">
        <v>68.118545127974798</v>
      </c>
      <c r="P3320">
        <v>22.027397260273901</v>
      </c>
      <c r="Q3320">
        <v>8.5334398048517002E-2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541</v>
      </c>
      <c r="E3321">
        <v>55.653634079999897</v>
      </c>
      <c r="F3321">
        <v>48.54</v>
      </c>
      <c r="G3321">
        <v>3.0571078766646602</v>
      </c>
      <c r="H3321">
        <v>-15.879557689705701</v>
      </c>
      <c r="I3321">
        <v>-5.02526492602881</v>
      </c>
      <c r="J3321">
        <v>-3.0483206825572502</v>
      </c>
      <c r="K3321">
        <v>51.156425588077603</v>
      </c>
      <c r="L3321">
        <v>48.070323787461597</v>
      </c>
      <c r="M3321">
        <v>46.489255278425297</v>
      </c>
      <c r="N3321">
        <v>0.146005586748545</v>
      </c>
      <c r="O3321">
        <v>70.539761021837606</v>
      </c>
      <c r="P3321">
        <v>38.646101113967397</v>
      </c>
      <c r="Q3321">
        <v>0.16633836537372501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138</v>
      </c>
      <c r="E3322">
        <v>55.595610000000001</v>
      </c>
      <c r="F3322">
        <v>14.79</v>
      </c>
      <c r="G3322">
        <v>-33.6075319676753</v>
      </c>
      <c r="H3322">
        <v>-4.3862050692963601</v>
      </c>
      <c r="I3322">
        <v>-36.703304321988298</v>
      </c>
      <c r="J3322">
        <v>-3.9117603323383698</v>
      </c>
      <c r="K3322">
        <v>15.421894887551201</v>
      </c>
      <c r="L3322">
        <v>16.359434037271399</v>
      </c>
      <c r="M3322">
        <v>34.201991627832001</v>
      </c>
      <c r="N3322">
        <v>0.47037385838622098</v>
      </c>
      <c r="O3322">
        <v>74.4421906693712</v>
      </c>
      <c r="P3322">
        <v>18.795180722891502</v>
      </c>
      <c r="Q3322">
        <v>-3.3596151226290001E-3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72</v>
      </c>
      <c r="E3323">
        <v>55.580824049999997</v>
      </c>
      <c r="F3323">
        <v>54.26</v>
      </c>
      <c r="G3323">
        <v>-64.697443800582306</v>
      </c>
      <c r="H3323">
        <v>-1.7060451516606701</v>
      </c>
      <c r="I3323">
        <v>-38.760898042967803</v>
      </c>
      <c r="J3323">
        <v>4.6550132772247501</v>
      </c>
      <c r="K3323">
        <v>55.2768993800319</v>
      </c>
      <c r="L3323">
        <v>61.668911460345598</v>
      </c>
      <c r="M3323">
        <v>51.5464283427035</v>
      </c>
      <c r="N3323">
        <v>1.1701196375657501</v>
      </c>
      <c r="O3323">
        <v>83.376336159233304</v>
      </c>
      <c r="P3323">
        <v>10.734693877551001</v>
      </c>
      <c r="Q3323">
        <v>1.6581970772066999E-2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177</v>
      </c>
      <c r="E3324">
        <v>55.567265999999996</v>
      </c>
      <c r="F3324">
        <v>31.82</v>
      </c>
      <c r="G3324">
        <v>180.48665270494101</v>
      </c>
      <c r="H3324">
        <v>28.388694961725701</v>
      </c>
      <c r="I3324">
        <v>25.261037277024901</v>
      </c>
      <c r="J3324">
        <v>-13.9527709718786</v>
      </c>
      <c r="K3324">
        <v>25.672674483505599</v>
      </c>
      <c r="L3324">
        <v>20.506293447899001</v>
      </c>
      <c r="M3324">
        <v>58.327453110509303</v>
      </c>
      <c r="N3324">
        <v>1.9504872985933801</v>
      </c>
      <c r="O3324">
        <v>25.078566939032001</v>
      </c>
      <c r="P3324">
        <v>234.59516298633</v>
      </c>
      <c r="Q3324">
        <v>0.104467429370085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812</v>
      </c>
      <c r="E3325">
        <v>55.471582900000001</v>
      </c>
      <c r="F3325">
        <v>110.05</v>
      </c>
      <c r="G3325">
        <v>4.1628163049718001</v>
      </c>
      <c r="H3325">
        <v>4.8504127053688499</v>
      </c>
      <c r="I3325">
        <v>0.39478749415194597</v>
      </c>
      <c r="J3325">
        <v>5.1631078888713198</v>
      </c>
      <c r="K3325">
        <v>102.889760892685</v>
      </c>
      <c r="L3325">
        <v>99.450045372118595</v>
      </c>
      <c r="M3325">
        <v>61.586784620978001</v>
      </c>
      <c r="N3325">
        <v>0.59558911785256197</v>
      </c>
      <c r="O3325">
        <v>23.943661971830998</v>
      </c>
      <c r="P3325">
        <v>48.515519568151099</v>
      </c>
      <c r="Q3325">
        <v>1.8400003915579999E-2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402</v>
      </c>
      <c r="E3326">
        <v>55.433502500000003</v>
      </c>
      <c r="F3326">
        <v>132.94999999999999</v>
      </c>
      <c r="G3326">
        <v>-48.897960600277898</v>
      </c>
      <c r="H3326">
        <v>-14.1018102308068</v>
      </c>
      <c r="I3326">
        <v>-31.7739851020138</v>
      </c>
      <c r="J3326">
        <v>-0.90098930425813395</v>
      </c>
      <c r="K3326">
        <v>138.60427620441601</v>
      </c>
      <c r="L3326">
        <v>143.46163408198501</v>
      </c>
      <c r="M3326">
        <v>44.524361185690402</v>
      </c>
      <c r="N3326">
        <v>1.3254098360655699</v>
      </c>
      <c r="O3326">
        <v>57.954118089507297</v>
      </c>
      <c r="P3326">
        <v>14.562688496337699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138</v>
      </c>
      <c r="E3327">
        <v>55.427547279999899</v>
      </c>
      <c r="F3327">
        <v>32.659999999999997</v>
      </c>
      <c r="G3327">
        <v>41.021889920586503</v>
      </c>
      <c r="H3327">
        <v>2.8406421508580202</v>
      </c>
      <c r="I3327">
        <v>0.65915506357158304</v>
      </c>
      <c r="J3327">
        <v>0.42772853593293297</v>
      </c>
      <c r="K3327">
        <v>30.299964243847999</v>
      </c>
      <c r="L3327">
        <v>28.306816820422799</v>
      </c>
      <c r="M3327">
        <v>64.211440481777103</v>
      </c>
      <c r="N3327">
        <v>1.6649878588527001</v>
      </c>
      <c r="O3327">
        <v>15.799142682179999</v>
      </c>
      <c r="P3327">
        <v>107.365079365079</v>
      </c>
      <c r="Q3327">
        <v>6.5559823950259999E-2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622</v>
      </c>
      <c r="E3328">
        <v>55.337898260000003</v>
      </c>
      <c r="F3328">
        <v>332.45</v>
      </c>
      <c r="G3328">
        <v>29.015512253121901</v>
      </c>
      <c r="H3328">
        <v>9.43708670219306</v>
      </c>
      <c r="I3328">
        <v>-13.251734012901901</v>
      </c>
      <c r="J3328">
        <v>-8.0656415548313998</v>
      </c>
      <c r="K3328">
        <v>312.32786477751398</v>
      </c>
      <c r="L3328">
        <v>282.41810202007201</v>
      </c>
      <c r="M3328">
        <v>48.889415211593601</v>
      </c>
      <c r="N3328">
        <v>0.44516472658782802</v>
      </c>
      <c r="O3328">
        <v>23.627613174913499</v>
      </c>
      <c r="P3328">
        <v>59.066985645933002</v>
      </c>
      <c r="Q3328">
        <v>-4.3500849078777E-2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271</v>
      </c>
      <c r="E3329">
        <v>55.318125000000002</v>
      </c>
      <c r="F3329">
        <v>181</v>
      </c>
      <c r="G3329">
        <v>-5.9032877401199899</v>
      </c>
      <c r="H3329">
        <v>5.2381430402212299</v>
      </c>
      <c r="I3329">
        <v>8.0382616830891394</v>
      </c>
      <c r="J3329">
        <v>-0.66820768820696796</v>
      </c>
      <c r="K3329">
        <v>168.95551378290099</v>
      </c>
      <c r="L3329">
        <v>159.32734537537101</v>
      </c>
      <c r="M3329">
        <v>61.590021556996</v>
      </c>
      <c r="N3329">
        <v>0.32054427294882198</v>
      </c>
      <c r="O3329">
        <v>39.198895027624303</v>
      </c>
      <c r="P3329">
        <v>43.309580364212103</v>
      </c>
      <c r="Q3329">
        <v>7.0684349332563998E-2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72</v>
      </c>
      <c r="E3330">
        <v>55.216163999999999</v>
      </c>
      <c r="F3330">
        <v>19.43</v>
      </c>
      <c r="G3330">
        <v>-38.604361543967002</v>
      </c>
      <c r="H3330">
        <v>-11.192661584601799</v>
      </c>
      <c r="I3330">
        <v>-37.197191628572298</v>
      </c>
      <c r="J3330">
        <v>-0.67190217149084897</v>
      </c>
      <c r="K3330">
        <v>20.310238856592399</v>
      </c>
      <c r="L3330">
        <v>20.926227200011098</v>
      </c>
      <c r="M3330">
        <v>66.913029405751701</v>
      </c>
      <c r="N3330">
        <v>0.29828462271281098</v>
      </c>
      <c r="O3330">
        <v>83.736489963973199</v>
      </c>
      <c r="P3330">
        <v>14.294117647058799</v>
      </c>
      <c r="Q3330">
        <v>0.13190347644206399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271</v>
      </c>
      <c r="E3331">
        <v>55.210577000000001</v>
      </c>
      <c r="F3331">
        <v>53</v>
      </c>
      <c r="G3331">
        <v>119.108311104485</v>
      </c>
      <c r="I3331">
        <v>-12.475198124158</v>
      </c>
      <c r="K3331">
        <v>53.706138190125102</v>
      </c>
      <c r="L3331">
        <v>38.513103008389599</v>
      </c>
      <c r="M3331">
        <v>19.721633824694301</v>
      </c>
      <c r="N3331">
        <v>3.47003154574132E-2</v>
      </c>
      <c r="O3331">
        <v>50.943396226415103</v>
      </c>
      <c r="P3331">
        <v>218.31831831831801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715</v>
      </c>
      <c r="E3332">
        <v>54.986265107999998</v>
      </c>
      <c r="F3332">
        <v>425.02</v>
      </c>
      <c r="G3332">
        <v>12.235238349647901</v>
      </c>
      <c r="H3332">
        <v>9.1885843666149594</v>
      </c>
      <c r="I3332">
        <v>-3.33198420516801</v>
      </c>
      <c r="J3332">
        <v>1.0630701310722801</v>
      </c>
      <c r="K3332">
        <v>387.91658110771601</v>
      </c>
      <c r="L3332">
        <v>365.358030373443</v>
      </c>
      <c r="M3332">
        <v>51.557362812998498</v>
      </c>
      <c r="N3332">
        <v>1.1850124355349101</v>
      </c>
      <c r="O3332">
        <v>2.9833890169874402</v>
      </c>
      <c r="P3332">
        <v>38.668841761826997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138</v>
      </c>
      <c r="E3333">
        <v>54.9309376</v>
      </c>
      <c r="F3333">
        <v>5573.35</v>
      </c>
      <c r="G3333">
        <v>77.695461755313403</v>
      </c>
      <c r="H3333">
        <v>51.965463715326699</v>
      </c>
      <c r="I3333">
        <v>-7.9092847301863998</v>
      </c>
      <c r="J3333">
        <v>6.07169905572077</v>
      </c>
      <c r="K3333">
        <v>4880.0012493631602</v>
      </c>
      <c r="L3333">
        <v>4299.4550504489098</v>
      </c>
      <c r="M3333">
        <v>63.284910176996497</v>
      </c>
      <c r="N3333">
        <v>0.70384108867427497</v>
      </c>
      <c r="O3333">
        <v>16.177882243175102</v>
      </c>
      <c r="P3333">
        <v>101.932971014492</v>
      </c>
      <c r="Q3333">
        <v>2.8544412857083999E-2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295</v>
      </c>
      <c r="E3334">
        <v>54.765465599999999</v>
      </c>
      <c r="F3334">
        <v>26.96</v>
      </c>
      <c r="G3334">
        <v>-46.024261285532901</v>
      </c>
      <c r="H3334">
        <v>-3.9177847948303</v>
      </c>
      <c r="I3334">
        <v>-24.4336995650802</v>
      </c>
      <c r="J3334">
        <v>10.5835049305217</v>
      </c>
      <c r="K3334">
        <v>24.274303478258599</v>
      </c>
      <c r="L3334">
        <v>28.232199631714899</v>
      </c>
      <c r="M3334">
        <v>85.576245220450105</v>
      </c>
      <c r="N3334">
        <v>1.7180724988648399</v>
      </c>
      <c r="O3334">
        <v>37.240356083085999</v>
      </c>
      <c r="P3334">
        <v>27.470449172576799</v>
      </c>
      <c r="Q3334">
        <v>-7.7327154170869994E-2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418</v>
      </c>
      <c r="E3335">
        <v>54.675091625</v>
      </c>
      <c r="F3335">
        <v>177.85</v>
      </c>
      <c r="G3335">
        <v>-24.0109549505604</v>
      </c>
      <c r="H3335">
        <v>215.30657369715499</v>
      </c>
      <c r="I3335">
        <v>210.243429388691</v>
      </c>
      <c r="J3335">
        <v>23.129282997654599</v>
      </c>
      <c r="M3335">
        <v>100</v>
      </c>
      <c r="N3335">
        <v>1.0334218478161299</v>
      </c>
      <c r="O3335">
        <v>0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138</v>
      </c>
      <c r="E3336">
        <v>54.662044860000002</v>
      </c>
      <c r="F3336">
        <v>163.95</v>
      </c>
      <c r="G3336">
        <v>74.8127171328739</v>
      </c>
      <c r="H3336">
        <v>13.367560001351899</v>
      </c>
      <c r="I3336">
        <v>48.590840921755202</v>
      </c>
      <c r="J3336">
        <v>0.68806485961142305</v>
      </c>
      <c r="K3336">
        <v>149.02993389239799</v>
      </c>
      <c r="L3336">
        <v>119.526027438743</v>
      </c>
      <c r="M3336">
        <v>50.426157770880302</v>
      </c>
      <c r="N3336">
        <v>0.23396930328161999</v>
      </c>
      <c r="O3336">
        <v>9.78956999085087</v>
      </c>
      <c r="P3336">
        <v>107.53164556962</v>
      </c>
      <c r="Q3336">
        <v>9.6927906549494E-2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E3337">
        <v>54.657218</v>
      </c>
      <c r="F3337">
        <v>27.62</v>
      </c>
      <c r="G3337">
        <v>95.195394255788699</v>
      </c>
      <c r="H3337">
        <v>-18.4626145355363</v>
      </c>
      <c r="I3337">
        <v>-5.9016221187171203</v>
      </c>
      <c r="J3337">
        <v>0.21114834399141899</v>
      </c>
      <c r="K3337">
        <v>28.1982358485376</v>
      </c>
      <c r="L3337">
        <v>26.5672802778491</v>
      </c>
      <c r="M3337">
        <v>48.019033689782503</v>
      </c>
      <c r="N3337">
        <v>0.98220823074217301</v>
      </c>
      <c r="O3337">
        <v>23.0992034757422</v>
      </c>
      <c r="P3337">
        <v>130.166666666666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370</v>
      </c>
      <c r="E3338">
        <v>54.430390000000003</v>
      </c>
      <c r="F3338">
        <v>101.5</v>
      </c>
      <c r="G3338">
        <v>-40.984370083484698</v>
      </c>
      <c r="H3338">
        <v>-1.93733172239744</v>
      </c>
      <c r="I3338">
        <v>-42.314550628909998</v>
      </c>
      <c r="J3338">
        <v>0.61128716058000399</v>
      </c>
      <c r="K3338">
        <v>105.549127477211</v>
      </c>
      <c r="L3338">
        <v>121.992173060151</v>
      </c>
      <c r="M3338">
        <v>47.3945309961696</v>
      </c>
      <c r="N3338">
        <v>1.5871671791794699</v>
      </c>
      <c r="O3338">
        <v>105.911330049261</v>
      </c>
      <c r="P3338">
        <v>16.895082344811598</v>
      </c>
      <c r="Q3338">
        <v>0.10807665580139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271</v>
      </c>
      <c r="E3339">
        <v>54.417892023</v>
      </c>
      <c r="F3339">
        <v>114.29</v>
      </c>
      <c r="G3339">
        <v>64.399859424645598</v>
      </c>
      <c r="H3339">
        <v>12.8281506198068</v>
      </c>
      <c r="I3339">
        <v>-36.472650875941703</v>
      </c>
      <c r="J3339">
        <v>1.14823961654717</v>
      </c>
      <c r="K3339">
        <v>109.52331948278901</v>
      </c>
      <c r="L3339">
        <v>105.157987397931</v>
      </c>
      <c r="M3339">
        <v>53.888762961862298</v>
      </c>
      <c r="N3339">
        <v>0.84333011156070303</v>
      </c>
      <c r="O3339">
        <v>42.444658325312801</v>
      </c>
      <c r="P3339">
        <v>107.422867513611</v>
      </c>
      <c r="Q3339">
        <v>5.8306812890501998E-2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98</v>
      </c>
      <c r="E3340">
        <v>54.397325000000002</v>
      </c>
      <c r="F3340">
        <v>959.6</v>
      </c>
      <c r="G3340">
        <v>35.6562663472764</v>
      </c>
      <c r="H3340">
        <v>-17.147042806812301</v>
      </c>
      <c r="I3340">
        <v>-6.6011518658659201</v>
      </c>
      <c r="K3340">
        <v>976.46109252052702</v>
      </c>
      <c r="M3340">
        <v>5.6022450359880004E-3</v>
      </c>
      <c r="N3340">
        <v>0.96969696969696895</v>
      </c>
      <c r="O3340">
        <v>42.246769487286301</v>
      </c>
      <c r="P3340">
        <v>76.868491383282603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418</v>
      </c>
      <c r="E3341">
        <v>54.36</v>
      </c>
      <c r="F3341">
        <v>14.4</v>
      </c>
      <c r="G3341">
        <v>-90.128602009383997</v>
      </c>
      <c r="H3341">
        <v>12.238534889751</v>
      </c>
      <c r="I3341">
        <v>-26.495488182966401</v>
      </c>
      <c r="J3341">
        <v>-6.0183835756390103</v>
      </c>
      <c r="K3341">
        <v>13.2572255477324</v>
      </c>
      <c r="L3341">
        <v>18.102254657225199</v>
      </c>
      <c r="M3341">
        <v>48.340586495499501</v>
      </c>
      <c r="N3341">
        <v>1.7158496980084299</v>
      </c>
      <c r="O3341">
        <v>219.305555555555</v>
      </c>
      <c r="P3341">
        <v>73.493975903614398</v>
      </c>
      <c r="Q3341">
        <v>1.9062667668019999E-2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E3342">
        <v>54.287678200000002</v>
      </c>
      <c r="F3342">
        <v>110.6</v>
      </c>
      <c r="G3342">
        <v>112.313831374225</v>
      </c>
      <c r="H3342">
        <v>-6.7673208313220199</v>
      </c>
      <c r="I3342">
        <v>39.310744879364101</v>
      </c>
      <c r="J3342">
        <v>10.1012462862242</v>
      </c>
      <c r="K3342">
        <v>98.336999298803605</v>
      </c>
      <c r="L3342">
        <v>77.313447371048994</v>
      </c>
      <c r="M3342">
        <v>72.521226901237895</v>
      </c>
      <c r="N3342">
        <v>0.45233781318683403</v>
      </c>
      <c r="O3342">
        <v>2.1699819168173602</v>
      </c>
      <c r="P3342">
        <v>153.43721356553601</v>
      </c>
      <c r="Q3342">
        <v>7.9050142255288003E-2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E3343">
        <v>54.1441856</v>
      </c>
      <c r="F3343">
        <v>52.96</v>
      </c>
      <c r="G3343">
        <v>-84.810362796600401</v>
      </c>
      <c r="H3343">
        <v>11.749506676584801</v>
      </c>
      <c r="I3343">
        <v>-59.419537216202897</v>
      </c>
      <c r="J3343">
        <v>-10.226502500739</v>
      </c>
      <c r="K3343">
        <v>53.090764173969198</v>
      </c>
      <c r="L3343">
        <v>78.170275177778905</v>
      </c>
      <c r="M3343">
        <v>45.982213943117799</v>
      </c>
      <c r="N3343">
        <v>1.3921348314606701</v>
      </c>
      <c r="O3343">
        <v>222.12990936555801</v>
      </c>
      <c r="P3343">
        <v>29.170731707317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E3344">
        <v>54.082099999999997</v>
      </c>
      <c r="F3344">
        <v>49.3</v>
      </c>
      <c r="G3344">
        <v>73.267956614065398</v>
      </c>
      <c r="H3344">
        <v>-27.300150391815301</v>
      </c>
      <c r="I3344">
        <v>15.778789441076199</v>
      </c>
      <c r="J3344">
        <v>-3.5476762864315301</v>
      </c>
      <c r="K3344">
        <v>48.401074897143197</v>
      </c>
      <c r="L3344">
        <v>37.600114330708699</v>
      </c>
      <c r="M3344">
        <v>40.868852712430503</v>
      </c>
      <c r="N3344">
        <v>0.64823151125401901</v>
      </c>
      <c r="O3344">
        <v>39.8580121703854</v>
      </c>
      <c r="P3344">
        <v>115.189873417721</v>
      </c>
      <c r="Q3344">
        <v>0.10557650258826599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402</v>
      </c>
      <c r="E3345">
        <v>53.99503</v>
      </c>
      <c r="F3345">
        <v>115</v>
      </c>
      <c r="G3345">
        <v>21.6508563223971</v>
      </c>
      <c r="H3345">
        <v>13.518998668691699</v>
      </c>
      <c r="I3345">
        <v>-27.442360189450799</v>
      </c>
      <c r="J3345">
        <v>6.4098611356245598</v>
      </c>
      <c r="K3345">
        <v>114.526398908038</v>
      </c>
      <c r="L3345">
        <v>102.809631482434</v>
      </c>
      <c r="M3345">
        <v>54.308689955617403</v>
      </c>
      <c r="N3345">
        <v>0.57527942143326705</v>
      </c>
      <c r="O3345">
        <v>33.869565217391198</v>
      </c>
      <c r="P3345">
        <v>47.435897435897402</v>
      </c>
      <c r="Q3345">
        <v>7.7349160749970003E-2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46</v>
      </c>
      <c r="E3346">
        <v>53.879280000000001</v>
      </c>
      <c r="F3346">
        <v>7.28</v>
      </c>
      <c r="G3346">
        <v>-95.639949494597801</v>
      </c>
      <c r="H3346">
        <v>-12.676200206371</v>
      </c>
      <c r="I3346">
        <v>-60.967032898413599</v>
      </c>
      <c r="J3346">
        <v>5.4433198309948203</v>
      </c>
      <c r="K3346">
        <v>8.1843146626388101</v>
      </c>
      <c r="L3346">
        <v>12.0658621650672</v>
      </c>
      <c r="M3346">
        <v>53.852988974316602</v>
      </c>
      <c r="N3346">
        <v>0.59370038074090903</v>
      </c>
      <c r="O3346">
        <v>305.35714285714198</v>
      </c>
      <c r="P3346">
        <v>8.49478390461997</v>
      </c>
      <c r="Q3346">
        <v>3.3778802362903003E-2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1435</v>
      </c>
      <c r="E3347">
        <v>53.870471999999999</v>
      </c>
      <c r="F3347">
        <v>30.21</v>
      </c>
      <c r="G3347">
        <v>18.758421230913999</v>
      </c>
      <c r="H3347">
        <v>-8.3046714685023701</v>
      </c>
      <c r="I3347">
        <v>-14.1345837383782</v>
      </c>
      <c r="J3347">
        <v>1.4623968352190799</v>
      </c>
      <c r="K3347">
        <v>32.1663941153151</v>
      </c>
      <c r="L3347">
        <v>30.460119068374599</v>
      </c>
      <c r="M3347">
        <v>39.854588471470102</v>
      </c>
      <c r="N3347">
        <v>0.59943440876463905</v>
      </c>
      <c r="O3347">
        <v>54.121151936444797</v>
      </c>
      <c r="P3347">
        <v>85.907692307692301</v>
      </c>
      <c r="Q3347">
        <v>0.103713261595311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133</v>
      </c>
      <c r="E3348">
        <v>53.866796100000002</v>
      </c>
      <c r="F3348">
        <v>39</v>
      </c>
      <c r="G3348">
        <v>-41.645590642218302</v>
      </c>
      <c r="H3348">
        <v>-16.412355851131299</v>
      </c>
      <c r="I3348">
        <v>-31.935001923404801</v>
      </c>
      <c r="J3348">
        <v>-0.90832068255725096</v>
      </c>
      <c r="M3348">
        <v>33.936760010936098</v>
      </c>
      <c r="O3348">
        <v>25</v>
      </c>
      <c r="P3348">
        <v>3.72340425531914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121</v>
      </c>
      <c r="E3349">
        <v>53.854599999999998</v>
      </c>
      <c r="F3349">
        <v>5.36</v>
      </c>
      <c r="G3349">
        <v>17.787986848381301</v>
      </c>
      <c r="H3349">
        <v>-10.525745848667601</v>
      </c>
      <c r="I3349">
        <v>-24.367480325706602</v>
      </c>
      <c r="J3349">
        <v>3.8993716251350499</v>
      </c>
      <c r="K3349">
        <v>5.2921484701947303</v>
      </c>
      <c r="L3349">
        <v>5.3594630264579797</v>
      </c>
      <c r="M3349">
        <v>63.004054669581798</v>
      </c>
      <c r="N3349">
        <v>0.76257486422381504</v>
      </c>
      <c r="O3349">
        <v>78.358208955223802</v>
      </c>
      <c r="P3349">
        <v>64.923076923076906</v>
      </c>
      <c r="Q3349">
        <v>6.8298410511358001E-2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715</v>
      </c>
      <c r="E3350">
        <v>53.792091599999999</v>
      </c>
      <c r="F3350">
        <v>901.21</v>
      </c>
      <c r="G3350">
        <v>-2.0643229243635899</v>
      </c>
      <c r="H3350">
        <v>0.100659774205244</v>
      </c>
      <c r="I3350">
        <v>-0.208709059953049</v>
      </c>
      <c r="J3350">
        <v>1.0491318859794201</v>
      </c>
      <c r="K3350">
        <v>875.57210226944903</v>
      </c>
      <c r="L3350">
        <v>815.65491733696297</v>
      </c>
      <c r="M3350">
        <v>58.819350865168801</v>
      </c>
      <c r="N3350">
        <v>0.53784995986969397</v>
      </c>
      <c r="O3350">
        <v>8.1878807381187499</v>
      </c>
      <c r="P3350">
        <v>27.994603039341001</v>
      </c>
      <c r="Q3350">
        <v>1.3226938830403E-2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E3351">
        <v>53.551007039999902</v>
      </c>
      <c r="F3351">
        <v>49.6</v>
      </c>
      <c r="G3351">
        <v>13.6521036117487</v>
      </c>
      <c r="H3351">
        <v>-8.7299942146807101</v>
      </c>
      <c r="I3351">
        <v>-17.933550610996999</v>
      </c>
      <c r="J3351">
        <v>-0.30821853751128397</v>
      </c>
      <c r="K3351">
        <v>51.034758821712202</v>
      </c>
      <c r="L3351">
        <v>50.692479055081598</v>
      </c>
      <c r="M3351">
        <v>54.734330719873</v>
      </c>
      <c r="N3351">
        <v>0.97086649284373905</v>
      </c>
      <c r="O3351">
        <v>42.5</v>
      </c>
      <c r="P3351">
        <v>52.100582643360902</v>
      </c>
      <c r="Q3351">
        <v>0.12231165764195601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E3352">
        <v>53.381045299999997</v>
      </c>
      <c r="F3352">
        <v>60.61</v>
      </c>
      <c r="G3352">
        <v>42.134878382772897</v>
      </c>
      <c r="H3352">
        <v>-1.6322567590427199</v>
      </c>
      <c r="I3352">
        <v>-10.782005855999699</v>
      </c>
      <c r="J3352">
        <v>-0.16128286402129599</v>
      </c>
      <c r="K3352">
        <v>60.754888748442198</v>
      </c>
      <c r="L3352">
        <v>57.970520647843202</v>
      </c>
      <c r="M3352">
        <v>51.890171226383501</v>
      </c>
      <c r="N3352">
        <v>0.93224856876040396</v>
      </c>
      <c r="O3352">
        <v>32.733872298300597</v>
      </c>
      <c r="P3352">
        <v>81.739130434782595</v>
      </c>
      <c r="Q3352">
        <v>3.7824338944407003E-2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53.246012</v>
      </c>
      <c r="F3353">
        <v>64.45</v>
      </c>
      <c r="G3353">
        <v>-8.9422172251542609</v>
      </c>
      <c r="H3353">
        <v>12.8067094217757</v>
      </c>
      <c r="I3353">
        <v>-29.386005230429401</v>
      </c>
      <c r="J3353">
        <v>-6.9083206825572496</v>
      </c>
      <c r="K3353">
        <v>60.794105328535203</v>
      </c>
      <c r="L3353">
        <v>63.420290617761097</v>
      </c>
      <c r="M3353">
        <v>54.889704173617602</v>
      </c>
      <c r="N3353">
        <v>2.1166981423617002</v>
      </c>
      <c r="O3353">
        <v>43.382467028704397</v>
      </c>
      <c r="P3353">
        <v>31.530612244897899</v>
      </c>
      <c r="Q3353">
        <v>-3.7062247090974998E-2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361</v>
      </c>
      <c r="E3354">
        <v>53.131045391999997</v>
      </c>
      <c r="F3354">
        <v>31.56</v>
      </c>
      <c r="G3354">
        <v>8.87325557575533</v>
      </c>
      <c r="H3354">
        <v>-9.7361720282719109</v>
      </c>
      <c r="I3354">
        <v>-11.998907560758299</v>
      </c>
      <c r="J3354">
        <v>-1.2654635397000999</v>
      </c>
      <c r="K3354">
        <v>33.149656867824099</v>
      </c>
      <c r="L3354">
        <v>32.458082363926898</v>
      </c>
      <c r="M3354">
        <v>52.609490939293401</v>
      </c>
      <c r="N3354">
        <v>0.20985591397849401</v>
      </c>
      <c r="O3354">
        <v>53.358681875792101</v>
      </c>
      <c r="P3354">
        <v>45.773672055427198</v>
      </c>
      <c r="Q3354">
        <v>4.5098845132416E-2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124</v>
      </c>
      <c r="E3355">
        <v>53.097964040000001</v>
      </c>
      <c r="F3355">
        <v>2.2000000000000002</v>
      </c>
      <c r="G3355">
        <v>-5.5931859894901201</v>
      </c>
      <c r="H3355">
        <v>-1.87035303188851</v>
      </c>
      <c r="I3355">
        <v>-12.2495918825592</v>
      </c>
      <c r="J3355">
        <v>1.0670674632677399</v>
      </c>
      <c r="K3355">
        <v>2.80531640952095</v>
      </c>
      <c r="L3355">
        <v>2.8492677430408602</v>
      </c>
      <c r="M3355">
        <v>15.3874106226971</v>
      </c>
      <c r="N3355">
        <v>1</v>
      </c>
      <c r="Q3355">
        <v>-0.13535727796024799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72</v>
      </c>
      <c r="E3356">
        <v>53.060940000000002</v>
      </c>
      <c r="F3356">
        <v>26.19</v>
      </c>
      <c r="G3356">
        <v>116.484912818034</v>
      </c>
      <c r="H3356">
        <v>1.08201463555197</v>
      </c>
      <c r="I3356">
        <v>57.888982880679002</v>
      </c>
      <c r="J3356">
        <v>-1.1385718656660899</v>
      </c>
      <c r="K3356">
        <v>24.524500259554699</v>
      </c>
      <c r="L3356">
        <v>19.395817980193801</v>
      </c>
      <c r="M3356">
        <v>45.9975847595869</v>
      </c>
      <c r="N3356">
        <v>0.95095376931504005</v>
      </c>
      <c r="O3356">
        <v>12.6384116074837</v>
      </c>
      <c r="P3356">
        <v>175.68421052631501</v>
      </c>
      <c r="Q3356">
        <v>6.0920967984501001E-2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469</v>
      </c>
      <c r="E3357">
        <v>52.996580000000002</v>
      </c>
      <c r="F3357">
        <v>120.25</v>
      </c>
      <c r="G3357">
        <v>48.514152653456698</v>
      </c>
      <c r="I3357">
        <v>-22.994367750349799</v>
      </c>
      <c r="K3357">
        <v>101.614352436579</v>
      </c>
      <c r="L3357">
        <v>65.979273510552801</v>
      </c>
      <c r="M3357">
        <v>99.464893626018295</v>
      </c>
      <c r="N3357">
        <v>0</v>
      </c>
      <c r="O3357">
        <v>15.2598752598752</v>
      </c>
      <c r="P3357">
        <v>72.525107604017194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906</v>
      </c>
      <c r="E3358">
        <v>52.960320000000003</v>
      </c>
      <c r="F3358">
        <v>10.08</v>
      </c>
      <c r="G3358">
        <v>92.7632385978266</v>
      </c>
      <c r="H3358">
        <v>39.620347651172203</v>
      </c>
      <c r="I3358">
        <v>84.516201815590307</v>
      </c>
      <c r="J3358">
        <v>-6.0647165742472602</v>
      </c>
      <c r="K3358">
        <v>8.0075277352255192</v>
      </c>
      <c r="L3358">
        <v>6.0389908751415202</v>
      </c>
      <c r="M3358">
        <v>48.789632938836299</v>
      </c>
      <c r="N3358">
        <v>1.35417899661328</v>
      </c>
      <c r="O3358">
        <v>17.261904761904699</v>
      </c>
      <c r="P3358">
        <v>152</v>
      </c>
      <c r="Q3358">
        <v>2.1669238809930002E-3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E3359">
        <v>52.83</v>
      </c>
      <c r="F3359">
        <v>88.05</v>
      </c>
      <c r="G3359">
        <v>152.78879355619799</v>
      </c>
      <c r="H3359">
        <v>-20.8049616141953</v>
      </c>
      <c r="I3359">
        <v>42.567618802993799</v>
      </c>
      <c r="J3359">
        <v>-3.7846647685787498</v>
      </c>
      <c r="K3359">
        <v>95.945369805099006</v>
      </c>
      <c r="L3359">
        <v>74.008289422857203</v>
      </c>
      <c r="M3359">
        <v>17.607048494187101</v>
      </c>
      <c r="N3359">
        <v>0.34364622537082101</v>
      </c>
      <c r="O3359">
        <v>43.895513912549603</v>
      </c>
      <c r="P3359">
        <v>202.47337684644401</v>
      </c>
      <c r="Q3359">
        <v>0.119097217793324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121</v>
      </c>
      <c r="E3360">
        <v>52.807499999999997</v>
      </c>
      <c r="F3360">
        <v>70.41</v>
      </c>
      <c r="G3360">
        <v>38.037376464859499</v>
      </c>
      <c r="H3360">
        <v>-8.6107626836844808</v>
      </c>
      <c r="I3360">
        <v>-6.4419103493940204</v>
      </c>
      <c r="J3360">
        <v>3.1145219570366498</v>
      </c>
      <c r="K3360">
        <v>71.394724153193906</v>
      </c>
      <c r="L3360">
        <v>63.262909592234003</v>
      </c>
      <c r="M3360">
        <v>44.764563152029403</v>
      </c>
      <c r="N3360">
        <v>1.0398643085431301</v>
      </c>
      <c r="O3360">
        <v>38.474648487430699</v>
      </c>
      <c r="P3360">
        <v>75.805243445692795</v>
      </c>
      <c r="Q3360">
        <v>7.5325536606519E-2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555</v>
      </c>
      <c r="E3361">
        <v>52.788039808000001</v>
      </c>
      <c r="F3361">
        <v>57.26</v>
      </c>
      <c r="G3361">
        <v>-11.2944195174895</v>
      </c>
      <c r="H3361">
        <v>-10.5513900305156</v>
      </c>
      <c r="I3361">
        <v>-35.7005035001065</v>
      </c>
      <c r="J3361">
        <v>-8.6937616010710492</v>
      </c>
      <c r="K3361">
        <v>58.714105654896898</v>
      </c>
      <c r="L3361">
        <v>58.504338248537799</v>
      </c>
      <c r="M3361">
        <v>39.695978979006398</v>
      </c>
      <c r="N3361">
        <v>0.70772970544514902</v>
      </c>
      <c r="O3361">
        <v>55.256723716381401</v>
      </c>
      <c r="P3361">
        <v>22.875536480686598</v>
      </c>
      <c r="Q3361">
        <v>-6.0294618309970002E-2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418</v>
      </c>
      <c r="E3362">
        <v>52.654812980000003</v>
      </c>
      <c r="F3362">
        <v>83.3</v>
      </c>
      <c r="G3362">
        <v>-41.290001623847402</v>
      </c>
      <c r="H3362">
        <v>0.42456558766015901</v>
      </c>
      <c r="I3362">
        <v>-34.204212385593102</v>
      </c>
      <c r="J3362">
        <v>3.3880865030714902</v>
      </c>
      <c r="K3362">
        <v>84.275938068630396</v>
      </c>
      <c r="L3362">
        <v>92.441918914361807</v>
      </c>
      <c r="M3362">
        <v>64.827539844054499</v>
      </c>
      <c r="N3362">
        <v>0.33270496915933101</v>
      </c>
      <c r="O3362">
        <v>93.277310924369701</v>
      </c>
      <c r="P3362">
        <v>18.492176386913201</v>
      </c>
      <c r="Q3362">
        <v>3.6426008373691997E-2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290</v>
      </c>
      <c r="E3363">
        <v>52.640780499999998</v>
      </c>
      <c r="F3363">
        <v>13.09</v>
      </c>
      <c r="G3363">
        <v>65.150894760422204</v>
      </c>
      <c r="H3363">
        <v>0.45165235699142198</v>
      </c>
      <c r="I3363">
        <v>-52.3211995650802</v>
      </c>
      <c r="J3363">
        <v>-10.5535352040093</v>
      </c>
      <c r="K3363">
        <v>13.2022539790678</v>
      </c>
      <c r="L3363">
        <v>13.0296603627589</v>
      </c>
      <c r="M3363">
        <v>46.9776008066397</v>
      </c>
      <c r="N3363">
        <v>2.2482907722500398</v>
      </c>
      <c r="O3363">
        <v>67.838044308632504</v>
      </c>
      <c r="P3363">
        <v>95.373134328358205</v>
      </c>
      <c r="Q3363">
        <v>4.5164184966042999E-2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402</v>
      </c>
      <c r="E3364">
        <v>52.628796000000001</v>
      </c>
      <c r="F3364">
        <v>138.80000000000001</v>
      </c>
      <c r="G3364">
        <v>-27.822458762064201</v>
      </c>
      <c r="H3364">
        <v>3.5708469677136701</v>
      </c>
      <c r="I3364">
        <v>-37.509218237279399</v>
      </c>
      <c r="J3364">
        <v>0.85224269772443095</v>
      </c>
      <c r="K3364">
        <v>134.71321183069099</v>
      </c>
      <c r="L3364">
        <v>138.73451149427601</v>
      </c>
      <c r="M3364">
        <v>53.0156745919654</v>
      </c>
      <c r="N3364">
        <v>0.80306481707202704</v>
      </c>
      <c r="O3364">
        <v>80.115273775216096</v>
      </c>
      <c r="P3364">
        <v>31.563981042654</v>
      </c>
      <c r="Q3364">
        <v>2.5342964917683002E-2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E3365">
        <v>52.487499999999997</v>
      </c>
      <c r="F3365">
        <v>41.99</v>
      </c>
      <c r="G3365">
        <v>5.98904504943956</v>
      </c>
      <c r="H3365">
        <v>-16.2201902931121</v>
      </c>
      <c r="I3365">
        <v>-23.2355212957243</v>
      </c>
      <c r="J3365">
        <v>-0.180708742258755</v>
      </c>
      <c r="K3365">
        <v>45.001309174495297</v>
      </c>
      <c r="L3365">
        <v>43.185602501512903</v>
      </c>
      <c r="M3365">
        <v>44.767496294088097</v>
      </c>
      <c r="N3365">
        <v>0.31985254149883602</v>
      </c>
      <c r="O3365">
        <v>61.1097880447725</v>
      </c>
      <c r="P3365">
        <v>57.857142857142797</v>
      </c>
      <c r="Q3365">
        <v>8.4960483657035998E-2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622</v>
      </c>
      <c r="E3366">
        <v>52.420427189999998</v>
      </c>
      <c r="F3366">
        <v>30.57</v>
      </c>
      <c r="G3366">
        <v>34.382827432859202</v>
      </c>
      <c r="H3366">
        <v>-7.5300479850202704</v>
      </c>
      <c r="I3366">
        <v>-11.7164736142972</v>
      </c>
      <c r="J3366">
        <v>2.38219315143485</v>
      </c>
      <c r="K3366">
        <v>31.043430308057498</v>
      </c>
      <c r="L3366">
        <v>28.841089649079102</v>
      </c>
      <c r="M3366">
        <v>52.713161477610903</v>
      </c>
      <c r="N3366">
        <v>0.70623332664753702</v>
      </c>
      <c r="O3366">
        <v>26.921818776578299</v>
      </c>
      <c r="P3366">
        <v>65.243243243243199</v>
      </c>
      <c r="Q3366">
        <v>-1.4870420121278E-2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E3367">
        <v>52.04448</v>
      </c>
      <c r="F3367">
        <v>42.52</v>
      </c>
      <c r="G3367">
        <v>-55.760553666451202</v>
      </c>
      <c r="H3367">
        <v>-5.6224891436868001</v>
      </c>
      <c r="I3367">
        <v>-43.089513778221502</v>
      </c>
      <c r="J3367">
        <v>1.33236767199249</v>
      </c>
      <c r="K3367">
        <v>44.775849950817502</v>
      </c>
      <c r="L3367">
        <v>49.0661322739846</v>
      </c>
      <c r="M3367">
        <v>36.488924188836897</v>
      </c>
      <c r="N3367">
        <v>0.31732283464566902</v>
      </c>
      <c r="O3367">
        <v>80.973659454374399</v>
      </c>
      <c r="P3367">
        <v>4.3435582822086003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60</v>
      </c>
      <c r="E3368">
        <v>51.991189120000001</v>
      </c>
      <c r="F3368">
        <v>20.8</v>
      </c>
      <c r="G3368">
        <v>-42.442327499580003</v>
      </c>
      <c r="H3368">
        <v>-13.4131727492524</v>
      </c>
      <c r="I3368">
        <v>-25.259270341335899</v>
      </c>
      <c r="J3368">
        <v>5.2502159028086002</v>
      </c>
      <c r="K3368">
        <v>22.531371378646</v>
      </c>
      <c r="L3368">
        <v>22.429939072761599</v>
      </c>
      <c r="M3368">
        <v>40.788724584905196</v>
      </c>
      <c r="N3368">
        <v>0.79494485294117601</v>
      </c>
      <c r="O3368">
        <v>29.567307692307601</v>
      </c>
      <c r="P3368">
        <v>29.595015576323899</v>
      </c>
      <c r="Q3368">
        <v>6.4511886041767996E-2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418</v>
      </c>
      <c r="E3369">
        <v>51.968492404999999</v>
      </c>
      <c r="F3369">
        <v>0.89</v>
      </c>
      <c r="G3369">
        <v>-51.653231373324601</v>
      </c>
      <c r="H3369">
        <v>9.7713708883224992</v>
      </c>
      <c r="I3369">
        <v>-10.8119941387236</v>
      </c>
      <c r="J3369">
        <v>6.2975616703839297</v>
      </c>
      <c r="K3369">
        <v>0.87924077817156399</v>
      </c>
      <c r="L3369">
        <v>0.86320204690878999</v>
      </c>
      <c r="M3369">
        <v>40.868472005956399</v>
      </c>
      <c r="N3369">
        <v>0.64984838686478796</v>
      </c>
      <c r="O3369">
        <v>51.685393258426899</v>
      </c>
      <c r="P3369">
        <v>34.848484848484802</v>
      </c>
      <c r="Q3369">
        <v>9.0599794391336003E-2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E3370">
        <v>51.909480000000002</v>
      </c>
      <c r="F3370">
        <v>105</v>
      </c>
      <c r="G3370">
        <v>120.45935936841499</v>
      </c>
      <c r="H3370">
        <v>-22.856369154900701</v>
      </c>
      <c r="I3370">
        <v>431.72147464188703</v>
      </c>
      <c r="J3370">
        <v>-6.6251038993404698</v>
      </c>
      <c r="K3370">
        <v>107.320017332481</v>
      </c>
      <c r="L3370">
        <v>67.609522353893894</v>
      </c>
      <c r="M3370">
        <v>8.2565975808703893</v>
      </c>
      <c r="N3370">
        <v>0.188349514563106</v>
      </c>
      <c r="O3370">
        <v>27.571428571428498</v>
      </c>
      <c r="P3370">
        <v>446.02184087363401</v>
      </c>
      <c r="Q3370">
        <v>0.15666674126512001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1428</v>
      </c>
      <c r="E3371">
        <v>51.831704700000003</v>
      </c>
      <c r="F3371">
        <v>9.85</v>
      </c>
      <c r="G3371">
        <v>-85.428894629369694</v>
      </c>
      <c r="H3371">
        <v>-13.5815553144405</v>
      </c>
      <c r="I3371">
        <v>-56.966256802177597</v>
      </c>
      <c r="J3371">
        <v>-2.34145735905676</v>
      </c>
      <c r="K3371">
        <v>10.245162463657699</v>
      </c>
      <c r="L3371">
        <v>14.6414797630396</v>
      </c>
      <c r="M3371">
        <v>49.485219458437797</v>
      </c>
      <c r="N3371">
        <v>0.679970671857135</v>
      </c>
      <c r="O3371">
        <v>169.03553299492299</v>
      </c>
      <c r="P3371">
        <v>10.055865921787699</v>
      </c>
      <c r="Q3371">
        <v>0.21038932262468801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541</v>
      </c>
      <c r="E3372">
        <v>51.622199999999999</v>
      </c>
      <c r="F3372">
        <v>3.57</v>
      </c>
      <c r="G3372">
        <v>347.53621486076003</v>
      </c>
      <c r="H3372">
        <v>-37.212601268009898</v>
      </c>
      <c r="I3372">
        <v>4.7536221859627199</v>
      </c>
      <c r="J3372">
        <v>-2.5003922938104499</v>
      </c>
      <c r="K3372">
        <v>4.8839467541913102</v>
      </c>
      <c r="L3372">
        <v>3.8909519007651001</v>
      </c>
      <c r="M3372">
        <v>26.911079780269599</v>
      </c>
      <c r="N3372">
        <v>5.3422808419080203</v>
      </c>
      <c r="O3372">
        <v>131.37254901960699</v>
      </c>
      <c r="P3372">
        <v>394.02024774809598</v>
      </c>
      <c r="Q3372">
        <v>0.12284399041135401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622</v>
      </c>
      <c r="E3373">
        <v>51.532275237999997</v>
      </c>
      <c r="F3373">
        <v>0.83</v>
      </c>
      <c r="G3373">
        <v>-51.203937406700803</v>
      </c>
      <c r="H3373">
        <v>2.30794823502643</v>
      </c>
      <c r="I3373">
        <v>-63.997335928716602</v>
      </c>
      <c r="J3373">
        <v>-0.81795923677410698</v>
      </c>
      <c r="K3373">
        <v>0.86086547224107302</v>
      </c>
      <c r="L3373">
        <v>1.12662936920532</v>
      </c>
      <c r="M3373">
        <v>55.149009572059001</v>
      </c>
      <c r="N3373">
        <v>0.71997688497644297</v>
      </c>
      <c r="O3373">
        <v>140.96385542168599</v>
      </c>
      <c r="P3373">
        <v>13.6986301369862</v>
      </c>
      <c r="Q3373">
        <v>5.6219813905805001E-2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E3374">
        <v>51.306380799999999</v>
      </c>
      <c r="F3374">
        <v>68</v>
      </c>
      <c r="G3374">
        <v>-63.431890362587097</v>
      </c>
      <c r="H3374">
        <v>-26.239129687051399</v>
      </c>
      <c r="I3374">
        <v>-57.821960916132298</v>
      </c>
      <c r="J3374">
        <v>-2.05117782541438</v>
      </c>
      <c r="K3374">
        <v>86.570789732656195</v>
      </c>
      <c r="L3374">
        <v>105.788558596646</v>
      </c>
      <c r="M3374">
        <v>36.3523224942006</v>
      </c>
      <c r="N3374">
        <v>4.8961956521739101</v>
      </c>
      <c r="O3374">
        <v>135.29411764705799</v>
      </c>
      <c r="P3374">
        <v>7.9365079365079296</v>
      </c>
      <c r="Q3374">
        <v>5.1527083358370003E-3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138</v>
      </c>
      <c r="E3375">
        <v>51.284513799999999</v>
      </c>
      <c r="F3375">
        <v>41</v>
      </c>
      <c r="G3375">
        <v>9.3657529219184106</v>
      </c>
      <c r="H3375">
        <v>-9.4715003865274507</v>
      </c>
      <c r="I3375">
        <v>1.8469425501227399</v>
      </c>
      <c r="J3375">
        <v>2.65157579267074</v>
      </c>
      <c r="K3375">
        <v>42.963882885232401</v>
      </c>
      <c r="L3375">
        <v>40.358141837592697</v>
      </c>
      <c r="M3375">
        <v>24.654844996630501</v>
      </c>
      <c r="N3375">
        <v>0.38898305084745699</v>
      </c>
      <c r="O3375">
        <v>29.999999999999901</v>
      </c>
      <c r="P3375">
        <v>36.6666666666666</v>
      </c>
      <c r="Q3375">
        <v>1.268924937678E-3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418</v>
      </c>
      <c r="E3376">
        <v>51.272392500000002</v>
      </c>
      <c r="F3376">
        <v>9.4499999999999993</v>
      </c>
      <c r="G3376">
        <v>18.522981701023198</v>
      </c>
      <c r="H3376">
        <v>-3.4531083754073002</v>
      </c>
      <c r="I3376">
        <v>-27.523506727614699</v>
      </c>
      <c r="J3376">
        <v>1.13816457821371</v>
      </c>
      <c r="K3376">
        <v>8.9277184768488596</v>
      </c>
      <c r="L3376">
        <v>9.2933945686491697</v>
      </c>
      <c r="M3376">
        <v>73.820658613541198</v>
      </c>
      <c r="N3376">
        <v>1.0237563505978</v>
      </c>
      <c r="O3376">
        <v>26.878306878306802</v>
      </c>
      <c r="P3376">
        <v>44.274809160305303</v>
      </c>
      <c r="Q3376">
        <v>6.5583619761826001E-2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138</v>
      </c>
      <c r="E3377">
        <v>51.136620700000002</v>
      </c>
      <c r="F3377">
        <v>6.59</v>
      </c>
      <c r="G3377">
        <v>2.7198142802087601</v>
      </c>
      <c r="H3377">
        <v>16.186226819187301</v>
      </c>
      <c r="I3377">
        <v>13.660798816796699</v>
      </c>
      <c r="J3377">
        <v>-0.74750196910695998</v>
      </c>
      <c r="K3377">
        <v>6.1843457382343798</v>
      </c>
      <c r="L3377">
        <v>5.5566845208815101</v>
      </c>
      <c r="M3377">
        <v>53.908813192029903</v>
      </c>
      <c r="N3377">
        <v>0.95734908890146297</v>
      </c>
      <c r="O3377">
        <v>11.229135053110699</v>
      </c>
      <c r="P3377">
        <v>64.75</v>
      </c>
      <c r="Q3377">
        <v>6.1879764378550001E-2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51.116822231999997</v>
      </c>
      <c r="F3378">
        <v>36.04</v>
      </c>
      <c r="G3378">
        <v>-7.6778368098244902</v>
      </c>
      <c r="H3378">
        <v>-9.5570810793091692</v>
      </c>
      <c r="I3378">
        <v>-45.887306246932901</v>
      </c>
      <c r="J3378">
        <v>-1.21465577563867</v>
      </c>
      <c r="K3378">
        <v>36.917620879006797</v>
      </c>
      <c r="L3378">
        <v>39.399300246930302</v>
      </c>
      <c r="M3378">
        <v>53.927060231718897</v>
      </c>
      <c r="N3378">
        <v>1.03637123212422</v>
      </c>
      <c r="O3378">
        <v>55.3274139844617</v>
      </c>
      <c r="P3378">
        <v>36.670458854759097</v>
      </c>
      <c r="Q3378">
        <v>5.5003394127256001E-2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1450</v>
      </c>
      <c r="E3379">
        <v>51.1</v>
      </c>
      <c r="F3379">
        <v>20.440000000000001</v>
      </c>
      <c r="G3379">
        <v>-12.6288411294222</v>
      </c>
      <c r="H3379">
        <v>-5.8868569597787497</v>
      </c>
      <c r="I3379">
        <v>-34.174925228218903</v>
      </c>
      <c r="J3379">
        <v>-3.2214047947067699</v>
      </c>
      <c r="K3379">
        <v>20.714162512625698</v>
      </c>
      <c r="L3379">
        <v>20.9158631998807</v>
      </c>
      <c r="M3379">
        <v>45.654295526022203</v>
      </c>
      <c r="N3379">
        <v>0.72589389709047702</v>
      </c>
      <c r="O3379">
        <v>36.007827788649699</v>
      </c>
      <c r="P3379">
        <v>19.1142191142191</v>
      </c>
      <c r="Q3379">
        <v>1.0273705620625E-2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46</v>
      </c>
      <c r="E3380">
        <v>51.093021450000002</v>
      </c>
      <c r="F3380">
        <v>84.85</v>
      </c>
      <c r="G3380">
        <v>117.726936787331</v>
      </c>
      <c r="H3380">
        <v>27.4510846684854</v>
      </c>
      <c r="I3380">
        <v>159.851491603471</v>
      </c>
      <c r="J3380">
        <v>-11.2037985859488</v>
      </c>
      <c r="K3380">
        <v>69.291415746387401</v>
      </c>
      <c r="L3380">
        <v>45.7663453456436</v>
      </c>
      <c r="M3380">
        <v>43.051160710438403</v>
      </c>
      <c r="N3380">
        <v>0.60481366459627295</v>
      </c>
      <c r="O3380">
        <v>14.6729522687094</v>
      </c>
      <c r="P3380">
        <v>225.71976967370401</v>
      </c>
      <c r="Q3380">
        <v>0.158570700394744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138</v>
      </c>
      <c r="E3381">
        <v>51.077399999999997</v>
      </c>
      <c r="F3381">
        <v>5.45</v>
      </c>
      <c r="G3381">
        <v>35.813091970260601</v>
      </c>
      <c r="H3381">
        <v>7.92395385103206</v>
      </c>
      <c r="I3381">
        <v>-19.020645952026602</v>
      </c>
      <c r="J3381">
        <v>17.209900575577201</v>
      </c>
      <c r="K3381">
        <v>4.7355861720155996</v>
      </c>
      <c r="L3381">
        <v>4.6444640895982001</v>
      </c>
      <c r="M3381">
        <v>87.983976378510803</v>
      </c>
      <c r="N3381">
        <v>1.9561877970019299</v>
      </c>
      <c r="O3381">
        <v>23.3027522935779</v>
      </c>
      <c r="P3381">
        <v>75.806451612903203</v>
      </c>
      <c r="Q3381">
        <v>0.145206382630407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72</v>
      </c>
      <c r="E3382">
        <v>51.013855</v>
      </c>
      <c r="F3382">
        <v>120.7</v>
      </c>
      <c r="G3382">
        <v>105.195273685975</v>
      </c>
      <c r="H3382">
        <v>-18.685064726124601</v>
      </c>
      <c r="I3382">
        <v>-48.253854603839898</v>
      </c>
      <c r="J3382">
        <v>-1.4281983583982401</v>
      </c>
      <c r="K3382">
        <v>136.51734610795199</v>
      </c>
      <c r="L3382">
        <v>113.87646094562599</v>
      </c>
      <c r="M3382">
        <v>30.3681009853583</v>
      </c>
      <c r="N3382">
        <v>0.51053522360718395</v>
      </c>
      <c r="O3382">
        <v>63.8359569179784</v>
      </c>
      <c r="P3382">
        <v>129.206228636536</v>
      </c>
      <c r="Q3382">
        <v>0.28684901949687602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72</v>
      </c>
      <c r="E3383">
        <v>50.73395</v>
      </c>
      <c r="F3383">
        <v>35.11</v>
      </c>
      <c r="G3383">
        <v>-63.632623050302499</v>
      </c>
      <c r="H3383">
        <v>-4.4339736967689003</v>
      </c>
      <c r="I3383">
        <v>-12.7970415714405</v>
      </c>
      <c r="J3383">
        <v>-7.2387452722941603</v>
      </c>
      <c r="K3383">
        <v>36.291552571229801</v>
      </c>
      <c r="L3383">
        <v>37.618723116166997</v>
      </c>
      <c r="M3383">
        <v>43.998339693954499</v>
      </c>
      <c r="N3383">
        <v>1.62601732738251</v>
      </c>
      <c r="O3383">
        <v>65.622329820563905</v>
      </c>
      <c r="P3383">
        <v>25.3928571428571</v>
      </c>
      <c r="Q3383">
        <v>-6.9957291407590994E-2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906</v>
      </c>
      <c r="E3384">
        <v>50.695680000000003</v>
      </c>
      <c r="F3384">
        <v>9.43</v>
      </c>
      <c r="G3384">
        <v>-87.657832359966704</v>
      </c>
      <c r="H3384">
        <v>-35.472701388650499</v>
      </c>
      <c r="I3384">
        <v>-77.947243641153193</v>
      </c>
      <c r="J3384">
        <v>-5.9971775509530296</v>
      </c>
      <c r="K3384">
        <v>16.020134081701102</v>
      </c>
      <c r="M3384">
        <v>0.21016341147360201</v>
      </c>
      <c r="O3384">
        <v>203.92364793213099</v>
      </c>
      <c r="P3384">
        <v>0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402</v>
      </c>
      <c r="E3385">
        <v>50.685627930000003</v>
      </c>
      <c r="F3385">
        <v>34.299999999999997</v>
      </c>
      <c r="G3385">
        <v>-64.617015556620998</v>
      </c>
      <c r="H3385">
        <v>-0.231989703141596</v>
      </c>
      <c r="I3385">
        <v>-54.906426837807501</v>
      </c>
      <c r="J3385">
        <v>1.5916793174427399</v>
      </c>
      <c r="K3385">
        <v>34.769063513282902</v>
      </c>
      <c r="M3385">
        <v>50.327020442817002</v>
      </c>
      <c r="N3385">
        <v>0.97695312499999998</v>
      </c>
      <c r="O3385">
        <v>79.008746355685105</v>
      </c>
      <c r="P3385">
        <v>13.953488372093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915</v>
      </c>
      <c r="E3386">
        <v>50.56785</v>
      </c>
      <c r="F3386">
        <v>163.65</v>
      </c>
      <c r="G3386">
        <v>472.16390843741698</v>
      </c>
      <c r="H3386">
        <v>-21.4478325695348</v>
      </c>
      <c r="I3386">
        <v>270.48684279717298</v>
      </c>
      <c r="J3386">
        <v>-6.1197634686269096</v>
      </c>
      <c r="K3386">
        <v>178.43116629436599</v>
      </c>
      <c r="L3386">
        <v>111.83976883456501</v>
      </c>
      <c r="M3386">
        <v>20.9356176814495</v>
      </c>
      <c r="N3386">
        <v>0.186013476149714</v>
      </c>
      <c r="O3386">
        <v>44.087992667277703</v>
      </c>
      <c r="P3386">
        <v>496.17486338797801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60</v>
      </c>
      <c r="E3387">
        <v>50.5</v>
      </c>
      <c r="F3387">
        <v>4.04</v>
      </c>
      <c r="G3387">
        <v>-45.428520435922501</v>
      </c>
      <c r="H3387">
        <v>-1.14122104955431</v>
      </c>
      <c r="I3387">
        <v>-34.4584689985453</v>
      </c>
      <c r="J3387">
        <v>1.3471805399366401</v>
      </c>
      <c r="K3387">
        <v>4.0932851846332401</v>
      </c>
      <c r="L3387">
        <v>4.1755777647740402</v>
      </c>
      <c r="M3387">
        <v>47.396280886996102</v>
      </c>
      <c r="N3387">
        <v>0.79908277067119204</v>
      </c>
      <c r="O3387">
        <v>56.188118811881097</v>
      </c>
      <c r="P3387">
        <v>17.4418604651162</v>
      </c>
      <c r="Q3387">
        <v>7.9207056675572998E-2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1160</v>
      </c>
      <c r="E3388">
        <v>50.421250000000001</v>
      </c>
      <c r="F3388">
        <v>9.65</v>
      </c>
      <c r="G3388">
        <v>50.176770681208502</v>
      </c>
      <c r="H3388">
        <v>3.4641823011912201</v>
      </c>
      <c r="I3388">
        <v>26.5755461770121</v>
      </c>
      <c r="J3388">
        <v>-9.0775738348365795</v>
      </c>
      <c r="K3388">
        <v>8.6232767911760302</v>
      </c>
      <c r="L3388">
        <v>7.7179224927429697</v>
      </c>
      <c r="M3388">
        <v>61.922806210006897</v>
      </c>
      <c r="N3388">
        <v>2.5551816047005498</v>
      </c>
      <c r="O3388">
        <v>12.435233160621699</v>
      </c>
      <c r="P3388">
        <v>101.88284518828399</v>
      </c>
      <c r="Q3388">
        <v>0.152470982384529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60</v>
      </c>
      <c r="E3389">
        <v>50.296167139999902</v>
      </c>
      <c r="F3389">
        <v>25.15</v>
      </c>
      <c r="G3389">
        <v>12.9343213903053</v>
      </c>
      <c r="H3389">
        <v>8.0805973424949809</v>
      </c>
      <c r="I3389">
        <v>-6.4067583381390598</v>
      </c>
      <c r="J3389">
        <v>1.23139108685828</v>
      </c>
      <c r="K3389">
        <v>22.249038347520202</v>
      </c>
      <c r="L3389">
        <v>20.625343833385699</v>
      </c>
      <c r="M3389">
        <v>70.315651224598895</v>
      </c>
      <c r="N3389">
        <v>3.5075593191158001</v>
      </c>
      <c r="O3389">
        <v>19.6819085487077</v>
      </c>
      <c r="P3389">
        <v>145.365853658536</v>
      </c>
      <c r="Q3389">
        <v>0.123263058467458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50.177278200000003</v>
      </c>
      <c r="F3390">
        <v>21</v>
      </c>
      <c r="G3390">
        <v>210.917274714511</v>
      </c>
      <c r="H3390">
        <v>-3.9359747470939599</v>
      </c>
      <c r="I3390">
        <v>162.01542324193699</v>
      </c>
      <c r="J3390">
        <v>-4.4318714071949197</v>
      </c>
      <c r="K3390">
        <v>20.8852177204861</v>
      </c>
      <c r="L3390">
        <v>13.836849946542999</v>
      </c>
      <c r="M3390">
        <v>48.309032292018898</v>
      </c>
      <c r="N3390">
        <v>0.42474736783885497</v>
      </c>
      <c r="O3390">
        <v>29.285714285714199</v>
      </c>
      <c r="P3390">
        <v>234.928229665071</v>
      </c>
      <c r="Q3390">
        <v>0.15873144296659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E3391">
        <v>50.140799999999999</v>
      </c>
      <c r="F3391">
        <v>69.64</v>
      </c>
      <c r="G3391">
        <v>-48.618511516544999</v>
      </c>
      <c r="H3391">
        <v>-7.6630169815504097</v>
      </c>
      <c r="I3391">
        <v>-28.494550559001699</v>
      </c>
      <c r="J3391">
        <v>1.83519743805584</v>
      </c>
      <c r="K3391">
        <v>71.523453259148994</v>
      </c>
      <c r="L3391">
        <v>78.248604609490997</v>
      </c>
      <c r="M3391">
        <v>47.849431784770204</v>
      </c>
      <c r="N3391">
        <v>1.20026604589291</v>
      </c>
      <c r="O3391">
        <v>39.718552556002201</v>
      </c>
      <c r="P3391">
        <v>6.3206106870228904</v>
      </c>
      <c r="Q3391">
        <v>0.10771133831525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302</v>
      </c>
      <c r="E3392">
        <v>50.109030400000002</v>
      </c>
      <c r="F3392">
        <v>17.11</v>
      </c>
      <c r="G3392">
        <v>56.094308207334201</v>
      </c>
      <c r="H3392">
        <v>-4.9456804891905302</v>
      </c>
      <c r="I3392">
        <v>-8.3560937859265092</v>
      </c>
      <c r="J3392">
        <v>2.19590892469349</v>
      </c>
      <c r="K3392">
        <v>16.020188956254199</v>
      </c>
      <c r="L3392">
        <v>14.8850375273475</v>
      </c>
      <c r="M3392">
        <v>62.576829174471698</v>
      </c>
      <c r="N3392">
        <v>1.17925499811449</v>
      </c>
      <c r="O3392">
        <v>18.644067796610098</v>
      </c>
      <c r="P3392">
        <v>89.060773480662903</v>
      </c>
      <c r="Q3392">
        <v>6.4882539334779998E-2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50.054895000000002</v>
      </c>
      <c r="F3393">
        <v>999</v>
      </c>
      <c r="G3393">
        <v>570.22115067834795</v>
      </c>
      <c r="H3393">
        <v>6.4982005114856003</v>
      </c>
      <c r="I3393">
        <v>130.91318310551301</v>
      </c>
      <c r="J3393">
        <v>-9.3650458287560792</v>
      </c>
      <c r="K3393">
        <v>894.66960437013199</v>
      </c>
      <c r="L3393">
        <v>606.88844852452098</v>
      </c>
      <c r="M3393">
        <v>51.182830607804199</v>
      </c>
      <c r="N3393">
        <v>1.2312829989440299</v>
      </c>
      <c r="O3393">
        <v>20.120120120120099</v>
      </c>
      <c r="P3393">
        <v>764.56079619212403</v>
      </c>
      <c r="Q3393">
        <v>0.44997287981992601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E3394">
        <v>49.935084949999997</v>
      </c>
      <c r="F3394">
        <v>70.150000000000006</v>
      </c>
      <c r="G3394">
        <v>127.422736805711</v>
      </c>
      <c r="H3394">
        <v>15.710502776194801</v>
      </c>
      <c r="I3394">
        <v>38.531877776967598</v>
      </c>
      <c r="J3394">
        <v>-0.492789347407388</v>
      </c>
      <c r="K3394">
        <v>60.894530018956402</v>
      </c>
      <c r="L3394">
        <v>48.090258203923803</v>
      </c>
      <c r="M3394">
        <v>58.652314383940698</v>
      </c>
      <c r="N3394">
        <v>1.6559220043198799</v>
      </c>
      <c r="O3394">
        <v>15.1960085531004</v>
      </c>
      <c r="P3394">
        <v>177.82178217821701</v>
      </c>
      <c r="Q3394">
        <v>0.10484967391823501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E3395">
        <v>49.9053696</v>
      </c>
      <c r="F3395">
        <v>187.4</v>
      </c>
      <c r="G3395">
        <v>143.70333076372501</v>
      </c>
      <c r="H3395">
        <v>56.897625798841901</v>
      </c>
      <c r="I3395">
        <v>189.969807497754</v>
      </c>
      <c r="J3395">
        <v>14.609972000369501</v>
      </c>
      <c r="K3395">
        <v>132.075309197808</v>
      </c>
      <c r="L3395">
        <v>93.196979584577704</v>
      </c>
      <c r="M3395">
        <v>94.636207664016695</v>
      </c>
      <c r="N3395">
        <v>1.14326647564469</v>
      </c>
      <c r="O3395">
        <v>1.9743863393809999</v>
      </c>
      <c r="P3395">
        <v>274.8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138</v>
      </c>
      <c r="E3396">
        <v>49.896251759999998</v>
      </c>
      <c r="F3396">
        <v>166.8</v>
      </c>
      <c r="G3396">
        <v>60.563571994222102</v>
      </c>
      <c r="H3396">
        <v>-9.9515924016942297</v>
      </c>
      <c r="I3396">
        <v>3.33009921254077</v>
      </c>
      <c r="J3396">
        <v>-4.9759284091545801</v>
      </c>
      <c r="K3396">
        <v>160.01687112174699</v>
      </c>
      <c r="L3396">
        <v>141.424850198781</v>
      </c>
      <c r="M3396">
        <v>58.426319639835803</v>
      </c>
      <c r="N3396">
        <v>0.66871976924783605</v>
      </c>
      <c r="O3396">
        <v>10.9112709832134</v>
      </c>
      <c r="P3396">
        <v>102.05935796486899</v>
      </c>
      <c r="Q3396">
        <v>5.9108735404561998E-2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418</v>
      </c>
      <c r="E3397">
        <v>49.892260999999998</v>
      </c>
      <c r="F3397">
        <v>38.299999999999997</v>
      </c>
      <c r="G3397">
        <v>19.703866813041699</v>
      </c>
      <c r="H3397">
        <v>7.2022491051824202</v>
      </c>
      <c r="I3397">
        <v>-21.339201183203201</v>
      </c>
      <c r="J3397">
        <v>1.0980446071283601</v>
      </c>
      <c r="K3397">
        <v>38.340750284383901</v>
      </c>
      <c r="L3397">
        <v>38.309403548985401</v>
      </c>
      <c r="M3397">
        <v>43.404166327443001</v>
      </c>
      <c r="N3397">
        <v>0.34166193450690802</v>
      </c>
      <c r="O3397">
        <v>65.665796344647504</v>
      </c>
      <c r="P3397">
        <v>65.800865800865694</v>
      </c>
      <c r="Q3397">
        <v>1.1081382804444E-2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1529</v>
      </c>
      <c r="E3398">
        <v>49.586820930000002</v>
      </c>
      <c r="F3398">
        <v>31.65</v>
      </c>
      <c r="G3398">
        <v>76.941426001820403</v>
      </c>
      <c r="H3398">
        <v>19.1910651181433</v>
      </c>
      <c r="I3398">
        <v>-24.7671271935574</v>
      </c>
      <c r="J3398">
        <v>6.2236362294714702</v>
      </c>
      <c r="K3398">
        <v>25.418508613981999</v>
      </c>
      <c r="L3398">
        <v>24.660583999406601</v>
      </c>
      <c r="M3398">
        <v>75.677242326316801</v>
      </c>
      <c r="N3398">
        <v>3.8850270800599902</v>
      </c>
      <c r="O3398">
        <v>39.020537124802502</v>
      </c>
      <c r="P3398">
        <v>109.602649006622</v>
      </c>
      <c r="Q3398">
        <v>7.8192565065510006E-2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677</v>
      </c>
      <c r="E3399">
        <v>49.572000000000003</v>
      </c>
      <c r="F3399">
        <v>0.81</v>
      </c>
      <c r="G3399">
        <v>-43.010954950560397</v>
      </c>
      <c r="H3399">
        <v>-21.254203898554199</v>
      </c>
      <c r="I3399">
        <v>-40.664002595383302</v>
      </c>
      <c r="J3399">
        <v>-4.29067362373371</v>
      </c>
      <c r="K3399">
        <v>0.989560840483381</v>
      </c>
      <c r="L3399">
        <v>1.0521409003875599</v>
      </c>
      <c r="M3399">
        <v>28.476698812419102</v>
      </c>
      <c r="N3399">
        <v>0.35225977370971401</v>
      </c>
      <c r="O3399">
        <v>109.876543209876</v>
      </c>
      <c r="P3399">
        <v>10.958904109589</v>
      </c>
      <c r="Q3399">
        <v>-2.8667905844533999E-2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718</v>
      </c>
      <c r="E3400">
        <v>49.532736456000002</v>
      </c>
      <c r="F3400">
        <v>5.04</v>
      </c>
      <c r="G3400">
        <v>-4.8620187803477002</v>
      </c>
      <c r="H3400">
        <v>-0.28685695977876302</v>
      </c>
      <c r="I3400">
        <v>-11.652708390606399</v>
      </c>
      <c r="J3400">
        <v>-8.8795248710389298</v>
      </c>
      <c r="K3400">
        <v>4.92616415991104</v>
      </c>
      <c r="L3400">
        <v>4.4546779501506499</v>
      </c>
      <c r="M3400">
        <v>46.741178191431203</v>
      </c>
      <c r="N3400">
        <v>1.2661692222896299</v>
      </c>
      <c r="O3400">
        <v>16.071428571428498</v>
      </c>
      <c r="P3400">
        <v>80.645161290322505</v>
      </c>
      <c r="Q3400">
        <v>7.4281959245115006E-2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1100</v>
      </c>
      <c r="E3401">
        <v>49.481796000000003</v>
      </c>
      <c r="F3401">
        <v>112.28</v>
      </c>
      <c r="G3401">
        <v>-5.5596415208737797</v>
      </c>
      <c r="H3401">
        <v>7.37087499898412</v>
      </c>
      <c r="I3401">
        <v>17.793751415311799</v>
      </c>
      <c r="J3401">
        <v>-9.2833206825572496</v>
      </c>
      <c r="K3401">
        <v>101.304181229924</v>
      </c>
      <c r="L3401">
        <v>87.540174043370996</v>
      </c>
      <c r="M3401">
        <v>44.821877749933897</v>
      </c>
      <c r="N3401">
        <v>1.54808194692699</v>
      </c>
      <c r="O3401">
        <v>22.978268614178798</v>
      </c>
      <c r="P3401">
        <v>60.354184518708898</v>
      </c>
      <c r="Q3401">
        <v>2.2846045348333E-2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E3402">
        <v>49.308160000000001</v>
      </c>
      <c r="F3402">
        <v>34</v>
      </c>
      <c r="G3402">
        <v>-26.8680978077033</v>
      </c>
      <c r="H3402">
        <v>-2.5438037865368899</v>
      </c>
      <c r="I3402">
        <v>-11.2700632014439</v>
      </c>
      <c r="J3402">
        <v>-0.90832068255724696</v>
      </c>
      <c r="K3402">
        <v>34.397480569946097</v>
      </c>
      <c r="L3402">
        <v>32.915459947959199</v>
      </c>
      <c r="M3402">
        <v>50.629794112600401</v>
      </c>
      <c r="N3402">
        <v>1.2340155726666799</v>
      </c>
      <c r="O3402">
        <v>34.470588235294102</v>
      </c>
      <c r="P3402">
        <v>25.8327165062916</v>
      </c>
      <c r="Q3402">
        <v>0.12615590128104001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133</v>
      </c>
      <c r="E3403">
        <v>49.079735534999998</v>
      </c>
      <c r="F3403">
        <v>3.45</v>
      </c>
      <c r="K3403">
        <v>3.4677458506360201</v>
      </c>
      <c r="L3403">
        <v>4.1767796842679701</v>
      </c>
      <c r="M3403">
        <v>60.755946489344097</v>
      </c>
      <c r="N3403">
        <v>1</v>
      </c>
      <c r="Q3403">
        <v>-4.7233022382218999E-2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295</v>
      </c>
      <c r="E3404">
        <v>49.067</v>
      </c>
      <c r="F3404">
        <v>35.299999999999997</v>
      </c>
      <c r="G3404">
        <v>-32.322643262248697</v>
      </c>
      <c r="H3404">
        <v>-0.56465086398776798</v>
      </c>
      <c r="I3404">
        <v>-20.041354215725601</v>
      </c>
      <c r="J3404">
        <v>5.1159083923326198</v>
      </c>
      <c r="K3404">
        <v>34.0594376985701</v>
      </c>
      <c r="L3404">
        <v>34.675597383340197</v>
      </c>
      <c r="M3404">
        <v>59.473669376755403</v>
      </c>
      <c r="N3404">
        <v>0.492091087169441</v>
      </c>
      <c r="O3404">
        <v>30.594900849858298</v>
      </c>
      <c r="P3404">
        <v>30.740740740740701</v>
      </c>
      <c r="Q3404">
        <v>-8.0390917608547996E-2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80</v>
      </c>
      <c r="E3405">
        <v>49.025331524999999</v>
      </c>
      <c r="F3405">
        <v>15.63</v>
      </c>
      <c r="G3405">
        <v>-17.684424338315502</v>
      </c>
      <c r="H3405">
        <v>-5.5417242164159202</v>
      </c>
      <c r="I3405">
        <v>-26.981930477557</v>
      </c>
      <c r="J3405">
        <v>-2.1583206825572399</v>
      </c>
      <c r="K3405">
        <v>16.038713819282801</v>
      </c>
      <c r="L3405">
        <v>16.748725936915299</v>
      </c>
      <c r="M3405">
        <v>47.9920447633951</v>
      </c>
      <c r="N3405">
        <v>0.71044683520139595</v>
      </c>
      <c r="O3405">
        <v>34.3570057581573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833</v>
      </c>
      <c r="E3406">
        <v>48.773831399999999</v>
      </c>
      <c r="F3406">
        <v>22.47</v>
      </c>
      <c r="G3406">
        <v>75.544995315869301</v>
      </c>
      <c r="H3406">
        <v>19.463499986953799</v>
      </c>
      <c r="I3406">
        <v>-16.263717017087199</v>
      </c>
      <c r="J3406">
        <v>-4.4395311422788799</v>
      </c>
      <c r="K3406">
        <v>20.774880856082198</v>
      </c>
      <c r="L3406">
        <v>18.038661291282899</v>
      </c>
      <c r="M3406">
        <v>52.414014681759198</v>
      </c>
      <c r="N3406">
        <v>1.8245810932040101</v>
      </c>
      <c r="O3406">
        <v>17.6234979973297</v>
      </c>
      <c r="P3406">
        <v>111.981132075471</v>
      </c>
      <c r="Q3406">
        <v>6.3930360157766999E-2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138</v>
      </c>
      <c r="E3407">
        <v>48.738082925000001</v>
      </c>
      <c r="F3407">
        <v>14.77</v>
      </c>
      <c r="G3407">
        <v>34.465439899224897</v>
      </c>
      <c r="H3407">
        <v>-5.05079138600827</v>
      </c>
      <c r="I3407">
        <v>-1.98097459676597</v>
      </c>
      <c r="J3407">
        <v>2.0630597888232201</v>
      </c>
      <c r="K3407">
        <v>14.9960442739477</v>
      </c>
      <c r="L3407">
        <v>14.087869680482401</v>
      </c>
      <c r="M3407">
        <v>52.622422750201103</v>
      </c>
      <c r="N3407">
        <v>0.49905346904363501</v>
      </c>
      <c r="O3407">
        <v>34.394041976980297</v>
      </c>
      <c r="P3407">
        <v>71.744186046511601</v>
      </c>
      <c r="Q3407">
        <v>6.5444833708170003E-2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21</v>
      </c>
      <c r="E3408">
        <v>48.68</v>
      </c>
      <c r="F3408">
        <v>48.68</v>
      </c>
      <c r="G3408">
        <v>126.40056768318399</v>
      </c>
      <c r="H3408">
        <v>78.956280295123094</v>
      </c>
      <c r="I3408">
        <v>86.939815661597393</v>
      </c>
      <c r="J3408">
        <v>22.757083027920899</v>
      </c>
      <c r="K3408">
        <v>30.7354521320913</v>
      </c>
      <c r="L3408">
        <v>27.102559164367602</v>
      </c>
      <c r="M3408">
        <v>93.767681279747805</v>
      </c>
      <c r="N3408">
        <v>2.3522094231952302</v>
      </c>
      <c r="O3408">
        <v>0</v>
      </c>
      <c r="P3408">
        <v>164.85310119695299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E3409">
        <v>48.644618000000001</v>
      </c>
      <c r="F3409">
        <v>15.43</v>
      </c>
      <c r="G3409">
        <v>-38.5261904076241</v>
      </c>
      <c r="H3409">
        <v>27.7323118273289</v>
      </c>
      <c r="I3409">
        <v>-21.0113698593164</v>
      </c>
      <c r="J3409">
        <v>1.98281360688212</v>
      </c>
      <c r="K3409">
        <v>13.5625184533439</v>
      </c>
      <c r="L3409">
        <v>15.027442347418001</v>
      </c>
      <c r="M3409">
        <v>82.857058967752707</v>
      </c>
      <c r="N3409">
        <v>2.4222824008039399</v>
      </c>
      <c r="O3409">
        <v>62.346079066752999</v>
      </c>
      <c r="P3409">
        <v>40.272727272727202</v>
      </c>
      <c r="Q3409">
        <v>0.114198983986238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418</v>
      </c>
      <c r="E3410">
        <v>48.636225500000002</v>
      </c>
      <c r="F3410">
        <v>2.27</v>
      </c>
      <c r="G3410">
        <v>-7.2596859150274602</v>
      </c>
      <c r="H3410">
        <v>-0.134563381797107</v>
      </c>
      <c r="I3410">
        <v>-34.929736861117497</v>
      </c>
      <c r="J3410">
        <v>-6.2272507237095098</v>
      </c>
      <c r="K3410">
        <v>2.3463415509158301</v>
      </c>
      <c r="L3410">
        <v>2.3450342258901999</v>
      </c>
      <c r="M3410">
        <v>36.975742293916099</v>
      </c>
      <c r="N3410">
        <v>0.80648805284174696</v>
      </c>
      <c r="O3410">
        <v>56.387665198237798</v>
      </c>
      <c r="P3410">
        <v>22.043010752688101</v>
      </c>
      <c r="Q3410">
        <v>5.0765798905274002E-2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946</v>
      </c>
      <c r="E3411">
        <v>48.576663750000002</v>
      </c>
      <c r="F3411">
        <v>87.27</v>
      </c>
      <c r="G3411">
        <v>-7.2617910709617899</v>
      </c>
      <c r="H3411">
        <v>-11.730606959778701</v>
      </c>
      <c r="I3411">
        <v>-18.1350769755486</v>
      </c>
      <c r="J3411">
        <v>-1.7228715609132299</v>
      </c>
      <c r="K3411">
        <v>89.331136739917795</v>
      </c>
      <c r="L3411">
        <v>86.026433206455806</v>
      </c>
      <c r="M3411">
        <v>37.817875861355503</v>
      </c>
      <c r="N3411">
        <v>0.499075169348981</v>
      </c>
      <c r="O3411">
        <v>20.4308467972957</v>
      </c>
      <c r="P3411">
        <v>26.386676321506101</v>
      </c>
      <c r="Q3411">
        <v>7.8751239726180006E-2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48.386782500000002</v>
      </c>
      <c r="F3412">
        <v>369.4</v>
      </c>
      <c r="G3412">
        <v>268.96776845369402</v>
      </c>
      <c r="H3412">
        <v>152.73444481536899</v>
      </c>
      <c r="I3412">
        <v>246.51229249065901</v>
      </c>
      <c r="J3412">
        <v>19.392012600278601</v>
      </c>
      <c r="K3412">
        <v>216.96525968405101</v>
      </c>
      <c r="L3412">
        <v>140.42855933039101</v>
      </c>
      <c r="M3412">
        <v>80.915100179154706</v>
      </c>
      <c r="N3412">
        <v>2.2810344827586202</v>
      </c>
      <c r="O3412">
        <v>8.5544125609095794</v>
      </c>
      <c r="P3412">
        <v>390.89700996677698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555</v>
      </c>
      <c r="E3413">
        <v>48.306170000000002</v>
      </c>
      <c r="F3413">
        <v>79.7</v>
      </c>
      <c r="G3413">
        <v>-4.2333775535060596</v>
      </c>
      <c r="H3413">
        <v>5.8547762396857603</v>
      </c>
      <c r="I3413">
        <v>-29.603235519738401</v>
      </c>
      <c r="J3413">
        <v>-6.0910118974680199</v>
      </c>
      <c r="K3413">
        <v>79.612816304026595</v>
      </c>
      <c r="L3413">
        <v>78.667644410050301</v>
      </c>
      <c r="M3413">
        <v>39.209529355074103</v>
      </c>
      <c r="N3413">
        <v>0.96706001874082403</v>
      </c>
      <c r="O3413">
        <v>42.910915934755302</v>
      </c>
      <c r="P3413">
        <v>42.321428571428498</v>
      </c>
      <c r="Q3413">
        <v>0.176261295138051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48.305655999999999</v>
      </c>
      <c r="F3414">
        <v>48.8</v>
      </c>
      <c r="G3414">
        <v>32.801384381059002</v>
      </c>
      <c r="H3414">
        <v>-3.8868569597787599</v>
      </c>
      <c r="I3414">
        <v>1.21191278220322E-2</v>
      </c>
      <c r="J3414">
        <v>2.9222832069002602</v>
      </c>
      <c r="K3414">
        <v>48.835166324672301</v>
      </c>
      <c r="L3414">
        <v>45.086645178537204</v>
      </c>
      <c r="M3414">
        <v>49.409891553198101</v>
      </c>
      <c r="N3414">
        <v>1.15238267505822</v>
      </c>
      <c r="O3414">
        <v>37.2950819672131</v>
      </c>
      <c r="P3414">
        <v>62.126245847176001</v>
      </c>
      <c r="Q3414">
        <v>8.8246390377867995E-2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915</v>
      </c>
      <c r="E3415">
        <v>48.233504000000003</v>
      </c>
      <c r="F3415">
        <v>1.21</v>
      </c>
      <c r="G3415">
        <v>-7.6648011044066102</v>
      </c>
      <c r="H3415">
        <v>5.9627005623451401</v>
      </c>
      <c r="I3415">
        <v>-30.852090369677899</v>
      </c>
      <c r="J3415">
        <v>-8.3206825572523704E-3</v>
      </c>
      <c r="K3415">
        <v>1.2090711398287399</v>
      </c>
      <c r="L3415">
        <v>1.2256682974242601</v>
      </c>
      <c r="M3415">
        <v>44.821186264799401</v>
      </c>
      <c r="N3415">
        <v>0.92664247026132796</v>
      </c>
      <c r="O3415">
        <v>56.198347107438003</v>
      </c>
      <c r="P3415">
        <v>72.857142857142804</v>
      </c>
      <c r="Q3415">
        <v>-0.14762996424081101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133</v>
      </c>
      <c r="E3416">
        <v>48.188924783999902</v>
      </c>
      <c r="F3416">
        <v>23.71</v>
      </c>
      <c r="G3416">
        <v>116.699704947916</v>
      </c>
      <c r="H3416">
        <v>5.9105225441987699</v>
      </c>
      <c r="I3416">
        <v>74.774593895844703</v>
      </c>
      <c r="J3416">
        <v>-2.3736242761136301</v>
      </c>
      <c r="K3416">
        <v>21.388934269354198</v>
      </c>
      <c r="L3416">
        <v>16.147158806411099</v>
      </c>
      <c r="M3416">
        <v>52.212230015431402</v>
      </c>
      <c r="N3416">
        <v>1.27809021318509</v>
      </c>
      <c r="O3416">
        <v>20.539856600590401</v>
      </c>
      <c r="P3416">
        <v>162.278761061946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418</v>
      </c>
      <c r="E3417">
        <v>48.166391175000001</v>
      </c>
      <c r="F3417">
        <v>157.75</v>
      </c>
      <c r="G3417">
        <v>-51.548851137974303</v>
      </c>
      <c r="H3417">
        <v>-26.3661196325898</v>
      </c>
      <c r="I3417">
        <v>-31.535413451054399</v>
      </c>
      <c r="J3417">
        <v>-20.959626652706401</v>
      </c>
      <c r="K3417">
        <v>211.31829679232999</v>
      </c>
      <c r="L3417">
        <v>209.096166502443</v>
      </c>
      <c r="M3417">
        <v>13.743262749142101</v>
      </c>
      <c r="N3417">
        <v>5.3200393929268497</v>
      </c>
      <c r="O3417">
        <v>73.312202852614803</v>
      </c>
      <c r="P3417">
        <v>13.489208633093501</v>
      </c>
      <c r="Q3417">
        <v>2.5455275128823E-2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E3418">
        <v>48.161409499999998</v>
      </c>
      <c r="F3418">
        <v>211.1</v>
      </c>
      <c r="G3418">
        <v>107.967067027461</v>
      </c>
      <c r="H3418">
        <v>53.485867067354299</v>
      </c>
      <c r="I3418">
        <v>105.595467101586</v>
      </c>
      <c r="J3418">
        <v>35.947507538301601</v>
      </c>
      <c r="K3418">
        <v>155.288632741437</v>
      </c>
      <c r="L3418">
        <v>121.92175224526299</v>
      </c>
      <c r="M3418">
        <v>65.523465355317896</v>
      </c>
      <c r="N3418">
        <v>4.8631738800303701</v>
      </c>
      <c r="O3418">
        <v>25.177640928469899</v>
      </c>
      <c r="P3418">
        <v>148.35294117647001</v>
      </c>
      <c r="Q3418">
        <v>0.13505365847401099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E3419">
        <v>48.089421314999903</v>
      </c>
      <c r="F3419">
        <v>47.15</v>
      </c>
      <c r="G3419">
        <v>-27.471233410838899</v>
      </c>
      <c r="H3419">
        <v>0.37523527869141998</v>
      </c>
      <c r="I3419">
        <v>-12.244089175469901</v>
      </c>
      <c r="J3419">
        <v>-1.7767417351888299</v>
      </c>
      <c r="K3419">
        <v>47.385412950269199</v>
      </c>
      <c r="L3419">
        <v>48.338268743638501</v>
      </c>
      <c r="M3419">
        <v>50.481450717006503</v>
      </c>
      <c r="N3419">
        <v>0.48376963350785301</v>
      </c>
      <c r="O3419">
        <v>37.009544008483502</v>
      </c>
      <c r="P3419">
        <v>17.874999999999901</v>
      </c>
      <c r="Q3419">
        <v>4.4001891571169996E-3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E3420">
        <v>48.0834616</v>
      </c>
      <c r="F3420">
        <v>58</v>
      </c>
      <c r="G3420">
        <v>57.239045049439497</v>
      </c>
      <c r="H3420">
        <v>6.5471053043721801</v>
      </c>
      <c r="I3420">
        <v>-16.045241718787398</v>
      </c>
      <c r="J3420">
        <v>1.5916793174427399</v>
      </c>
      <c r="K3420">
        <v>53.313370084513302</v>
      </c>
      <c r="L3420">
        <v>50.144713532384401</v>
      </c>
      <c r="M3420">
        <v>95.794588890850207</v>
      </c>
      <c r="N3420">
        <v>0</v>
      </c>
      <c r="O3420">
        <v>55.689655172413801</v>
      </c>
      <c r="P3420">
        <v>93.3333333333333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46</v>
      </c>
      <c r="E3421">
        <v>48.068060123999999</v>
      </c>
      <c r="F3421">
        <v>21.14</v>
      </c>
      <c r="G3421">
        <v>-10.048690799617001</v>
      </c>
      <c r="H3421">
        <v>3.5475890973087898</v>
      </c>
      <c r="I3421">
        <v>-19.50215995372</v>
      </c>
      <c r="J3421">
        <v>5.5614335707508697</v>
      </c>
      <c r="K3421">
        <v>21.805979951821602</v>
      </c>
      <c r="L3421">
        <v>21.2982845834822</v>
      </c>
      <c r="M3421">
        <v>43.475256841877801</v>
      </c>
      <c r="N3421">
        <v>0.50737927953539297</v>
      </c>
      <c r="O3421">
        <v>26.537369914853301</v>
      </c>
      <c r="P3421">
        <v>21.494252873563202</v>
      </c>
      <c r="Q3421">
        <v>-2.7457655491992999E-2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496</v>
      </c>
      <c r="E3422">
        <v>48.04382382</v>
      </c>
      <c r="F3422">
        <v>33.64</v>
      </c>
      <c r="G3422">
        <v>5.9233826315175602</v>
      </c>
      <c r="H3422">
        <v>3.5902362471722702</v>
      </c>
      <c r="I3422">
        <v>-25.587286062970499</v>
      </c>
      <c r="J3422">
        <v>2.79288051864396</v>
      </c>
      <c r="K3422">
        <v>32.210274663013898</v>
      </c>
      <c r="L3422">
        <v>32.425474433317</v>
      </c>
      <c r="M3422">
        <v>60.776067458864603</v>
      </c>
      <c r="N3422">
        <v>0.91315562130667405</v>
      </c>
      <c r="O3422">
        <v>41.200951248513597</v>
      </c>
      <c r="P3422">
        <v>46.260869565217398</v>
      </c>
      <c r="Q3422">
        <v>-6.3721417748783996E-2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E3423">
        <v>48.016359999999999</v>
      </c>
      <c r="F3423">
        <v>76.900000000000006</v>
      </c>
      <c r="G3423">
        <v>-5.7032626428681397</v>
      </c>
      <c r="H3423">
        <v>-1.7750518379798801</v>
      </c>
      <c r="I3423">
        <v>-43.096662528043197</v>
      </c>
      <c r="J3423">
        <v>2.70348443924162</v>
      </c>
      <c r="K3423">
        <v>86.698792504929699</v>
      </c>
      <c r="L3423">
        <v>89.012217892467106</v>
      </c>
      <c r="M3423">
        <v>32.762201134621797</v>
      </c>
      <c r="N3423">
        <v>0.74784172661870496</v>
      </c>
      <c r="O3423">
        <v>74.655396618985606</v>
      </c>
      <c r="P3423">
        <v>24.5545837382572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146</v>
      </c>
      <c r="E3424">
        <v>47.935820380000003</v>
      </c>
      <c r="F3424">
        <v>2.38</v>
      </c>
      <c r="G3424">
        <v>-81.510954950560404</v>
      </c>
      <c r="H3424">
        <v>-2.0429751032386698</v>
      </c>
      <c r="I3424">
        <v>-32.231400714505497</v>
      </c>
      <c r="J3424">
        <v>-1.25384913784179</v>
      </c>
      <c r="K3424">
        <v>2.3699219338665398</v>
      </c>
      <c r="L3424">
        <v>3.14115552360655</v>
      </c>
      <c r="M3424">
        <v>40.4105189731427</v>
      </c>
      <c r="N3424">
        <v>0.76737167894968406</v>
      </c>
      <c r="O3424">
        <v>135.29411764705799</v>
      </c>
      <c r="P3424">
        <v>32.2222222222222</v>
      </c>
      <c r="Q3424">
        <v>-0.191060254865246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1450</v>
      </c>
      <c r="E3425">
        <v>47.854726999999997</v>
      </c>
      <c r="F3425">
        <v>29.87</v>
      </c>
      <c r="G3425">
        <v>10.2362360606755</v>
      </c>
      <c r="H3425">
        <v>-23.638946096268999</v>
      </c>
      <c r="I3425">
        <v>15.5691989856443</v>
      </c>
      <c r="J3425">
        <v>-1.73825612258443</v>
      </c>
      <c r="K3425">
        <v>28.286659837272399</v>
      </c>
      <c r="L3425">
        <v>24.945008549611199</v>
      </c>
      <c r="M3425">
        <v>55.427583374509602</v>
      </c>
      <c r="N3425">
        <v>0.25294674816464802</v>
      </c>
      <c r="O3425">
        <v>23.200535654502801</v>
      </c>
      <c r="P3425">
        <v>55.5729166666666</v>
      </c>
      <c r="Q3425">
        <v>6.8981411940057996E-2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622</v>
      </c>
      <c r="E3426">
        <v>47.79</v>
      </c>
      <c r="F3426">
        <v>29.5</v>
      </c>
      <c r="G3426">
        <v>26.345823846585301</v>
      </c>
      <c r="H3426">
        <v>10.869756796834899</v>
      </c>
      <c r="I3426">
        <v>-21.620504466117001</v>
      </c>
      <c r="J3426">
        <v>-6.1053461348724802</v>
      </c>
      <c r="K3426">
        <v>29.404490473723801</v>
      </c>
      <c r="L3426">
        <v>31.756224380191</v>
      </c>
      <c r="M3426">
        <v>41.170429425719497</v>
      </c>
      <c r="N3426">
        <v>1.1127031167172401</v>
      </c>
      <c r="O3426">
        <v>163.86440677966101</v>
      </c>
      <c r="P3426">
        <v>50.433452320244697</v>
      </c>
      <c r="Q3426">
        <v>0.20780937003500799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E3427">
        <v>47.593470000000003</v>
      </c>
      <c r="F3427">
        <v>121.35</v>
      </c>
      <c r="G3427">
        <v>4.1305445214564296</v>
      </c>
      <c r="H3427">
        <v>-3.2866970237531699</v>
      </c>
      <c r="I3427">
        <v>-35.756676911358603</v>
      </c>
      <c r="J3427">
        <v>-2.2307145049510702</v>
      </c>
      <c r="K3427">
        <v>129.81014408572901</v>
      </c>
      <c r="L3427">
        <v>129.714176720995</v>
      </c>
      <c r="M3427">
        <v>32.381143269992897</v>
      </c>
      <c r="N3427">
        <v>1.84841030415159</v>
      </c>
      <c r="O3427">
        <v>40.090646889163501</v>
      </c>
      <c r="P3427">
        <v>41.846873173582601</v>
      </c>
      <c r="Q3427">
        <v>1.8001336995961001E-2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E3428">
        <v>47.588037768</v>
      </c>
      <c r="F3428">
        <v>6.04</v>
      </c>
      <c r="G3428">
        <v>-69.694408187970495</v>
      </c>
      <c r="H3428">
        <v>-12.0049436563407</v>
      </c>
      <c r="I3428">
        <v>-36.963618472463899</v>
      </c>
      <c r="J3428">
        <v>-3.4083206825572501</v>
      </c>
      <c r="K3428">
        <v>6.0954629942565601</v>
      </c>
      <c r="L3428">
        <v>7.1093838614986398</v>
      </c>
      <c r="M3428">
        <v>35.7529091042909</v>
      </c>
      <c r="N3428">
        <v>0.85367468846569095</v>
      </c>
      <c r="O3428">
        <v>95.364238410596002</v>
      </c>
      <c r="P3428">
        <v>27.157894736842099</v>
      </c>
      <c r="Q3428">
        <v>-3.7914408441092999E-2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138</v>
      </c>
      <c r="E3429">
        <v>47.52</v>
      </c>
      <c r="F3429">
        <v>5.28</v>
      </c>
      <c r="G3429">
        <v>73.003970422573801</v>
      </c>
      <c r="H3429">
        <v>22.5985799334251</v>
      </c>
      <c r="I3429">
        <v>-10.5675568014915</v>
      </c>
      <c r="J3429">
        <v>-1.59184128180818</v>
      </c>
      <c r="K3429">
        <v>4.6096085736369803</v>
      </c>
      <c r="L3429">
        <v>4.2117264730698301</v>
      </c>
      <c r="M3429">
        <v>71.975708638702102</v>
      </c>
      <c r="N3429">
        <v>1.2781081151665099</v>
      </c>
      <c r="O3429">
        <v>12.878787878787801</v>
      </c>
      <c r="P3429">
        <v>99.245283018867894</v>
      </c>
      <c r="Q3429">
        <v>7.6235513393061005E-2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469</v>
      </c>
      <c r="E3430">
        <v>47.394386009999998</v>
      </c>
      <c r="F3430">
        <v>4.43</v>
      </c>
      <c r="G3430">
        <v>76.441533737222301</v>
      </c>
      <c r="H3430">
        <v>-11.7937395508718</v>
      </c>
      <c r="I3430">
        <v>55.4314345345365</v>
      </c>
      <c r="J3430">
        <v>5.2783152621432103</v>
      </c>
      <c r="K3430">
        <v>4.4007992840410504</v>
      </c>
      <c r="L3430">
        <v>3.4468096230013301</v>
      </c>
      <c r="M3430">
        <v>42.829762110620301</v>
      </c>
      <c r="N3430">
        <v>0.63683610748553898</v>
      </c>
      <c r="O3430">
        <v>23.7020316027088</v>
      </c>
      <c r="P3430">
        <v>148.876404494382</v>
      </c>
      <c r="Q3430">
        <v>5.7765025321715999E-2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E3431">
        <v>47.38467</v>
      </c>
      <c r="F3431">
        <v>177</v>
      </c>
      <c r="G3431">
        <v>-25.650299212855501</v>
      </c>
      <c r="H3431">
        <v>3.0360512194753801</v>
      </c>
      <c r="I3431">
        <v>-51.040895180996401</v>
      </c>
      <c r="J3431">
        <v>8.8932666190300491</v>
      </c>
      <c r="K3431">
        <v>159.49398697897399</v>
      </c>
      <c r="L3431">
        <v>199.71915384748101</v>
      </c>
      <c r="M3431">
        <v>81.552085589904905</v>
      </c>
      <c r="N3431">
        <v>0.38393351800553999</v>
      </c>
      <c r="O3431">
        <v>85.875706214689203</v>
      </c>
      <c r="P3431">
        <v>42.340168878166402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622</v>
      </c>
      <c r="E3432">
        <v>47.300967639999897</v>
      </c>
      <c r="F3432">
        <v>17.23</v>
      </c>
      <c r="G3432">
        <v>1.2981359585304499</v>
      </c>
      <c r="H3432">
        <v>-8.5462269544397191</v>
      </c>
      <c r="I3432">
        <v>-20.147360767266001</v>
      </c>
      <c r="J3432">
        <v>3.8486237618871901</v>
      </c>
      <c r="K3432">
        <v>16.756135803422001</v>
      </c>
      <c r="L3432">
        <v>16.297037741512</v>
      </c>
      <c r="M3432">
        <v>50.6892517976734</v>
      </c>
      <c r="N3432">
        <v>0.66471438433140695</v>
      </c>
      <c r="O3432">
        <v>31.746952988972701</v>
      </c>
      <c r="P3432">
        <v>31.526717557251899</v>
      </c>
      <c r="Q3432">
        <v>1.3715654408596E-2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E3433">
        <v>47.276031000000003</v>
      </c>
      <c r="F3433">
        <v>77.55</v>
      </c>
      <c r="G3433">
        <v>384.84731276597398</v>
      </c>
      <c r="H3433">
        <v>-12.677456202371699</v>
      </c>
      <c r="I3433">
        <v>3.4315299273542901</v>
      </c>
      <c r="J3433">
        <v>4.2406020043882302</v>
      </c>
      <c r="K3433">
        <v>82.068441455777204</v>
      </c>
      <c r="L3433">
        <v>64.304352739838393</v>
      </c>
      <c r="M3433">
        <v>43.335708367802503</v>
      </c>
      <c r="N3433">
        <v>0.891051166944415</v>
      </c>
      <c r="O3433">
        <v>28.046421663442899</v>
      </c>
      <c r="P3433">
        <v>408.85826771653501</v>
      </c>
      <c r="Q3433">
        <v>0.17301460811656399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60</v>
      </c>
      <c r="E3434">
        <v>47.221919999999997</v>
      </c>
      <c r="F3434">
        <v>38.58</v>
      </c>
      <c r="G3434">
        <v>45.795383077608498</v>
      </c>
      <c r="H3434">
        <v>-5.3522657648102001</v>
      </c>
      <c r="I3434">
        <v>4.46248767296211E-2</v>
      </c>
      <c r="J3434">
        <v>8.5434034553737899</v>
      </c>
      <c r="K3434">
        <v>37.569445643172003</v>
      </c>
      <c r="L3434">
        <v>33.802683072525198</v>
      </c>
      <c r="M3434">
        <v>62.112708059007602</v>
      </c>
      <c r="N3434">
        <v>0.90515724374976403</v>
      </c>
      <c r="O3434">
        <v>31.3893208916537</v>
      </c>
      <c r="P3434">
        <v>83.714285714285694</v>
      </c>
      <c r="Q3434">
        <v>2.5846566552362001E-2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622</v>
      </c>
      <c r="E3435">
        <v>47.19</v>
      </c>
      <c r="F3435">
        <v>8.58</v>
      </c>
      <c r="G3435">
        <v>10.0515450494395</v>
      </c>
      <c r="H3435">
        <v>-8.7884963040410593</v>
      </c>
      <c r="I3435">
        <v>-9.0242926121150493</v>
      </c>
      <c r="J3435">
        <v>9.3513789419733993</v>
      </c>
      <c r="K3435">
        <v>8.1994503827535397</v>
      </c>
      <c r="L3435">
        <v>8.0877474768134405</v>
      </c>
      <c r="M3435">
        <v>58.1121354798684</v>
      </c>
      <c r="N3435">
        <v>0.52886798567674098</v>
      </c>
      <c r="O3435">
        <v>36.596736596736598</v>
      </c>
      <c r="P3435">
        <v>41.818181818181799</v>
      </c>
      <c r="Q3435">
        <v>-2.8433449865402E-2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388</v>
      </c>
      <c r="E3436">
        <v>47.174399999999999</v>
      </c>
      <c r="F3436">
        <v>25.92</v>
      </c>
      <c r="G3436">
        <v>99.630114937273902</v>
      </c>
      <c r="H3436">
        <v>-2.6971036390956602</v>
      </c>
      <c r="I3436">
        <v>-7.1929282152180196</v>
      </c>
      <c r="J3436">
        <v>0.50513004805345396</v>
      </c>
      <c r="K3436">
        <v>28.3134085435921</v>
      </c>
      <c r="L3436">
        <v>25.020911098771698</v>
      </c>
      <c r="M3436">
        <v>28.046885596781198</v>
      </c>
      <c r="N3436">
        <v>0.25326225111975897</v>
      </c>
      <c r="O3436">
        <v>50.424382716049301</v>
      </c>
      <c r="P3436">
        <v>135.850773430391</v>
      </c>
      <c r="Q3436">
        <v>8.3176217845129005E-2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625</v>
      </c>
      <c r="E3437">
        <v>47.097110999999998</v>
      </c>
      <c r="F3437">
        <v>10.31</v>
      </c>
      <c r="G3437">
        <v>42.2793676300847</v>
      </c>
      <c r="H3437">
        <v>-13.0745245201004</v>
      </c>
      <c r="I3437">
        <v>-29.7921695104354</v>
      </c>
      <c r="J3437">
        <v>1.6912809110682601</v>
      </c>
      <c r="K3437">
        <v>10.262978286252499</v>
      </c>
      <c r="L3437">
        <v>10.066438227860999</v>
      </c>
      <c r="M3437">
        <v>63.986904821855703</v>
      </c>
      <c r="N3437">
        <v>0.70552134811839695</v>
      </c>
      <c r="O3437">
        <v>65.858389912706102</v>
      </c>
      <c r="P3437">
        <v>74.745762711864302</v>
      </c>
      <c r="Q3437">
        <v>-3.8874626955076999E-2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555</v>
      </c>
      <c r="E3438">
        <v>47.005045199999998</v>
      </c>
      <c r="F3438">
        <v>24.35</v>
      </c>
      <c r="G3438">
        <v>-50.647859712465198</v>
      </c>
      <c r="H3438">
        <v>-2.4852505340759401</v>
      </c>
      <c r="I3438">
        <v>-33.268752255041399</v>
      </c>
      <c r="J3438">
        <v>5.3261191514676298</v>
      </c>
      <c r="K3438">
        <v>25.8236169078139</v>
      </c>
      <c r="L3438">
        <v>29.348161386510299</v>
      </c>
      <c r="M3438">
        <v>34.326585382942902</v>
      </c>
      <c r="N3438">
        <v>0.84707903780068705</v>
      </c>
      <c r="O3438">
        <v>76.591375770020505</v>
      </c>
      <c r="P3438">
        <v>1.2474012474012499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E3439">
        <v>47.001579999999997</v>
      </c>
      <c r="F3439">
        <v>25.42</v>
      </c>
      <c r="G3439">
        <v>-19.787912720138099</v>
      </c>
      <c r="H3439">
        <v>-0.82585118896260301</v>
      </c>
      <c r="I3439">
        <v>-40.619206811456998</v>
      </c>
      <c r="J3439">
        <v>1.8345942971998399</v>
      </c>
      <c r="K3439">
        <v>25.532958953549699</v>
      </c>
      <c r="L3439">
        <v>27.306395378654301</v>
      </c>
      <c r="M3439">
        <v>75.107055020325603</v>
      </c>
      <c r="N3439">
        <v>0.74223647366994805</v>
      </c>
      <c r="O3439">
        <v>61.290322580645103</v>
      </c>
      <c r="P3439">
        <v>12.4778761061946</v>
      </c>
      <c r="Q3439">
        <v>5.1333885338700003E-3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2903</v>
      </c>
      <c r="E3440">
        <v>46.8250356</v>
      </c>
      <c r="F3440">
        <v>7</v>
      </c>
      <c r="G3440">
        <v>17.403186463580901</v>
      </c>
      <c r="H3440">
        <v>0.39885732593553003</v>
      </c>
      <c r="I3440">
        <v>-12.1105852098491</v>
      </c>
      <c r="J3440">
        <v>-0.70561797985454699</v>
      </c>
      <c r="K3440">
        <v>6.9909532374387098</v>
      </c>
      <c r="L3440">
        <v>6.7317060906041597</v>
      </c>
      <c r="M3440">
        <v>49.464587633561699</v>
      </c>
      <c r="N3440">
        <v>0.63064050690108397</v>
      </c>
      <c r="O3440">
        <v>25.714285714285701</v>
      </c>
      <c r="P3440">
        <v>52.173913043478201</v>
      </c>
      <c r="Q3440">
        <v>3.7487925584387002E-2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D3441" t="s">
        <v>118</v>
      </c>
      <c r="E3441">
        <v>46.8</v>
      </c>
      <c r="F3441">
        <v>15.6</v>
      </c>
      <c r="G3441">
        <v>-37.199602696804099</v>
      </c>
      <c r="H3441">
        <v>-13.303523626445401</v>
      </c>
      <c r="I3441">
        <v>-47.203592038198501</v>
      </c>
      <c r="J3441">
        <v>-6.7518042391954998</v>
      </c>
      <c r="K3441">
        <v>16.285778094000001</v>
      </c>
      <c r="L3441">
        <v>17.9095928550982</v>
      </c>
      <c r="M3441">
        <v>48.666183566866799</v>
      </c>
      <c r="N3441">
        <v>0.691276283959806</v>
      </c>
      <c r="O3441">
        <v>78.141025641025607</v>
      </c>
      <c r="P3441">
        <v>6.8493150684931496</v>
      </c>
      <c r="Q3441">
        <v>-1.3321114316693999E-2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121</v>
      </c>
      <c r="E3442">
        <v>46.620800000000003</v>
      </c>
      <c r="F3442">
        <v>42.85</v>
      </c>
      <c r="G3442">
        <v>21.489893945874101</v>
      </c>
      <c r="H3442">
        <v>-11.0501222659012</v>
      </c>
      <c r="I3442">
        <v>-16.914002595383302</v>
      </c>
      <c r="J3442">
        <v>-5.62481552791807</v>
      </c>
      <c r="K3442">
        <v>45.395136482073298</v>
      </c>
      <c r="L3442">
        <v>40.5949053895189</v>
      </c>
      <c r="M3442">
        <v>31.393436112388098</v>
      </c>
      <c r="N3442">
        <v>0.42109114044854401</v>
      </c>
      <c r="O3442">
        <v>37.689614935822597</v>
      </c>
      <c r="P3442">
        <v>64.807692307692307</v>
      </c>
      <c r="Q3442">
        <v>6.5867876946078999E-2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E3443">
        <v>46.60964208</v>
      </c>
      <c r="F3443">
        <v>43.2</v>
      </c>
      <c r="G3443">
        <v>-29.3153330580881</v>
      </c>
      <c r="H3443">
        <v>7.8823738094520097</v>
      </c>
      <c r="I3443">
        <v>-41.750569723436399</v>
      </c>
      <c r="J3443">
        <v>3.9613475638882401</v>
      </c>
      <c r="K3443">
        <v>40.187938968810599</v>
      </c>
      <c r="L3443">
        <v>43.7364872779509</v>
      </c>
      <c r="M3443">
        <v>73.567051076909195</v>
      </c>
      <c r="N3443">
        <v>0.36627906976744101</v>
      </c>
      <c r="O3443">
        <v>80.521488247953599</v>
      </c>
      <c r="P3443">
        <v>33.622022888957602</v>
      </c>
      <c r="Q3443">
        <v>0.179012447785241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409</v>
      </c>
      <c r="E3444">
        <v>46.604070612000001</v>
      </c>
      <c r="F3444">
        <v>16.28</v>
      </c>
      <c r="G3444">
        <v>174.70464137971399</v>
      </c>
      <c r="H3444">
        <v>-20.144665323992601</v>
      </c>
      <c r="I3444">
        <v>138.10273454344599</v>
      </c>
      <c r="J3444">
        <v>-2.9870752613118099</v>
      </c>
      <c r="K3444">
        <v>18.254056040535399</v>
      </c>
      <c r="L3444">
        <v>14.199924292479199</v>
      </c>
      <c r="M3444">
        <v>53.1621292511905</v>
      </c>
      <c r="N3444">
        <v>0.50847355044319698</v>
      </c>
      <c r="O3444">
        <v>77.825552825552805</v>
      </c>
      <c r="P3444">
        <v>222.37623762376199</v>
      </c>
      <c r="Q3444">
        <v>6.5324223408761997E-2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271</v>
      </c>
      <c r="E3445">
        <v>46.494</v>
      </c>
      <c r="F3445">
        <v>615</v>
      </c>
      <c r="G3445">
        <v>-20.231002199969801</v>
      </c>
      <c r="H3445">
        <v>11.6728153545016</v>
      </c>
      <c r="I3445">
        <v>-10.939021693931799</v>
      </c>
      <c r="J3445">
        <v>9.7287619184972201</v>
      </c>
      <c r="K3445">
        <v>576.66164908827795</v>
      </c>
      <c r="L3445">
        <v>564.98293253641998</v>
      </c>
      <c r="M3445">
        <v>66.589908354494796</v>
      </c>
      <c r="N3445">
        <v>1.1539603960396001</v>
      </c>
      <c r="O3445">
        <v>42.609756097560897</v>
      </c>
      <c r="P3445">
        <v>60.0520494469746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271</v>
      </c>
      <c r="E3446">
        <v>46.375616960000002</v>
      </c>
      <c r="F3446">
        <v>102.1</v>
      </c>
      <c r="G3446">
        <v>53.492522100899798</v>
      </c>
      <c r="H3446">
        <v>-5.6857184398546599</v>
      </c>
      <c r="I3446">
        <v>7.2038584499143399</v>
      </c>
      <c r="J3446">
        <v>0.24358109885825999</v>
      </c>
      <c r="K3446">
        <v>97.759150674884296</v>
      </c>
      <c r="L3446">
        <v>82.591382740006395</v>
      </c>
      <c r="M3446">
        <v>48.067783794767003</v>
      </c>
      <c r="N3446">
        <v>0.226489539628596</v>
      </c>
      <c r="O3446">
        <v>20.176297747306499</v>
      </c>
      <c r="P3446">
        <v>95.518958253542706</v>
      </c>
      <c r="Q3446">
        <v>6.119169582602E-2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622</v>
      </c>
      <c r="E3447">
        <v>46.312005999999997</v>
      </c>
      <c r="F3447">
        <v>62.66</v>
      </c>
      <c r="G3447">
        <v>76.758029349343403</v>
      </c>
      <c r="H3447">
        <v>-0.86349785466278095</v>
      </c>
      <c r="I3447">
        <v>45.709848272849499</v>
      </c>
      <c r="J3447">
        <v>7.4097990922252102</v>
      </c>
      <c r="K3447">
        <v>57.149284605086102</v>
      </c>
      <c r="L3447">
        <v>47.395979233991099</v>
      </c>
      <c r="M3447">
        <v>59.744210828253799</v>
      </c>
      <c r="N3447">
        <v>2.7096639354175398</v>
      </c>
      <c r="O3447">
        <v>11.69805298436</v>
      </c>
      <c r="P3447">
        <v>163.831578947368</v>
      </c>
      <c r="Q3447">
        <v>5.5088173522569998E-2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E3448">
        <v>46.238280000000003</v>
      </c>
      <c r="F3448">
        <v>101.2</v>
      </c>
      <c r="G3448">
        <v>-12.802163741769199</v>
      </c>
      <c r="H3448">
        <v>-0.89129154957919998</v>
      </c>
      <c r="I3448">
        <v>-7.7740504422732597</v>
      </c>
      <c r="J3448">
        <v>1.5916793174427399</v>
      </c>
      <c r="K3448">
        <v>97.592926042144299</v>
      </c>
      <c r="L3448">
        <v>95.261677524034496</v>
      </c>
      <c r="M3448">
        <v>99.999584312757506</v>
      </c>
      <c r="N3448">
        <v>4.8390243902438996</v>
      </c>
      <c r="O3448">
        <v>0</v>
      </c>
      <c r="P3448">
        <v>12.132963988919601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E3449">
        <v>46.131393686000003</v>
      </c>
      <c r="F3449">
        <v>16.03</v>
      </c>
      <c r="G3449">
        <v>14.3775342580726</v>
      </c>
      <c r="H3449">
        <v>-28.8209228938446</v>
      </c>
      <c r="I3449">
        <v>-20.006248584688102</v>
      </c>
      <c r="J3449">
        <v>-12.219062370536699</v>
      </c>
      <c r="K3449">
        <v>22.295957299500699</v>
      </c>
      <c r="L3449">
        <v>21.307061457572399</v>
      </c>
      <c r="M3449">
        <v>9.7286467718747591</v>
      </c>
      <c r="N3449">
        <v>0.85895701105241995</v>
      </c>
      <c r="O3449">
        <v>123.53919733832301</v>
      </c>
      <c r="P3449">
        <v>60.166527893422099</v>
      </c>
      <c r="Q3449">
        <v>8.2103820412816997E-2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370</v>
      </c>
      <c r="E3450">
        <v>46.12465839</v>
      </c>
      <c r="F3450">
        <v>27.55</v>
      </c>
      <c r="G3450">
        <v>3.57029965380111</v>
      </c>
      <c r="H3450">
        <v>-22.273188898411899</v>
      </c>
      <c r="I3450">
        <v>-33.979666523292103</v>
      </c>
      <c r="J3450">
        <v>-3.8093026792839302</v>
      </c>
      <c r="K3450">
        <v>33.782806788646198</v>
      </c>
      <c r="L3450">
        <v>32.546594474789998</v>
      </c>
      <c r="M3450">
        <v>26.967699465975599</v>
      </c>
      <c r="N3450">
        <v>0.50882040382571703</v>
      </c>
      <c r="O3450">
        <v>122.686025408348</v>
      </c>
      <c r="P3450">
        <v>83.056478405315602</v>
      </c>
      <c r="Q3450">
        <v>0.13197719368490499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469</v>
      </c>
      <c r="E3451">
        <v>46.103014999999999</v>
      </c>
      <c r="F3451">
        <v>17.5</v>
      </c>
      <c r="G3451">
        <v>6.1005692130083196</v>
      </c>
      <c r="H3451">
        <v>-4.4270109751803002</v>
      </c>
      <c r="I3451">
        <v>-22.916554221302999</v>
      </c>
      <c r="J3451">
        <v>4.4652425358335499</v>
      </c>
      <c r="K3451">
        <v>18.033902011232801</v>
      </c>
      <c r="L3451">
        <v>18.1292463956914</v>
      </c>
      <c r="M3451">
        <v>49.385527469133201</v>
      </c>
      <c r="N3451">
        <v>0.94769331469271401</v>
      </c>
      <c r="O3451">
        <v>56.285714285714199</v>
      </c>
      <c r="P3451">
        <v>58.3710407239818</v>
      </c>
      <c r="Q3451">
        <v>-0.13125759255441499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1428</v>
      </c>
      <c r="E3452">
        <v>45.99</v>
      </c>
      <c r="F3452">
        <v>45.99</v>
      </c>
      <c r="G3452">
        <v>-35.398238187554597</v>
      </c>
      <c r="H3452">
        <v>-10.2746120618195</v>
      </c>
      <c r="I3452">
        <v>-29.3068345370509</v>
      </c>
      <c r="J3452">
        <v>0.243853230486232</v>
      </c>
      <c r="K3452">
        <v>47.639867359134001</v>
      </c>
      <c r="L3452">
        <v>50.259717984381801</v>
      </c>
      <c r="M3452">
        <v>48.152974945902699</v>
      </c>
      <c r="N3452">
        <v>2.00929779250523</v>
      </c>
      <c r="O3452">
        <v>53.4029136768862</v>
      </c>
      <c r="P3452">
        <v>8.9810426540284301</v>
      </c>
      <c r="Q3452">
        <v>-0.117647719692116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622</v>
      </c>
      <c r="E3453">
        <v>45.792520000000003</v>
      </c>
      <c r="F3453">
        <v>14.81</v>
      </c>
      <c r="G3453">
        <v>-7.7900557255002598E-2</v>
      </c>
      <c r="H3453">
        <v>16.066354776938098</v>
      </c>
      <c r="I3453">
        <v>12.0648214815636</v>
      </c>
      <c r="J3453">
        <v>12.702790428553801</v>
      </c>
      <c r="K3453">
        <v>13.6714985517578</v>
      </c>
      <c r="L3453">
        <v>12.936277750719601</v>
      </c>
      <c r="M3453">
        <v>59.4389269639003</v>
      </c>
      <c r="N3453">
        <v>3.9576149128425699</v>
      </c>
      <c r="O3453">
        <v>25.388251181634001</v>
      </c>
      <c r="P3453">
        <v>45.053868756121403</v>
      </c>
      <c r="Q3453">
        <v>2.3686827686724001E-2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388</v>
      </c>
      <c r="E3454">
        <v>45.779299999999999</v>
      </c>
      <c r="F3454">
        <v>29.75</v>
      </c>
      <c r="G3454">
        <v>44.544285842640697</v>
      </c>
      <c r="H3454">
        <v>-9.6392685353414596</v>
      </c>
      <c r="I3454">
        <v>-39.738962722975003</v>
      </c>
      <c r="J3454">
        <v>-7.0697380053918897</v>
      </c>
      <c r="K3454">
        <v>33.238695634819301</v>
      </c>
      <c r="L3454">
        <v>31.730265232333501</v>
      </c>
      <c r="M3454">
        <v>31.225829449742101</v>
      </c>
      <c r="N3454">
        <v>2.5412234042553101</v>
      </c>
      <c r="O3454">
        <v>89.411764705882305</v>
      </c>
      <c r="P3454">
        <v>76.557863501483595</v>
      </c>
      <c r="Q3454">
        <v>0.12205249416321499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45.739532801999999</v>
      </c>
      <c r="F3455">
        <v>6.18</v>
      </c>
      <c r="G3455">
        <v>114.599083659478</v>
      </c>
      <c r="H3455">
        <v>10.4224955582068</v>
      </c>
      <c r="I3455">
        <v>68.539870454643506</v>
      </c>
      <c r="J3455">
        <v>-5.8973074666982104</v>
      </c>
      <c r="K3455">
        <v>5.6053638221054003</v>
      </c>
      <c r="L3455">
        <v>4.39414586029927</v>
      </c>
      <c r="M3455">
        <v>36.878924574076201</v>
      </c>
      <c r="N3455">
        <v>0.51393669979760603</v>
      </c>
      <c r="O3455">
        <v>19.093851132686002</v>
      </c>
      <c r="P3455">
        <v>151.21951219512101</v>
      </c>
      <c r="Q3455">
        <v>8.4247061112569993E-2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80</v>
      </c>
      <c r="E3456">
        <v>45.623302500000001</v>
      </c>
      <c r="F3456">
        <v>254.95</v>
      </c>
      <c r="G3456">
        <v>194.676545049439</v>
      </c>
      <c r="H3456">
        <v>-32.0007810104116</v>
      </c>
      <c r="I3456">
        <v>132.62457323556501</v>
      </c>
      <c r="J3456">
        <v>2.9179317442749E-2</v>
      </c>
      <c r="K3456">
        <v>263.22160398202698</v>
      </c>
      <c r="M3456">
        <v>44.750252912692503</v>
      </c>
      <c r="N3456">
        <v>0.96733576642335695</v>
      </c>
      <c r="O3456">
        <v>49.048833104530203</v>
      </c>
      <c r="P3456">
        <v>218.68749999999901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402</v>
      </c>
      <c r="E3457">
        <v>45.5456</v>
      </c>
      <c r="F3457">
        <v>86</v>
      </c>
      <c r="G3457">
        <v>-29.5054604450659</v>
      </c>
      <c r="H3457">
        <v>-0.20028979559965601</v>
      </c>
      <c r="I3457">
        <v>-43.692812865572897</v>
      </c>
      <c r="J3457">
        <v>4.2782464816218502</v>
      </c>
      <c r="K3457">
        <v>85.792633145579998</v>
      </c>
      <c r="L3457">
        <v>98.568972719867901</v>
      </c>
      <c r="M3457">
        <v>99.534198706943997</v>
      </c>
      <c r="N3457">
        <v>0.26360544217686999</v>
      </c>
      <c r="O3457">
        <v>56.279069767441797</v>
      </c>
      <c r="P3457">
        <v>7.4999999999999902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555</v>
      </c>
      <c r="E3458">
        <v>45.5020332</v>
      </c>
      <c r="F3458">
        <v>57.85</v>
      </c>
      <c r="G3458">
        <v>5.9890450494395502</v>
      </c>
      <c r="H3458">
        <v>-3.9557405702300601</v>
      </c>
      <c r="I3458">
        <v>-18.3951938179538</v>
      </c>
      <c r="J3458">
        <v>0.60679223984044195</v>
      </c>
      <c r="K3458">
        <v>58.102397695591897</v>
      </c>
      <c r="L3458">
        <v>55.597751353113203</v>
      </c>
      <c r="M3458">
        <v>48.0386879368425</v>
      </c>
      <c r="N3458">
        <v>0.74102061784324402</v>
      </c>
      <c r="O3458">
        <v>26.534140017285999</v>
      </c>
      <c r="P3458">
        <v>54.679144385026703</v>
      </c>
      <c r="Q3458">
        <v>0.10677099295822701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60</v>
      </c>
      <c r="E3459">
        <v>45.47</v>
      </c>
      <c r="F3459">
        <v>45.47</v>
      </c>
      <c r="G3459">
        <v>-58.586494518905702</v>
      </c>
      <c r="H3459">
        <v>-5.8163401152506102</v>
      </c>
      <c r="I3459">
        <v>-74.695802169383001</v>
      </c>
      <c r="J3459">
        <v>2.4395054043992701</v>
      </c>
      <c r="K3459">
        <v>47.1281285873633</v>
      </c>
      <c r="L3459">
        <v>61.679682006468703</v>
      </c>
      <c r="M3459">
        <v>45.490819103523201</v>
      </c>
      <c r="N3459">
        <v>1.08285751824891</v>
      </c>
      <c r="O3459">
        <v>168.308775016494</v>
      </c>
      <c r="P3459">
        <v>16.589743589743499</v>
      </c>
      <c r="Q3459">
        <v>8.5019876870799996E-3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271</v>
      </c>
      <c r="E3460">
        <v>45.408000000000001</v>
      </c>
      <c r="F3460">
        <v>709.5</v>
      </c>
      <c r="G3460">
        <v>-40.442050356920802</v>
      </c>
      <c r="H3460">
        <v>-14.306375337472</v>
      </c>
      <c r="I3460">
        <v>-25.5018681090936</v>
      </c>
      <c r="J3460">
        <v>1.79239616332088</v>
      </c>
      <c r="K3460">
        <v>746.14603977716695</v>
      </c>
      <c r="L3460">
        <v>761.85435016301699</v>
      </c>
      <c r="M3460">
        <v>44.060701567887598</v>
      </c>
      <c r="N3460">
        <v>0.78659378596087404</v>
      </c>
      <c r="O3460">
        <v>33.192389006342403</v>
      </c>
      <c r="P3460">
        <v>18.25</v>
      </c>
      <c r="Q3460">
        <v>0.100598711222874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622</v>
      </c>
      <c r="E3461">
        <v>45.357173680000002</v>
      </c>
      <c r="F3461">
        <v>154.69999999999999</v>
      </c>
      <c r="G3461">
        <v>-38.541341690891898</v>
      </c>
      <c r="H3461">
        <v>-7.5718838670278696</v>
      </c>
      <c r="I3461">
        <v>-24.619206811457101</v>
      </c>
      <c r="J3461">
        <v>-1.5292988035353601</v>
      </c>
      <c r="K3461">
        <v>155.16768380488099</v>
      </c>
      <c r="L3461">
        <v>165.271700699684</v>
      </c>
      <c r="M3461">
        <v>50.540611778219002</v>
      </c>
      <c r="N3461">
        <v>1.88454770415177</v>
      </c>
      <c r="O3461">
        <v>34.259857789269503</v>
      </c>
      <c r="P3461">
        <v>12.919708029197</v>
      </c>
      <c r="Q3461">
        <v>-2.697142432753E-2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E3462">
        <v>45.263935799999999</v>
      </c>
      <c r="F3462">
        <v>11.49</v>
      </c>
      <c r="G3462">
        <v>71.065445728556696</v>
      </c>
      <c r="H3462">
        <v>-1.4979680708898799</v>
      </c>
      <c r="I3462">
        <v>21.8370745265468</v>
      </c>
      <c r="J3462">
        <v>-4.41690437354438</v>
      </c>
      <c r="K3462">
        <v>10.5446217645825</v>
      </c>
      <c r="L3462">
        <v>9.1976613606400708</v>
      </c>
      <c r="M3462">
        <v>65.992913568911902</v>
      </c>
      <c r="N3462">
        <v>0.24907254699284101</v>
      </c>
      <c r="O3462">
        <v>26.892950391644899</v>
      </c>
      <c r="P3462">
        <v>108.90909090909</v>
      </c>
      <c r="Q3462">
        <v>8.4312222282108995E-2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541</v>
      </c>
      <c r="E3463">
        <v>45.247266000000003</v>
      </c>
      <c r="F3463">
        <v>38.700000000000003</v>
      </c>
      <c r="G3463">
        <v>-57.286817019525898</v>
      </c>
      <c r="H3463">
        <v>-8.7016283548549502</v>
      </c>
      <c r="I3463">
        <v>-17.039747985956499</v>
      </c>
      <c r="J3463">
        <v>5.0159841578134898</v>
      </c>
      <c r="K3463">
        <v>47.714064280884799</v>
      </c>
      <c r="L3463">
        <v>49.965873890942802</v>
      </c>
      <c r="M3463">
        <v>37.7742545051631</v>
      </c>
      <c r="N3463">
        <v>1.83503620996877</v>
      </c>
      <c r="O3463">
        <v>107.95865633074899</v>
      </c>
      <c r="P3463">
        <v>29.909365558912299</v>
      </c>
      <c r="Q3463">
        <v>0.17674031706655699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E3464">
        <v>45.15</v>
      </c>
      <c r="F3464">
        <v>301</v>
      </c>
      <c r="G3464">
        <v>-17.6505309222919</v>
      </c>
      <c r="H3464">
        <v>33.476779403857599</v>
      </c>
      <c r="I3464">
        <v>-25.770954467041001</v>
      </c>
      <c r="J3464">
        <v>1.25945340382148</v>
      </c>
      <c r="K3464">
        <v>272.52086804637099</v>
      </c>
      <c r="L3464">
        <v>266.97989815224298</v>
      </c>
      <c r="M3464">
        <v>60.3915648498011</v>
      </c>
      <c r="N3464">
        <v>0.89045936395759695</v>
      </c>
      <c r="O3464">
        <v>29.169435215946798</v>
      </c>
      <c r="P3464">
        <v>50.424787606196901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555</v>
      </c>
      <c r="E3465">
        <v>45.1250298</v>
      </c>
      <c r="F3465">
        <v>26.27</v>
      </c>
      <c r="G3465">
        <v>-51.341522032164796</v>
      </c>
      <c r="H3465">
        <v>-9.7582019890185201</v>
      </c>
      <c r="I3465">
        <v>-24.946624735148301</v>
      </c>
      <c r="J3465">
        <v>-1.3416540158905801</v>
      </c>
      <c r="K3465">
        <v>26.708328884670699</v>
      </c>
      <c r="L3465">
        <v>29.129860047778099</v>
      </c>
      <c r="M3465">
        <v>58.918172562520503</v>
      </c>
      <c r="N3465">
        <v>0.76733323031855505</v>
      </c>
      <c r="O3465">
        <v>64.446136277122207</v>
      </c>
      <c r="Q3465">
        <v>3.3738210718316002E-2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715</v>
      </c>
      <c r="E3466">
        <v>45.057158311999999</v>
      </c>
      <c r="F3466">
        <v>21.47</v>
      </c>
      <c r="G3466">
        <v>23.245560824473799</v>
      </c>
      <c r="H3466">
        <v>3.7396490643176001</v>
      </c>
      <c r="I3466">
        <v>6.3854122955155503</v>
      </c>
      <c r="J3466">
        <v>2.1598611356245501</v>
      </c>
      <c r="K3466">
        <v>20.266697018529602</v>
      </c>
      <c r="L3466">
        <v>18.424851987658101</v>
      </c>
      <c r="M3466">
        <v>37.579943371070499</v>
      </c>
      <c r="N3466">
        <v>1.0805005164149</v>
      </c>
      <c r="O3466">
        <v>1.8630647414997701</v>
      </c>
      <c r="P3466">
        <v>48.581314878892698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541</v>
      </c>
      <c r="E3467">
        <v>45.032252</v>
      </c>
      <c r="F3467">
        <v>156.4</v>
      </c>
      <c r="G3467">
        <v>2.11807730750406</v>
      </c>
      <c r="H3467">
        <v>-14.1963807693025</v>
      </c>
      <c r="I3467">
        <v>6.2391328048619101</v>
      </c>
      <c r="J3467">
        <v>-2.1861702143622201</v>
      </c>
      <c r="K3467">
        <v>156.93401398897399</v>
      </c>
      <c r="L3467">
        <v>145.49198601322601</v>
      </c>
      <c r="M3467">
        <v>52.812796725771499</v>
      </c>
      <c r="N3467">
        <v>0.31162234326604699</v>
      </c>
      <c r="O3467">
        <v>34.015345268542198</v>
      </c>
      <c r="P3467">
        <v>42.505694760819999</v>
      </c>
      <c r="Q3467">
        <v>0.16396051554720301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915</v>
      </c>
      <c r="E3468">
        <v>44.981999999999999</v>
      </c>
      <c r="F3468">
        <v>1.05</v>
      </c>
      <c r="G3468">
        <v>-82.010954950560404</v>
      </c>
      <c r="H3468">
        <v>-2.8868569597787599</v>
      </c>
      <c r="I3468">
        <v>-54.300366231746899</v>
      </c>
      <c r="J3468">
        <v>0.64828309102765302</v>
      </c>
      <c r="K3468">
        <v>1.1000341891775001</v>
      </c>
      <c r="L3468">
        <v>1.4669129606817799</v>
      </c>
      <c r="M3468">
        <v>39.497641386507901</v>
      </c>
      <c r="N3468">
        <v>0.41268834840062102</v>
      </c>
      <c r="O3468">
        <v>176.19047619047601</v>
      </c>
      <c r="P3468">
        <v>10.5263157894736</v>
      </c>
      <c r="Q3468">
        <v>-4.1555256693613998E-2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D3469" t="s">
        <v>622</v>
      </c>
      <c r="E3469">
        <v>44.872365600000002</v>
      </c>
      <c r="F3469">
        <v>44.56</v>
      </c>
      <c r="G3469">
        <v>-53.448801348026798</v>
      </c>
      <c r="H3469">
        <v>-8.6263713085646199</v>
      </c>
      <c r="I3469">
        <v>-45.683181137814003</v>
      </c>
      <c r="J3469">
        <v>8.36837349098613</v>
      </c>
      <c r="K3469">
        <v>44.1356425884751</v>
      </c>
      <c r="L3469">
        <v>54.015286535129498</v>
      </c>
      <c r="M3469">
        <v>75.040774298197505</v>
      </c>
      <c r="N3469">
        <v>1.6339713284491699</v>
      </c>
      <c r="O3469">
        <v>70.780969479353601</v>
      </c>
      <c r="P3469">
        <v>23.264177040110599</v>
      </c>
      <c r="Q3469">
        <v>1.6139550135755999E-2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D3470" t="s">
        <v>158</v>
      </c>
      <c r="E3470">
        <v>44.836571894000002</v>
      </c>
      <c r="F3470">
        <v>111.61</v>
      </c>
      <c r="G3470">
        <v>237.30338626018701</v>
      </c>
      <c r="H3470">
        <v>83.589333516411699</v>
      </c>
      <c r="I3470">
        <v>80.822011390630607</v>
      </c>
      <c r="J3470">
        <v>1.6598224179538199</v>
      </c>
      <c r="K3470">
        <v>78.5989865370708</v>
      </c>
      <c r="L3470">
        <v>61.296952740104103</v>
      </c>
      <c r="M3470">
        <v>62.051340198073802</v>
      </c>
      <c r="N3470">
        <v>4.4192796519430004</v>
      </c>
      <c r="O3470">
        <v>22.444225427829</v>
      </c>
      <c r="P3470">
        <v>284.59682977257</v>
      </c>
      <c r="Q3470">
        <v>0.12308017583238701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418</v>
      </c>
      <c r="E3471">
        <v>44.82</v>
      </c>
      <c r="F3471">
        <v>4.9800000000000004</v>
      </c>
      <c r="G3471">
        <v>80.087405705177204</v>
      </c>
      <c r="H3471">
        <v>-19.498699065041901</v>
      </c>
      <c r="I3471">
        <v>31.030373067863898</v>
      </c>
      <c r="J3471">
        <v>0.80890045247210196</v>
      </c>
      <c r="K3471">
        <v>4.9317939515450302</v>
      </c>
      <c r="L3471">
        <v>3.9889811702053701</v>
      </c>
      <c r="M3471">
        <v>41.634359877530997</v>
      </c>
      <c r="N3471">
        <v>0.53059704779334405</v>
      </c>
      <c r="O3471">
        <v>31.057563587684001</v>
      </c>
      <c r="P3471">
        <v>113.428571428571</v>
      </c>
      <c r="Q3471">
        <v>6.7050959849597996E-2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46</v>
      </c>
      <c r="E3472">
        <v>44.756523899999998</v>
      </c>
      <c r="F3472">
        <v>37.4</v>
      </c>
      <c r="G3472">
        <v>-7.0262818195000802</v>
      </c>
      <c r="H3472">
        <v>-3.3351691960656802</v>
      </c>
      <c r="I3472">
        <v>-21.954687219401201</v>
      </c>
      <c r="J3472">
        <v>-1.48919359654955</v>
      </c>
      <c r="K3472">
        <v>36.995443909311099</v>
      </c>
      <c r="L3472">
        <v>36.270808497532002</v>
      </c>
      <c r="M3472">
        <v>62.385752508465103</v>
      </c>
      <c r="N3472">
        <v>0.85397039371140104</v>
      </c>
      <c r="O3472">
        <v>50.133689839572199</v>
      </c>
      <c r="P3472">
        <v>57.805907172995703</v>
      </c>
      <c r="Q3472">
        <v>0.10221325027914201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D3473" t="s">
        <v>133</v>
      </c>
      <c r="E3473">
        <v>44.741050000000001</v>
      </c>
      <c r="F3473">
        <v>1.79</v>
      </c>
      <c r="G3473">
        <v>201.44359050398401</v>
      </c>
      <c r="H3473">
        <v>55.520222686238903</v>
      </c>
      <c r="I3473">
        <v>64.699633768252994</v>
      </c>
      <c r="J3473">
        <v>10.738020780857299</v>
      </c>
      <c r="K3473">
        <v>1.3119565426350099</v>
      </c>
      <c r="L3473">
        <v>1.1247864620061001</v>
      </c>
      <c r="M3473">
        <v>97.719132505955997</v>
      </c>
      <c r="N3473">
        <v>1.60162762580688</v>
      </c>
      <c r="O3473">
        <v>0</v>
      </c>
      <c r="P3473">
        <v>258</v>
      </c>
      <c r="Q3473">
        <v>-6.3001992847180003E-3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D3474" t="s">
        <v>290</v>
      </c>
      <c r="E3474">
        <v>44.706075300000002</v>
      </c>
      <c r="F3474">
        <v>17.260000000000002</v>
      </c>
      <c r="G3474">
        <v>-15.5651877547932</v>
      </c>
      <c r="H3474">
        <v>-7.5277409376793099</v>
      </c>
      <c r="I3474">
        <v>-45.751035128067997</v>
      </c>
      <c r="J3474">
        <v>-2.6258567535894199</v>
      </c>
      <c r="K3474">
        <v>19.029246150465902</v>
      </c>
      <c r="L3474">
        <v>20.565068626931399</v>
      </c>
      <c r="M3474">
        <v>27.072540888316901</v>
      </c>
      <c r="N3474">
        <v>0.24733381209816999</v>
      </c>
      <c r="O3474">
        <v>116.86893944014101</v>
      </c>
      <c r="P3474">
        <v>18.134005763688702</v>
      </c>
      <c r="Q3474">
        <v>-4.9140922862215997E-2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E3475">
        <v>44.623094000000002</v>
      </c>
      <c r="F3475">
        <v>148.6</v>
      </c>
      <c r="G3475">
        <v>-38.8533618273512</v>
      </c>
      <c r="H3475">
        <v>-4.1543686342283896</v>
      </c>
      <c r="I3475">
        <v>-47.872114108367398</v>
      </c>
      <c r="J3475">
        <v>-9.7324668778837893</v>
      </c>
      <c r="K3475">
        <v>154.10284919813699</v>
      </c>
      <c r="L3475">
        <v>167.456616855807</v>
      </c>
      <c r="M3475">
        <v>41.953224938878797</v>
      </c>
      <c r="N3475">
        <v>0.88089208633093496</v>
      </c>
      <c r="O3475">
        <v>82.368775235531601</v>
      </c>
      <c r="P3475">
        <v>11.4778694673668</v>
      </c>
      <c r="Q3475">
        <v>7.8412839817744995E-2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E3476">
        <v>44.606760000000001</v>
      </c>
      <c r="F3476">
        <v>77.55</v>
      </c>
      <c r="G3476">
        <v>91.405711716106197</v>
      </c>
      <c r="H3476">
        <v>1.8821243966114001</v>
      </c>
      <c r="I3476">
        <v>8.4441731794591099</v>
      </c>
      <c r="J3476">
        <v>1.5916793174427399</v>
      </c>
      <c r="K3476">
        <v>72.286341747950104</v>
      </c>
      <c r="L3476">
        <v>63.2427195780446</v>
      </c>
      <c r="M3476">
        <v>86.011706119723598</v>
      </c>
      <c r="N3476">
        <v>0</v>
      </c>
      <c r="O3476">
        <v>0</v>
      </c>
      <c r="P3476">
        <v>169.270833333333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D3477" t="s">
        <v>158</v>
      </c>
      <c r="E3477">
        <v>44.584232</v>
      </c>
      <c r="F3477">
        <v>43.96</v>
      </c>
      <c r="G3477">
        <v>18.484993185582098</v>
      </c>
      <c r="H3477">
        <v>-10.8592361185986</v>
      </c>
      <c r="I3477">
        <v>16.144737625819801</v>
      </c>
      <c r="J3477">
        <v>-0.12899107361871001</v>
      </c>
      <c r="K3477">
        <v>45.473065305451598</v>
      </c>
      <c r="L3477">
        <v>42.366977328178898</v>
      </c>
      <c r="M3477">
        <v>50.2194333022926</v>
      </c>
      <c r="N3477">
        <v>0.326163574634038</v>
      </c>
      <c r="O3477">
        <v>50.4777070063694</v>
      </c>
      <c r="P3477">
        <v>67.148288973383998</v>
      </c>
      <c r="Q3477">
        <v>6.6047286060523E-2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D3478" t="s">
        <v>622</v>
      </c>
      <c r="E3478">
        <v>44.462584880999998</v>
      </c>
      <c r="F3478">
        <v>4.29</v>
      </c>
      <c r="G3478">
        <v>54.739045049439497</v>
      </c>
      <c r="H3478">
        <v>101.613143040221</v>
      </c>
      <c r="I3478">
        <v>-1.40562938964168</v>
      </c>
      <c r="J3478">
        <v>39.767354993118403</v>
      </c>
      <c r="K3478">
        <v>2.7258715363507902</v>
      </c>
      <c r="L3478">
        <v>3.33858195018143</v>
      </c>
      <c r="M3478">
        <v>96.008428798818002</v>
      </c>
      <c r="N3478">
        <v>0.65197505944353995</v>
      </c>
      <c r="O3478">
        <v>23.5431235431235</v>
      </c>
      <c r="P3478">
        <v>125.78947368420999</v>
      </c>
      <c r="Q3478">
        <v>-2.1939644806920001E-2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D3479" t="s">
        <v>271</v>
      </c>
      <c r="E3479">
        <v>44.328234449999997</v>
      </c>
      <c r="F3479">
        <v>2.0499999999999998</v>
      </c>
      <c r="G3479">
        <v>120.521848230354</v>
      </c>
      <c r="H3479">
        <v>-20.5339157833081</v>
      </c>
      <c r="I3479">
        <v>-75.252747184127898</v>
      </c>
      <c r="J3479">
        <v>-9.0466185548976696</v>
      </c>
      <c r="K3479">
        <v>2.33173293840952</v>
      </c>
      <c r="L3479">
        <v>2.4158440681022699</v>
      </c>
      <c r="M3479">
        <v>32.941442916768402</v>
      </c>
      <c r="N3479">
        <v>2.2925630810092898</v>
      </c>
      <c r="O3479">
        <v>197.56097560975601</v>
      </c>
      <c r="P3479">
        <v>160.593220338983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D3480" t="s">
        <v>1160</v>
      </c>
      <c r="E3480">
        <v>44.230221749999998</v>
      </c>
      <c r="F3480">
        <v>32.5</v>
      </c>
      <c r="G3480">
        <v>-76.111176026463099</v>
      </c>
      <c r="H3480">
        <v>-1.9637800367018401</v>
      </c>
      <c r="I3480">
        <v>-59.952540144790397</v>
      </c>
      <c r="J3480">
        <v>1.2877279496615801</v>
      </c>
      <c r="K3480">
        <v>35.117050449363497</v>
      </c>
      <c r="M3480">
        <v>44.591156894985801</v>
      </c>
      <c r="N3480">
        <v>0.43001636174326902</v>
      </c>
      <c r="O3480">
        <v>121.846153846153</v>
      </c>
      <c r="P3480">
        <v>11.6838487972508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133</v>
      </c>
      <c r="E3481">
        <v>44.155235249999997</v>
      </c>
      <c r="F3481">
        <v>122.5</v>
      </c>
      <c r="G3481">
        <v>-29.671332309050999</v>
      </c>
      <c r="H3481">
        <v>-3.6630007506284299</v>
      </c>
      <c r="I3481">
        <v>-19.080778202209402</v>
      </c>
      <c r="J3481">
        <v>-8.4786649994769103</v>
      </c>
      <c r="K3481">
        <v>122.037557806096</v>
      </c>
      <c r="L3481">
        <v>126.073647607891</v>
      </c>
      <c r="M3481">
        <v>48.258884366861103</v>
      </c>
      <c r="N3481">
        <v>1.84994192227143</v>
      </c>
      <c r="O3481">
        <v>33.061224489795897</v>
      </c>
      <c r="P3481">
        <v>18.932038834951399</v>
      </c>
      <c r="Q3481">
        <v>0.15923323091557401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D3482" t="s">
        <v>133</v>
      </c>
      <c r="E3482">
        <v>43.977551120000001</v>
      </c>
      <c r="F3482">
        <v>4.6399999999999997</v>
      </c>
      <c r="G3482">
        <v>107.989045049439</v>
      </c>
      <c r="H3482">
        <v>-5.74399981692161</v>
      </c>
      <c r="I3482">
        <v>-3.8241757555564901</v>
      </c>
      <c r="J3482">
        <v>9.6601389751444593</v>
      </c>
      <c r="K3482">
        <v>4.2878746193373196</v>
      </c>
      <c r="L3482">
        <v>4.1082264057906404</v>
      </c>
      <c r="M3482">
        <v>70.884468759946699</v>
      </c>
      <c r="N3482">
        <v>1.21281651694644</v>
      </c>
      <c r="O3482">
        <v>62.715517241379303</v>
      </c>
      <c r="Q3482">
        <v>1.6847171227638E-2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D3483" t="s">
        <v>373</v>
      </c>
      <c r="E3483">
        <v>43.969200000000001</v>
      </c>
      <c r="F3483">
        <v>44</v>
      </c>
      <c r="G3483">
        <v>-51.915264306614802</v>
      </c>
      <c r="H3483">
        <v>-12.485209173990899</v>
      </c>
      <c r="I3483">
        <v>-49.755845181431503</v>
      </c>
      <c r="J3483">
        <v>-4.6262694005059597</v>
      </c>
      <c r="K3483">
        <v>45.348764062321003</v>
      </c>
      <c r="L3483">
        <v>54.261382985692101</v>
      </c>
      <c r="M3483">
        <v>33.732663937998701</v>
      </c>
      <c r="N3483">
        <v>0.26364040704331398</v>
      </c>
      <c r="O3483">
        <v>85</v>
      </c>
      <c r="P3483">
        <v>18.758434547908202</v>
      </c>
      <c r="Q3483">
        <v>-2.8861802621709998E-2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E3484">
        <v>43.913595000000001</v>
      </c>
      <c r="F3484">
        <v>305</v>
      </c>
      <c r="G3484">
        <v>-28.6984549505604</v>
      </c>
      <c r="H3484">
        <v>-10.6707397436615</v>
      </c>
      <c r="I3484">
        <v>-24.475598156353001</v>
      </c>
      <c r="J3484">
        <v>-3.4083206825572399</v>
      </c>
      <c r="K3484">
        <v>358.97074383640103</v>
      </c>
      <c r="L3484">
        <v>397.17323149832498</v>
      </c>
      <c r="M3484">
        <v>24.731110401424299</v>
      </c>
      <c r="N3484">
        <v>0.25203252032520301</v>
      </c>
      <c r="O3484">
        <v>129.491803278688</v>
      </c>
      <c r="P3484">
        <v>14.618564449455</v>
      </c>
      <c r="Q3484">
        <v>-3.2687449354039999E-2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388</v>
      </c>
      <c r="E3485">
        <v>43.849699999999999</v>
      </c>
      <c r="F3485">
        <v>62.75</v>
      </c>
      <c r="G3485">
        <v>-38.6368052906965</v>
      </c>
      <c r="H3485">
        <v>1.7798097068879</v>
      </c>
      <c r="I3485">
        <v>-31.734576758062701</v>
      </c>
      <c r="J3485">
        <v>-7.9184071378886696</v>
      </c>
      <c r="K3485">
        <v>65.805471419868297</v>
      </c>
      <c r="L3485">
        <v>69.152661027267399</v>
      </c>
      <c r="M3485">
        <v>37.001037773547402</v>
      </c>
      <c r="N3485">
        <v>0.82706508672505497</v>
      </c>
      <c r="O3485">
        <v>62.310756972111498</v>
      </c>
      <c r="P3485">
        <v>18.9573459715639</v>
      </c>
      <c r="Q3485">
        <v>4.5254231128773997E-2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D3486" t="s">
        <v>174</v>
      </c>
      <c r="E3486">
        <v>43.470435360000003</v>
      </c>
      <c r="F3486">
        <v>64.900000000000006</v>
      </c>
      <c r="G3486">
        <v>-61.335918736171202</v>
      </c>
      <c r="H3486">
        <v>-12.8243135268392</v>
      </c>
      <c r="I3486">
        <v>-45.257813040257503</v>
      </c>
      <c r="J3486">
        <v>-3.1142030354984298</v>
      </c>
      <c r="K3486">
        <v>73.891556983160498</v>
      </c>
      <c r="M3486">
        <v>33.108257606873501</v>
      </c>
      <c r="N3486">
        <v>0.52287066246056702</v>
      </c>
      <c r="O3486">
        <v>123.42064714946</v>
      </c>
      <c r="P3486">
        <v>11.8965517241379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D3487" t="s">
        <v>219</v>
      </c>
      <c r="E3487">
        <v>43.458908999999998</v>
      </c>
      <c r="F3487">
        <v>28.99</v>
      </c>
      <c r="G3487">
        <v>2.1422217248094202</v>
      </c>
      <c r="H3487">
        <v>-3.46825230861596</v>
      </c>
      <c r="I3487">
        <v>-20.238069022142799</v>
      </c>
      <c r="J3487">
        <v>-4.3306507796446203</v>
      </c>
      <c r="K3487">
        <v>28.417802139376398</v>
      </c>
      <c r="L3487">
        <v>28.1741006710702</v>
      </c>
      <c r="M3487">
        <v>49.075181666444699</v>
      </c>
      <c r="N3487">
        <v>1.1499193362793301</v>
      </c>
      <c r="O3487">
        <v>22.456019317005801</v>
      </c>
      <c r="P3487">
        <v>27.709251101321499</v>
      </c>
      <c r="Q3487">
        <v>-2.138140380593E-3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Row],[Ticker]],[1]!Table1[[Symbol]:[Industry]],2,FALSE),"-")</f>
        <v>-</v>
      </c>
      <c r="D3488" t="s">
        <v>622</v>
      </c>
      <c r="E3488">
        <v>43.439214770999897</v>
      </c>
      <c r="F3488">
        <v>74.010000000000005</v>
      </c>
      <c r="G3488">
        <v>-51.501892542409102</v>
      </c>
      <c r="H3488">
        <v>-3.9592430187599899</v>
      </c>
      <c r="I3488">
        <v>-7.8877134639539799</v>
      </c>
      <c r="J3488">
        <v>7.6566405131886501</v>
      </c>
      <c r="K3488">
        <v>73.571551429161403</v>
      </c>
      <c r="L3488">
        <v>81.495622470885195</v>
      </c>
      <c r="M3488">
        <v>57.528808750261</v>
      </c>
      <c r="N3488">
        <v>0.12776366396363001</v>
      </c>
      <c r="O3488">
        <v>87.744899337927194</v>
      </c>
      <c r="P3488">
        <v>20.635696821515801</v>
      </c>
      <c r="Q3488">
        <v>4.1663414890191E-2</v>
      </c>
    </row>
    <row r="3489" spans="1:17" hidden="1" x14ac:dyDescent="0.3">
      <c r="A3489" t="s">
        <v>7141</v>
      </c>
      <c r="B3489" t="s">
        <v>7142</v>
      </c>
      <c r="C3489" t="str">
        <f>IFERROR(VLOOKUP(Table1[[#This Row],[Ticker]],[1]!Table1[[Symbol]:[Industry]],2,FALSE),"-")</f>
        <v>-</v>
      </c>
      <c r="E3489">
        <v>43.41889836</v>
      </c>
      <c r="F3489">
        <v>26.61</v>
      </c>
      <c r="G3489">
        <v>-19.3296016854149</v>
      </c>
      <c r="H3489">
        <v>-21.009933882855599</v>
      </c>
      <c r="I3489">
        <v>-6.56757270947974</v>
      </c>
      <c r="J3489">
        <v>-3.40653560579895</v>
      </c>
      <c r="K3489">
        <v>26.2532843452328</v>
      </c>
      <c r="M3489">
        <v>29.027717339307198</v>
      </c>
      <c r="N3489">
        <v>0.82300884955752196</v>
      </c>
      <c r="O3489">
        <v>29.951146185644401</v>
      </c>
      <c r="P3489">
        <v>47.8333333333333</v>
      </c>
    </row>
    <row r="3490" spans="1:17" hidden="1" x14ac:dyDescent="0.3">
      <c r="A3490" t="s">
        <v>7143</v>
      </c>
      <c r="B3490" t="s">
        <v>7144</v>
      </c>
      <c r="C3490" t="str">
        <f>IFERROR(VLOOKUP(Table1[[#This Row],[Ticker]],[1]!Table1[[Symbol]:[Industry]],2,FALSE),"-")</f>
        <v>-</v>
      </c>
      <c r="E3490">
        <v>43.075366559999999</v>
      </c>
      <c r="F3490">
        <v>68.94</v>
      </c>
      <c r="G3490">
        <v>-25.805826745432199</v>
      </c>
      <c r="H3490">
        <v>-13.982217784521</v>
      </c>
      <c r="I3490">
        <v>-3.9963662317469502</v>
      </c>
      <c r="J3490">
        <v>-2.9468567279426101</v>
      </c>
      <c r="K3490">
        <v>75.251194283492197</v>
      </c>
      <c r="L3490">
        <v>72.521899147602596</v>
      </c>
      <c r="M3490">
        <v>42.280518981944297</v>
      </c>
      <c r="N3490">
        <v>0.51375882556244901</v>
      </c>
      <c r="O3490">
        <v>69.712793733681394</v>
      </c>
      <c r="P3490">
        <v>90.969529085872495</v>
      </c>
    </row>
    <row r="3491" spans="1:17" hidden="1" x14ac:dyDescent="0.3">
      <c r="A3491" t="s">
        <v>7145</v>
      </c>
      <c r="B3491" t="s">
        <v>7146</v>
      </c>
      <c r="C3491" t="str">
        <f>IFERROR(VLOOKUP(Table1[[#This Row],[Ticker]],[1]!Table1[[Symbol]:[Industry]],2,FALSE),"-")</f>
        <v>-</v>
      </c>
      <c r="D3491" t="s">
        <v>21</v>
      </c>
      <c r="E3491">
        <v>43.041600000000003</v>
      </c>
      <c r="F3491">
        <v>147</v>
      </c>
      <c r="G3491">
        <v>-1.2039374067008</v>
      </c>
      <c r="H3491">
        <v>-27.4635629628572</v>
      </c>
      <c r="I3491">
        <v>-22.9960184056599</v>
      </c>
      <c r="J3491">
        <v>0.415208729207454</v>
      </c>
      <c r="K3491">
        <v>156.06120849593799</v>
      </c>
      <c r="L3491">
        <v>154.37070683032701</v>
      </c>
      <c r="M3491">
        <v>43.235030443981103</v>
      </c>
      <c r="N3491">
        <v>1</v>
      </c>
      <c r="O3491">
        <v>39.455782312925102</v>
      </c>
      <c r="P3491">
        <v>42.857142857142797</v>
      </c>
    </row>
    <row r="3492" spans="1:17" hidden="1" x14ac:dyDescent="0.3">
      <c r="A3492" t="s">
        <v>7147</v>
      </c>
      <c r="B3492" t="s">
        <v>7148</v>
      </c>
      <c r="C3492" t="str">
        <f>IFERROR(VLOOKUP(Table1[[#This Row],[Ticker]],[1]!Table1[[Symbol]:[Industry]],2,FALSE),"-")</f>
        <v>-</v>
      </c>
      <c r="D3492" t="s">
        <v>715</v>
      </c>
      <c r="E3492">
        <v>43.024297066000003</v>
      </c>
      <c r="F3492">
        <v>79.87</v>
      </c>
      <c r="G3492">
        <v>-14.854196716311399</v>
      </c>
      <c r="H3492">
        <v>-10.099782522386899</v>
      </c>
      <c r="I3492">
        <v>-0.39563149130200298</v>
      </c>
      <c r="J3492">
        <v>-8.1625018476711695</v>
      </c>
      <c r="K3492">
        <v>85.867267240074497</v>
      </c>
      <c r="L3492">
        <v>78.549938024639005</v>
      </c>
      <c r="M3492">
        <v>57.290049328383198</v>
      </c>
      <c r="N3492">
        <v>1.4459661105695301</v>
      </c>
      <c r="O3492">
        <v>25.203455615374899</v>
      </c>
      <c r="P3492">
        <v>20.832072617246599</v>
      </c>
    </row>
    <row r="3493" spans="1:17" hidden="1" x14ac:dyDescent="0.3">
      <c r="A3493" t="s">
        <v>7149</v>
      </c>
      <c r="B3493" t="s">
        <v>7150</v>
      </c>
      <c r="C3493" t="str">
        <f>IFERROR(VLOOKUP(Table1[[#This Row],[Ticker]],[1]!Table1[[Symbol]:[Industry]],2,FALSE),"-")</f>
        <v>-</v>
      </c>
      <c r="D3493" t="s">
        <v>622</v>
      </c>
      <c r="E3493">
        <v>43.003138425000003</v>
      </c>
      <c r="F3493">
        <v>12.35</v>
      </c>
      <c r="G3493">
        <v>-56.708502634484098</v>
      </c>
      <c r="H3493">
        <v>-17.241919373093602</v>
      </c>
      <c r="I3493">
        <v>-70.193223374604102</v>
      </c>
      <c r="J3493">
        <v>1.5916793174427399</v>
      </c>
      <c r="K3493">
        <v>17.503081642687398</v>
      </c>
      <c r="L3493">
        <v>20.906297940538</v>
      </c>
      <c r="M3493">
        <v>7.1072649696036301</v>
      </c>
      <c r="N3493">
        <v>0.26256649182559</v>
      </c>
      <c r="O3493">
        <v>165.587044534412</v>
      </c>
      <c r="P3493">
        <v>7.8602620087336197</v>
      </c>
      <c r="Q3493">
        <v>-2.9634936048239999E-2</v>
      </c>
    </row>
    <row r="3494" spans="1:17" hidden="1" x14ac:dyDescent="0.3">
      <c r="A3494" t="s">
        <v>7151</v>
      </c>
      <c r="B3494" t="s">
        <v>7152</v>
      </c>
      <c r="C3494" t="str">
        <f>IFERROR(VLOOKUP(Table1[[#This Row],[Ticker]],[1]!Table1[[Symbol]:[Industry]],2,FALSE),"-")</f>
        <v>-</v>
      </c>
      <c r="D3494" t="s">
        <v>418</v>
      </c>
      <c r="E3494">
        <v>42.972048749999999</v>
      </c>
      <c r="F3494">
        <v>83.1</v>
      </c>
      <c r="G3494">
        <v>169.62862102117001</v>
      </c>
      <c r="H3494">
        <v>-7.4211276100423698</v>
      </c>
      <c r="I3494">
        <v>34.731197613303202</v>
      </c>
      <c r="J3494">
        <v>3.5563896165292301</v>
      </c>
      <c r="K3494">
        <v>89.715465527558706</v>
      </c>
      <c r="L3494">
        <v>72.218851816255594</v>
      </c>
      <c r="M3494">
        <v>48.470161087666298</v>
      </c>
      <c r="N3494">
        <v>0.60069257576425905</v>
      </c>
      <c r="O3494">
        <v>81.046931407942196</v>
      </c>
      <c r="P3494">
        <v>229.10891089108901</v>
      </c>
      <c r="Q3494">
        <v>9.7746734881487995E-2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D3495" t="s">
        <v>7155</v>
      </c>
      <c r="E3495">
        <v>42.805286700000003</v>
      </c>
      <c r="F3495">
        <v>46.5</v>
      </c>
      <c r="G3495">
        <v>-15.9970176683304</v>
      </c>
      <c r="H3495">
        <v>42.5676884947666</v>
      </c>
      <c r="I3495">
        <v>-2.9231207227649101</v>
      </c>
      <c r="J3495">
        <v>0.56075148239120198</v>
      </c>
      <c r="K3495">
        <v>39.428768876170103</v>
      </c>
      <c r="M3495">
        <v>57.309948194869897</v>
      </c>
      <c r="N3495">
        <v>1.66703397612488</v>
      </c>
      <c r="O3495">
        <v>23.763440860214999</v>
      </c>
      <c r="P3495">
        <v>73.507462686567095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42.648737916000002</v>
      </c>
      <c r="F3496">
        <v>25.14</v>
      </c>
      <c r="G3496">
        <v>160.378185320932</v>
      </c>
      <c r="H3496">
        <v>-32.258723665765103</v>
      </c>
      <c r="I3496">
        <v>7.2076086353385804</v>
      </c>
      <c r="J3496">
        <v>-8.33686524818342</v>
      </c>
      <c r="K3496">
        <v>28.819885972941801</v>
      </c>
      <c r="L3496">
        <v>21.969961463584902</v>
      </c>
      <c r="M3496">
        <v>35.484924061906597</v>
      </c>
      <c r="N3496">
        <v>4.2378572651900397</v>
      </c>
      <c r="O3496">
        <v>50.755767700874998</v>
      </c>
      <c r="P3496">
        <v>195.76470588235199</v>
      </c>
      <c r="Q3496">
        <v>7.2251475275856999E-2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E3497">
        <v>42.5627</v>
      </c>
      <c r="F3497">
        <v>135.55000000000001</v>
      </c>
      <c r="G3497">
        <v>206.518184283772</v>
      </c>
      <c r="H3497">
        <v>-17.743286422949701</v>
      </c>
      <c r="I3497">
        <v>92.614608581258693</v>
      </c>
      <c r="J3497">
        <v>-4.4041856033015501</v>
      </c>
      <c r="K3497">
        <v>140.198921642926</v>
      </c>
      <c r="L3497">
        <v>106.095396679548</v>
      </c>
      <c r="M3497">
        <v>33.7995127571171</v>
      </c>
      <c r="N3497">
        <v>0.86807165914141704</v>
      </c>
      <c r="O3497">
        <v>27.222427148653601</v>
      </c>
      <c r="P3497">
        <v>237.608966376089</v>
      </c>
      <c r="Q3497">
        <v>9.8558598890065005E-2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42.542720000000003</v>
      </c>
      <c r="F3498">
        <v>60.43</v>
      </c>
      <c r="G3498">
        <v>71.365702016785093</v>
      </c>
      <c r="H3498">
        <v>14.8864630001008</v>
      </c>
      <c r="I3498">
        <v>-33.694790668188197</v>
      </c>
      <c r="J3498">
        <v>-8.3761170328102708</v>
      </c>
      <c r="K3498">
        <v>53.431152365290203</v>
      </c>
      <c r="L3498">
        <v>49.434501264379499</v>
      </c>
      <c r="M3498">
        <v>57.006640969436297</v>
      </c>
      <c r="N3498">
        <v>1.7323322975292801</v>
      </c>
      <c r="O3498">
        <v>30.398808538805199</v>
      </c>
      <c r="P3498">
        <v>109.89927058006199</v>
      </c>
      <c r="Q3498">
        <v>1.7596432421941002E-2</v>
      </c>
    </row>
    <row r="3499" spans="1:17" hidden="1" x14ac:dyDescent="0.3">
      <c r="A3499" t="s">
        <v>7162</v>
      </c>
      <c r="B3499" t="s">
        <v>3177</v>
      </c>
      <c r="C3499" t="str">
        <f>IFERROR(VLOOKUP(Table1[[#This Row],[Ticker]],[1]!Table1[[Symbol]:[Industry]],2,FALSE),"-")</f>
        <v>-</v>
      </c>
      <c r="E3499">
        <v>42.440509200000001</v>
      </c>
      <c r="F3499">
        <v>92.27</v>
      </c>
      <c r="G3499">
        <v>48.995295049439498</v>
      </c>
      <c r="H3499">
        <v>36.9373588304924</v>
      </c>
      <c r="I3499">
        <v>25.1856503971268</v>
      </c>
      <c r="J3499">
        <v>23.031531910230299</v>
      </c>
      <c r="K3499">
        <v>69.561665161278796</v>
      </c>
      <c r="L3499">
        <v>63.8129241097011</v>
      </c>
      <c r="M3499">
        <v>95.655932041714195</v>
      </c>
      <c r="N3499">
        <v>4.1333333333333302</v>
      </c>
      <c r="O3499">
        <v>0.57440121382899001</v>
      </c>
      <c r="P3499">
        <v>182.02750891492599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138</v>
      </c>
      <c r="E3500">
        <v>42.420942480000001</v>
      </c>
      <c r="F3500">
        <v>28.42</v>
      </c>
      <c r="G3500">
        <v>78.989045049439497</v>
      </c>
      <c r="H3500">
        <v>42.057558074630897</v>
      </c>
      <c r="I3500">
        <v>76.565987025472594</v>
      </c>
      <c r="J3500">
        <v>36.203282070638402</v>
      </c>
      <c r="K3500">
        <v>19.720656632300699</v>
      </c>
      <c r="L3500">
        <v>17.588454807273301</v>
      </c>
      <c r="M3500">
        <v>90.281181692650094</v>
      </c>
      <c r="N3500">
        <v>3.29461402455081</v>
      </c>
      <c r="O3500">
        <v>1.1259676284306599</v>
      </c>
      <c r="P3500">
        <v>130.121457489878</v>
      </c>
      <c r="Q3500">
        <v>0.113482305440222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D3501" t="s">
        <v>555</v>
      </c>
      <c r="E3501">
        <v>42.225000000000001</v>
      </c>
      <c r="F3501">
        <v>140.75</v>
      </c>
      <c r="G3501">
        <v>103.00517408169701</v>
      </c>
      <c r="H3501">
        <v>0.63902451058882104</v>
      </c>
      <c r="I3501">
        <v>63.977024521894499</v>
      </c>
      <c r="J3501">
        <v>-2.3749177598014999</v>
      </c>
      <c r="K3501">
        <v>132.30437430340601</v>
      </c>
      <c r="L3501">
        <v>109.458626142556</v>
      </c>
      <c r="M3501">
        <v>52.665542516564798</v>
      </c>
      <c r="N3501">
        <v>1.0122748719455099</v>
      </c>
      <c r="O3501">
        <v>16.873889875665999</v>
      </c>
      <c r="P3501">
        <v>141.01027397260199</v>
      </c>
      <c r="Q3501">
        <v>6.4583650485823998E-2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D3502" t="s">
        <v>541</v>
      </c>
      <c r="E3502">
        <v>42.22253224</v>
      </c>
      <c r="F3502">
        <v>27.68</v>
      </c>
      <c r="G3502">
        <v>-22.804373597726801</v>
      </c>
      <c r="H3502">
        <v>-6.0107600836818698</v>
      </c>
      <c r="I3502">
        <v>-15.443223374604001</v>
      </c>
      <c r="J3502">
        <v>1.9553156810791099</v>
      </c>
      <c r="K3502">
        <v>28.587535182346301</v>
      </c>
      <c r="L3502">
        <v>28.652926149407101</v>
      </c>
      <c r="M3502">
        <v>45.678548214817297</v>
      </c>
      <c r="N3502">
        <v>1.31993596285534</v>
      </c>
      <c r="O3502">
        <v>29.6965317919075</v>
      </c>
      <c r="P3502">
        <v>23.8478747203579</v>
      </c>
      <c r="Q3502">
        <v>4.1884119681574003E-2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E3503">
        <v>42.164142439999999</v>
      </c>
      <c r="F3503">
        <v>35.93</v>
      </c>
      <c r="G3503">
        <v>68.128082482594607</v>
      </c>
      <c r="H3503">
        <v>-35.665154434053697</v>
      </c>
      <c r="I3503">
        <v>161.659695212185</v>
      </c>
      <c r="J3503">
        <v>1.3418181292139699</v>
      </c>
      <c r="K3503">
        <v>41.742185832755503</v>
      </c>
      <c r="L3503">
        <v>28.2941649511286</v>
      </c>
      <c r="M3503">
        <v>17.8403335927269</v>
      </c>
      <c r="N3503">
        <v>0.291316397228637</v>
      </c>
      <c r="O3503">
        <v>53.075424436404099</v>
      </c>
      <c r="P3503">
        <v>190.460792239288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E3504">
        <v>42.105014834999999</v>
      </c>
      <c r="F3504">
        <v>60.45</v>
      </c>
      <c r="G3504">
        <v>-29.866740653721902</v>
      </c>
      <c r="H3504">
        <v>2.5496866945866801</v>
      </c>
      <c r="I3504">
        <v>-19.847241231746899</v>
      </c>
      <c r="J3504">
        <v>2.6615671517826902</v>
      </c>
      <c r="K3504">
        <v>57.486895153891098</v>
      </c>
      <c r="L3504">
        <v>57.2222629263809</v>
      </c>
      <c r="M3504">
        <v>56.6533412957724</v>
      </c>
      <c r="N3504">
        <v>3.0095371978747698</v>
      </c>
      <c r="O3504">
        <v>42.2663358147229</v>
      </c>
      <c r="P3504">
        <v>57.750521920668</v>
      </c>
      <c r="Q3504">
        <v>0.10365929036082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174</v>
      </c>
      <c r="E3505">
        <v>42.044739659999998</v>
      </c>
      <c r="F3505">
        <v>14.85</v>
      </c>
      <c r="G3505">
        <v>-81.194862996537395</v>
      </c>
      <c r="H3505">
        <v>-10.817464146891499</v>
      </c>
      <c r="I3505">
        <v>-65.144457592223603</v>
      </c>
      <c r="J3505">
        <v>-2.5373529406217701</v>
      </c>
      <c r="K3505">
        <v>16.958011664783601</v>
      </c>
      <c r="L3505">
        <v>25.074087765973101</v>
      </c>
      <c r="M3505">
        <v>25.314158357218499</v>
      </c>
      <c r="N3505">
        <v>0.43043779951593603</v>
      </c>
      <c r="O3505">
        <v>195.95959595959599</v>
      </c>
      <c r="P3505">
        <v>2.4844720496894399</v>
      </c>
      <c r="Q3505">
        <v>-0.112805971260013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418</v>
      </c>
      <c r="E3506">
        <v>42.022742641000001</v>
      </c>
      <c r="F3506">
        <v>25.07</v>
      </c>
      <c r="G3506">
        <v>501.17607746839201</v>
      </c>
      <c r="H3506">
        <v>40.258078686555798</v>
      </c>
      <c r="I3506">
        <v>-0.81009914256632698</v>
      </c>
      <c r="J3506">
        <v>-6.1283784026149704</v>
      </c>
      <c r="K3506">
        <v>23.670592937769701</v>
      </c>
      <c r="L3506">
        <v>19.777541010644899</v>
      </c>
      <c r="M3506">
        <v>38.758705022602001</v>
      </c>
      <c r="N3506">
        <v>1.0049669994922901</v>
      </c>
      <c r="O3506">
        <v>61.866773035500501</v>
      </c>
      <c r="P3506">
        <v>706.10932475884204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1379</v>
      </c>
      <c r="E3507">
        <v>41.827224999999999</v>
      </c>
      <c r="F3507">
        <v>46.75</v>
      </c>
      <c r="G3507">
        <v>-14.140214645037499</v>
      </c>
      <c r="H3507">
        <v>5.7674353836087002</v>
      </c>
      <c r="I3507">
        <v>-43.5206538926099</v>
      </c>
      <c r="J3507">
        <v>-6.20513107830444</v>
      </c>
      <c r="K3507">
        <v>45.965111785840598</v>
      </c>
      <c r="L3507">
        <v>47.811666306348101</v>
      </c>
      <c r="M3507">
        <v>43.431417352437101</v>
      </c>
      <c r="N3507">
        <v>1.88269057411685</v>
      </c>
      <c r="O3507">
        <v>96.256684491978604</v>
      </c>
      <c r="P3507">
        <v>26.351351351351301</v>
      </c>
      <c r="Q3507">
        <v>-5.6480496380954003E-2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228</v>
      </c>
      <c r="E3508">
        <v>41.783200000000001</v>
      </c>
      <c r="F3508">
        <v>145</v>
      </c>
      <c r="G3508">
        <v>2659.0984500398399</v>
      </c>
      <c r="H3508">
        <v>-25.972196128268902</v>
      </c>
      <c r="I3508">
        <v>246.03760593525101</v>
      </c>
      <c r="J3508">
        <v>-6.1813610236526797</v>
      </c>
      <c r="K3508">
        <v>150.77955411194199</v>
      </c>
      <c r="L3508">
        <v>94.731203686798196</v>
      </c>
      <c r="M3508">
        <v>33.796583959303497</v>
      </c>
      <c r="N3508">
        <v>0.257022174742781</v>
      </c>
      <c r="O3508">
        <v>39.344827586206897</v>
      </c>
      <c r="P3508">
        <v>2683.1094049904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D3509" t="s">
        <v>21</v>
      </c>
      <c r="E3509">
        <v>41.740743625999997</v>
      </c>
      <c r="F3509">
        <v>52.66</v>
      </c>
      <c r="G3509">
        <v>53.176124457245699</v>
      </c>
      <c r="H3509">
        <v>-5.1975116452729804</v>
      </c>
      <c r="I3509">
        <v>-7.4632796015988498</v>
      </c>
      <c r="J3509">
        <v>1.74208352876067</v>
      </c>
      <c r="K3509">
        <v>54.422172607348998</v>
      </c>
      <c r="L3509">
        <v>51.487276362453301</v>
      </c>
      <c r="M3509">
        <v>50.624756003358399</v>
      </c>
      <c r="N3509">
        <v>1.5841296555491</v>
      </c>
      <c r="O3509">
        <v>76.224838587162907</v>
      </c>
      <c r="P3509">
        <v>83.101529902642497</v>
      </c>
      <c r="Q3509">
        <v>0.16695951726177999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E3510">
        <v>41.645299999999999</v>
      </c>
      <c r="F3510">
        <v>79.400000000000006</v>
      </c>
      <c r="G3510">
        <v>-6.3638961270310199</v>
      </c>
      <c r="H3510">
        <v>-1.0919851649069501</v>
      </c>
      <c r="I3510">
        <v>-11.756132730519999</v>
      </c>
      <c r="J3510">
        <v>1.5916793174427399</v>
      </c>
      <c r="K3510">
        <v>78.848126102394204</v>
      </c>
      <c r="L3510">
        <v>75.037747898929993</v>
      </c>
      <c r="M3510">
        <v>56.494979839340203</v>
      </c>
      <c r="N3510">
        <v>0</v>
      </c>
      <c r="O3510">
        <v>2.3929471032745502</v>
      </c>
      <c r="P3510">
        <v>17.647058823529399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D3511" t="s">
        <v>228</v>
      </c>
      <c r="E3511">
        <v>41.643413950000003</v>
      </c>
      <c r="F3511">
        <v>60.05</v>
      </c>
      <c r="G3511">
        <v>90.071041484377105</v>
      </c>
      <c r="H3511">
        <v>-20.0021088576393</v>
      </c>
      <c r="I3511">
        <v>-42.2547753499233</v>
      </c>
      <c r="J3511">
        <v>6.9425565104251996</v>
      </c>
      <c r="K3511">
        <v>64.985585965353806</v>
      </c>
      <c r="L3511">
        <v>64.028415318296595</v>
      </c>
      <c r="M3511">
        <v>32.426316703438303</v>
      </c>
      <c r="N3511">
        <v>0.55900621118012395</v>
      </c>
      <c r="O3511">
        <v>96.502914238134906</v>
      </c>
      <c r="P3511">
        <v>114.081996434937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715</v>
      </c>
      <c r="E3512">
        <v>41.638247819999997</v>
      </c>
      <c r="F3512">
        <v>158.41999999999999</v>
      </c>
      <c r="G3512">
        <v>16.1341264365591</v>
      </c>
      <c r="H3512">
        <v>5.3003967431699897</v>
      </c>
      <c r="I3512">
        <v>4.1090814100797797</v>
      </c>
      <c r="J3512">
        <v>2.2173112689088601</v>
      </c>
      <c r="K3512">
        <v>149.900726947095</v>
      </c>
      <c r="L3512">
        <v>137.02105475983501</v>
      </c>
      <c r="M3512">
        <v>54.966471854101101</v>
      </c>
      <c r="N3512">
        <v>0.340526482781007</v>
      </c>
      <c r="O3512">
        <v>2.6701174094179998</v>
      </c>
      <c r="P3512">
        <v>43.249841757844202</v>
      </c>
      <c r="Q3512">
        <v>4.2502533627336997E-2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E3513">
        <v>41.61</v>
      </c>
      <c r="F3513">
        <v>13.87</v>
      </c>
      <c r="G3513">
        <v>54.022250668852003</v>
      </c>
      <c r="H3513">
        <v>8.3784491626702202</v>
      </c>
      <c r="I3513">
        <v>-32.423152536351402</v>
      </c>
      <c r="J3513">
        <v>0.71895204471548202</v>
      </c>
      <c r="K3513">
        <v>13.4544584988772</v>
      </c>
      <c r="L3513">
        <v>12.577184321144999</v>
      </c>
      <c r="M3513">
        <v>50.048435595713997</v>
      </c>
      <c r="N3513">
        <v>1.17080476855871</v>
      </c>
      <c r="O3513">
        <v>61.427541456380602</v>
      </c>
      <c r="P3513">
        <v>103.970588235294</v>
      </c>
      <c r="Q3513">
        <v>7.5338077364368997E-2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E3514">
        <v>41.590724399999999</v>
      </c>
      <c r="F3514">
        <v>37.86</v>
      </c>
      <c r="G3514">
        <v>11.6879697806223</v>
      </c>
      <c r="H3514">
        <v>26.200980878058999</v>
      </c>
      <c r="I3514">
        <v>-14.1946020857924</v>
      </c>
      <c r="J3514">
        <v>30.548817353217299</v>
      </c>
      <c r="K3514">
        <v>31.4027497348312</v>
      </c>
      <c r="L3514">
        <v>31.805463050689401</v>
      </c>
      <c r="M3514">
        <v>79.047374367866894</v>
      </c>
      <c r="N3514">
        <v>3.7278398805524802</v>
      </c>
      <c r="O3514">
        <v>20.1003697834125</v>
      </c>
      <c r="P3514">
        <v>52.048192771084302</v>
      </c>
      <c r="Q3514">
        <v>-1.1375174216393001E-2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E3515">
        <v>41.589449999999999</v>
      </c>
      <c r="F3515">
        <v>4.05</v>
      </c>
      <c r="G3515">
        <v>67.655711716106097</v>
      </c>
      <c r="H3515">
        <v>-5.9601430117882304</v>
      </c>
      <c r="I3515">
        <v>9.5528447774273495</v>
      </c>
      <c r="J3515">
        <v>0.38686004033429799</v>
      </c>
      <c r="K3515">
        <v>4.1014771281569997</v>
      </c>
      <c r="L3515">
        <v>3.8415203477637001</v>
      </c>
      <c r="M3515">
        <v>43.447816827306802</v>
      </c>
      <c r="N3515">
        <v>0.26774631443356101</v>
      </c>
      <c r="O3515">
        <v>74.074074074074005</v>
      </c>
      <c r="P3515">
        <v>99.507389162561594</v>
      </c>
      <c r="Q3515">
        <v>-3.4587410338285003E-2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D3516" t="s">
        <v>1435</v>
      </c>
      <c r="E3516">
        <v>41.58</v>
      </c>
      <c r="F3516">
        <v>99</v>
      </c>
      <c r="G3516">
        <v>16.315054971480599</v>
      </c>
      <c r="H3516">
        <v>-9.2446686896949792</v>
      </c>
      <c r="I3516">
        <v>28.536165293285499</v>
      </c>
      <c r="J3516">
        <v>-5.22538787235617</v>
      </c>
      <c r="K3516">
        <v>97.0045489516217</v>
      </c>
      <c r="L3516">
        <v>82.849970003406</v>
      </c>
      <c r="M3516">
        <v>48.576012570553502</v>
      </c>
      <c r="N3516">
        <v>0.496764407123992</v>
      </c>
      <c r="O3516">
        <v>23.2323232323232</v>
      </c>
      <c r="P3516">
        <v>72.473867595818803</v>
      </c>
      <c r="Q3516">
        <v>0.136293642445693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41.390527200000001</v>
      </c>
      <c r="F3517">
        <v>60.6</v>
      </c>
      <c r="G3517">
        <v>-56.864140546128297</v>
      </c>
      <c r="H3517">
        <v>-14.578033430367</v>
      </c>
      <c r="I3517">
        <v>-47.1535518273148</v>
      </c>
      <c r="J3517">
        <v>-7.2854071772461797</v>
      </c>
      <c r="K3517">
        <v>66.352972506843003</v>
      </c>
      <c r="M3517">
        <v>35.542837846081802</v>
      </c>
      <c r="O3517">
        <v>56.765676567656698</v>
      </c>
      <c r="P3517">
        <v>24.180327868852402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E3518">
        <v>41.285400000000003</v>
      </c>
      <c r="F3518">
        <v>39</v>
      </c>
      <c r="G3518">
        <v>0.70922413482489999</v>
      </c>
      <c r="H3518">
        <v>-1.4744275812476699</v>
      </c>
      <c r="I3518">
        <v>-14.146283026816199</v>
      </c>
      <c r="J3518">
        <v>5.5127319490216999</v>
      </c>
      <c r="K3518">
        <v>39.363391995155503</v>
      </c>
      <c r="L3518">
        <v>37.8271751673906</v>
      </c>
      <c r="M3518">
        <v>43.810531301218298</v>
      </c>
      <c r="N3518">
        <v>1.3188033874692899</v>
      </c>
      <c r="O3518">
        <v>35.6410256410256</v>
      </c>
      <c r="P3518">
        <v>44.390966308774502</v>
      </c>
      <c r="Q3518">
        <v>9.9606222702899996E-2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D3519" t="s">
        <v>290</v>
      </c>
      <c r="E3519">
        <v>41.262329680000001</v>
      </c>
      <c r="F3519">
        <v>38.35</v>
      </c>
      <c r="G3519">
        <v>-18.856033096982099</v>
      </c>
      <c r="H3519">
        <v>-11.4014768428196</v>
      </c>
      <c r="I3519">
        <v>-29.040250624810501</v>
      </c>
      <c r="J3519">
        <v>-5.1782849257038599</v>
      </c>
      <c r="K3519">
        <v>40.045714400323803</v>
      </c>
      <c r="L3519">
        <v>41.0811451770372</v>
      </c>
      <c r="M3519">
        <v>28.034486333483699</v>
      </c>
      <c r="N3519">
        <v>2.7124670027838902</v>
      </c>
      <c r="O3519">
        <v>69.465449804432794</v>
      </c>
      <c r="P3519">
        <v>13.2270445822261</v>
      </c>
      <c r="Q3519">
        <v>-1.6997503151108002E-2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E3520">
        <v>41.25</v>
      </c>
      <c r="F3520">
        <v>125</v>
      </c>
      <c r="G3520">
        <v>13.351682412076901</v>
      </c>
      <c r="H3520">
        <v>-2.8868569597787599</v>
      </c>
      <c r="I3520">
        <v>-11.7657095177776</v>
      </c>
      <c r="J3520">
        <v>1.5916793174427399</v>
      </c>
      <c r="K3520">
        <v>124.787215647865</v>
      </c>
      <c r="L3520">
        <v>115.377835587121</v>
      </c>
      <c r="M3520">
        <v>99.999999993730199</v>
      </c>
      <c r="O3520">
        <v>0</v>
      </c>
      <c r="P3520">
        <v>37.362637362637301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E3521">
        <v>41.183999999999997</v>
      </c>
      <c r="F3521">
        <v>60</v>
      </c>
      <c r="G3521">
        <v>-46.210125075041702</v>
      </c>
      <c r="H3521">
        <v>30.150837053524999</v>
      </c>
      <c r="I3521">
        <v>-24.210276141656799</v>
      </c>
      <c r="J3521">
        <v>-1.32094204178054</v>
      </c>
      <c r="K3521">
        <v>55.392352019946898</v>
      </c>
      <c r="M3521">
        <v>50.072576654283601</v>
      </c>
      <c r="N3521">
        <v>1.59029126213592</v>
      </c>
      <c r="O3521">
        <v>48.4</v>
      </c>
      <c r="P3521">
        <v>38.7283236994219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290</v>
      </c>
      <c r="E3522">
        <v>41.099312699999999</v>
      </c>
      <c r="F3522">
        <v>20.97</v>
      </c>
      <c r="G3522">
        <v>25.348019408413901</v>
      </c>
      <c r="H3522">
        <v>3.2068930402212401</v>
      </c>
      <c r="I3522">
        <v>-3.9319451791153801</v>
      </c>
      <c r="J3522">
        <v>0.28353978255903001</v>
      </c>
      <c r="K3522">
        <v>18.855014352105599</v>
      </c>
      <c r="L3522">
        <v>17.091536521447001</v>
      </c>
      <c r="M3522">
        <v>67.098684177872201</v>
      </c>
      <c r="N3522">
        <v>1.8352809703086299</v>
      </c>
      <c r="O3522">
        <v>13.209346685741499</v>
      </c>
      <c r="P3522">
        <v>80.620155038759705</v>
      </c>
      <c r="Q3522">
        <v>5.2426164363368E-2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1595</v>
      </c>
      <c r="E3523">
        <v>40.861470679999996</v>
      </c>
      <c r="F3523">
        <v>40.85</v>
      </c>
      <c r="G3523">
        <v>27.847781108919101</v>
      </c>
      <c r="H3523">
        <v>59.404809706887903</v>
      </c>
      <c r="I3523">
        <v>59.900060207485403</v>
      </c>
      <c r="J3523">
        <v>22.931243180371101</v>
      </c>
      <c r="K3523">
        <v>28.3865077513932</v>
      </c>
      <c r="L3523">
        <v>24.321255798826101</v>
      </c>
      <c r="M3523">
        <v>93.016216317235603</v>
      </c>
      <c r="N3523">
        <v>1.3631578947368399</v>
      </c>
      <c r="O3523">
        <v>0</v>
      </c>
      <c r="P3523">
        <v>127.57660167130901</v>
      </c>
      <c r="Q3523">
        <v>0.197613881006306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E3524">
        <v>40.828800000000001</v>
      </c>
      <c r="F3524">
        <v>80</v>
      </c>
      <c r="G3524">
        <v>-54.019703856947103</v>
      </c>
      <c r="H3524">
        <v>-0.38845849725473403</v>
      </c>
      <c r="I3524">
        <v>-44.309115138133599</v>
      </c>
      <c r="J3524">
        <v>7.5098575247775798</v>
      </c>
      <c r="M3524">
        <v>49.215358795645002</v>
      </c>
      <c r="O3524">
        <v>57.512500000000003</v>
      </c>
      <c r="P3524">
        <v>14.4492131616595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133</v>
      </c>
      <c r="E3525">
        <v>40.815137999999997</v>
      </c>
      <c r="F3525">
        <v>76.44</v>
      </c>
      <c r="G3525">
        <v>197.16551563767399</v>
      </c>
      <c r="H3525">
        <v>4.4859078270162804</v>
      </c>
      <c r="I3525">
        <v>6.4770077609849102</v>
      </c>
      <c r="J3525">
        <v>3.4976845393748701</v>
      </c>
      <c r="K3525">
        <v>73.255092066181803</v>
      </c>
      <c r="L3525">
        <v>56.4738595951872</v>
      </c>
      <c r="M3525">
        <v>45.934424209115001</v>
      </c>
      <c r="N3525">
        <v>0.74602345196461595</v>
      </c>
      <c r="O3525">
        <v>22.959183673469301</v>
      </c>
      <c r="P3525">
        <v>253.888888888888</v>
      </c>
      <c r="Q3525">
        <v>0.15490139258893501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622</v>
      </c>
      <c r="E3526">
        <v>40.684730012999999</v>
      </c>
      <c r="F3526">
        <v>15.43</v>
      </c>
      <c r="G3526">
        <v>-23.230720880339302</v>
      </c>
      <c r="H3526">
        <v>11.0632164616603</v>
      </c>
      <c r="I3526">
        <v>-23.535660349394</v>
      </c>
      <c r="J3526">
        <v>12.528062448250401</v>
      </c>
      <c r="K3526">
        <v>14.369628487588599</v>
      </c>
      <c r="L3526">
        <v>15.986360807825699</v>
      </c>
      <c r="M3526">
        <v>71.636775359674502</v>
      </c>
      <c r="N3526">
        <v>1.43269973198711</v>
      </c>
      <c r="O3526">
        <v>42.579390797148399</v>
      </c>
      <c r="P3526">
        <v>32.446351931330398</v>
      </c>
      <c r="Q3526">
        <v>-9.0698541911989998E-3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E3527">
        <v>40.682400000000001</v>
      </c>
      <c r="F3527">
        <v>30.82</v>
      </c>
      <c r="G3527">
        <v>-43.477900338592796</v>
      </c>
      <c r="H3527">
        <v>-6.4114982573458299</v>
      </c>
      <c r="I3527">
        <v>-34.641539661573702</v>
      </c>
      <c r="J3527">
        <v>2.43941325940557</v>
      </c>
      <c r="K3527">
        <v>32.619854998899697</v>
      </c>
      <c r="L3527">
        <v>36.0567593793592</v>
      </c>
      <c r="M3527">
        <v>38.770090307316799</v>
      </c>
      <c r="N3527">
        <v>0.64633877417516905</v>
      </c>
      <c r="O3527">
        <v>60.415314730694298</v>
      </c>
      <c r="P3527">
        <v>3.9460370994941001</v>
      </c>
      <c r="Q3527">
        <v>0.13293312502028301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40.634799999999998</v>
      </c>
      <c r="F3528">
        <v>226</v>
      </c>
      <c r="G3528">
        <v>146.64772768417001</v>
      </c>
      <c r="H3528">
        <v>35.093912270990401</v>
      </c>
      <c r="I3528">
        <v>150.05803826000599</v>
      </c>
      <c r="J3528">
        <v>23.030325297696599</v>
      </c>
      <c r="K3528">
        <v>156.45713386137001</v>
      </c>
      <c r="L3528">
        <v>113.067439552507</v>
      </c>
      <c r="M3528">
        <v>98.902933308397294</v>
      </c>
      <c r="N3528">
        <v>0.77323943661971795</v>
      </c>
      <c r="O3528">
        <v>0</v>
      </c>
      <c r="P3528">
        <v>208.11179277436901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915</v>
      </c>
      <c r="E3529">
        <v>40.623835999999997</v>
      </c>
      <c r="F3529">
        <v>71.17</v>
      </c>
      <c r="G3529">
        <v>13.568786012130399</v>
      </c>
      <c r="H3529">
        <v>5.6495415076541704</v>
      </c>
      <c r="I3529">
        <v>-2.3978505084765098</v>
      </c>
      <c r="J3529">
        <v>-2.2116349993190099</v>
      </c>
      <c r="K3529">
        <v>65.9705103718224</v>
      </c>
      <c r="L3529">
        <v>62.647725727335398</v>
      </c>
      <c r="M3529">
        <v>57.187977003021103</v>
      </c>
      <c r="N3529">
        <v>3.6595270796135999</v>
      </c>
      <c r="O3529">
        <v>19.2637347196852</v>
      </c>
      <c r="P3529">
        <v>42.027539413290697</v>
      </c>
      <c r="Q3529">
        <v>-8.390840090246E-3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121</v>
      </c>
      <c r="E3530">
        <v>40.527575639999903</v>
      </c>
      <c r="F3530">
        <v>36.99</v>
      </c>
      <c r="G3530">
        <v>55.989045049439497</v>
      </c>
      <c r="H3530">
        <v>-7.0359055855715704</v>
      </c>
      <c r="I3530">
        <v>-5.9841144015858898</v>
      </c>
      <c r="J3530">
        <v>-5.0732717890935204</v>
      </c>
      <c r="K3530">
        <v>37.321171054657597</v>
      </c>
      <c r="L3530">
        <v>33.792169495528498</v>
      </c>
      <c r="M3530">
        <v>43.5499317579321</v>
      </c>
      <c r="N3530">
        <v>0.15987412835171899</v>
      </c>
      <c r="O3530">
        <v>33.549608002162699</v>
      </c>
      <c r="P3530">
        <v>89.207161125319701</v>
      </c>
      <c r="Q3530">
        <v>5.6033259649958998E-2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812</v>
      </c>
      <c r="E3531">
        <v>40.496130000000001</v>
      </c>
      <c r="F3531">
        <v>111</v>
      </c>
      <c r="G3531">
        <v>12.3694357608291</v>
      </c>
      <c r="H3531">
        <v>-8.3197191505914798</v>
      </c>
      <c r="I3531">
        <v>-18.610711059333099</v>
      </c>
      <c r="J3531">
        <v>-3.9663268581196598</v>
      </c>
      <c r="K3531">
        <v>113.269143476368</v>
      </c>
      <c r="L3531">
        <v>104.429696848451</v>
      </c>
      <c r="M3531">
        <v>39.850569998141196</v>
      </c>
      <c r="N3531">
        <v>0.22627083799205</v>
      </c>
      <c r="O3531">
        <v>44.1441441441441</v>
      </c>
      <c r="P3531">
        <v>51.102640893002999</v>
      </c>
      <c r="Q3531">
        <v>6.3032866355989994E-2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E3532">
        <v>40.471529666000002</v>
      </c>
      <c r="F3532">
        <v>7.73</v>
      </c>
      <c r="G3532">
        <v>27.855449764567201</v>
      </c>
      <c r="H3532">
        <v>-10.7627519478455</v>
      </c>
      <c r="I3532">
        <v>-18.750304427049699</v>
      </c>
      <c r="J3532">
        <v>-1.0564921831877601</v>
      </c>
      <c r="K3532">
        <v>8.3245271421470992</v>
      </c>
      <c r="L3532">
        <v>7.8914918253662201</v>
      </c>
      <c r="M3532">
        <v>26.7399688606959</v>
      </c>
      <c r="N3532">
        <v>0.413504789892015</v>
      </c>
      <c r="O3532">
        <v>53.2988357050452</v>
      </c>
      <c r="P3532">
        <v>59.053497942386798</v>
      </c>
      <c r="Q3532">
        <v>6.7901021517141003E-2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54</v>
      </c>
      <c r="E3533">
        <v>40.416626399999998</v>
      </c>
      <c r="F3533">
        <v>58.13</v>
      </c>
      <c r="G3533">
        <v>9.4678050953637793</v>
      </c>
      <c r="H3533">
        <v>-6.3149506052637001</v>
      </c>
      <c r="I3533">
        <v>-21.854437478566201</v>
      </c>
      <c r="J3533">
        <v>0.47866561881261399</v>
      </c>
      <c r="K3533">
        <v>59.3763225307694</v>
      </c>
      <c r="L3533">
        <v>56.886663326326001</v>
      </c>
      <c r="M3533">
        <v>49.641786384017003</v>
      </c>
      <c r="N3533">
        <v>0.59299911174275999</v>
      </c>
      <c r="O3533">
        <v>35.0421469120935</v>
      </c>
      <c r="P3533">
        <v>43.530864197530803</v>
      </c>
      <c r="Q3533">
        <v>9.5062472743441997E-2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E3534">
        <v>40.403050952000001</v>
      </c>
      <c r="F3534">
        <v>7.48</v>
      </c>
      <c r="G3534">
        <v>-14.6542298043616</v>
      </c>
      <c r="H3534">
        <v>-8.7692099009552393</v>
      </c>
      <c r="I3534">
        <v>-36.139446691517001</v>
      </c>
      <c r="J3534">
        <v>-3.4588257330622998</v>
      </c>
      <c r="K3534">
        <v>7.6475867754043696</v>
      </c>
      <c r="L3534">
        <v>8.3262550476740103</v>
      </c>
      <c r="M3534">
        <v>43.656762140637198</v>
      </c>
      <c r="N3534">
        <v>1.2313831179289301</v>
      </c>
      <c r="O3534">
        <v>38.903743315508002</v>
      </c>
      <c r="P3534">
        <v>14.1984732824427</v>
      </c>
      <c r="Q3534">
        <v>-4.6702271463461002E-2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541</v>
      </c>
      <c r="E3535">
        <v>40.401185439999999</v>
      </c>
      <c r="F3535">
        <v>50.6</v>
      </c>
      <c r="G3535">
        <v>5.7326347930292902</v>
      </c>
      <c r="H3535">
        <v>-6.1753184982403004</v>
      </c>
      <c r="I3535">
        <v>-24.216691672373599</v>
      </c>
      <c r="J3535">
        <v>0.39325102667654099</v>
      </c>
      <c r="K3535">
        <v>50.986006441994803</v>
      </c>
      <c r="L3535">
        <v>50.954043823202802</v>
      </c>
      <c r="M3535">
        <v>53.064789936926601</v>
      </c>
      <c r="N3535">
        <v>0.51277407001987896</v>
      </c>
      <c r="O3535">
        <v>20.553359683794401</v>
      </c>
      <c r="P3535">
        <v>40.5946096137816</v>
      </c>
      <c r="Q3535">
        <v>4.0367236840687999E-2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290</v>
      </c>
      <c r="E3536">
        <v>40.2788988</v>
      </c>
      <c r="F3536">
        <v>21.24</v>
      </c>
      <c r="G3536">
        <v>-17.277286608851899</v>
      </c>
      <c r="H3536">
        <v>-42.498797258286203</v>
      </c>
      <c r="I3536">
        <v>-7.8342008182131204</v>
      </c>
      <c r="J3536">
        <v>-11.3975679943852</v>
      </c>
      <c r="K3536">
        <v>25.104514388178099</v>
      </c>
      <c r="L3536">
        <v>23.454501577180601</v>
      </c>
      <c r="M3536">
        <v>34.529702318632701</v>
      </c>
      <c r="N3536">
        <v>0.52147106739878102</v>
      </c>
      <c r="O3536">
        <v>83.992467043314505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1428</v>
      </c>
      <c r="E3537">
        <v>40.240118625000001</v>
      </c>
      <c r="F3537">
        <v>37.450000000000003</v>
      </c>
      <c r="G3537">
        <v>-18.5179972040815</v>
      </c>
      <c r="H3537">
        <v>-5.6141296870514799</v>
      </c>
      <c r="I3537">
        <v>-20.4407171089399</v>
      </c>
      <c r="J3537">
        <v>0.14431089639012401</v>
      </c>
      <c r="K3537">
        <v>36.276977449163297</v>
      </c>
      <c r="L3537">
        <v>37.632566511656897</v>
      </c>
      <c r="M3537">
        <v>53.501976924392103</v>
      </c>
      <c r="N3537">
        <v>0.70689655172413701</v>
      </c>
      <c r="O3537">
        <v>40.053404539385802</v>
      </c>
      <c r="P3537">
        <v>29.3609671848013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D3538" t="s">
        <v>133</v>
      </c>
      <c r="E3538">
        <v>40.118697599999997</v>
      </c>
      <c r="F3538">
        <v>50.37</v>
      </c>
      <c r="G3538">
        <v>45.299969419187399</v>
      </c>
      <c r="H3538">
        <v>4.9570855453547003</v>
      </c>
      <c r="I3538">
        <v>17.042528161994799</v>
      </c>
      <c r="J3538">
        <v>16.0891722322018</v>
      </c>
      <c r="K3538">
        <v>46.9351501739052</v>
      </c>
      <c r="L3538">
        <v>41.834833474253102</v>
      </c>
      <c r="M3538">
        <v>56.325533160416498</v>
      </c>
      <c r="N3538">
        <v>2.0178601070806499</v>
      </c>
      <c r="O3538">
        <v>21.897955132023</v>
      </c>
      <c r="P3538">
        <v>91.012514220705299</v>
      </c>
      <c r="Q3538">
        <v>8.4345950687768997E-2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622</v>
      </c>
      <c r="E3539">
        <v>39.977595433999902</v>
      </c>
      <c r="F3539">
        <v>7.57</v>
      </c>
      <c r="G3539">
        <v>-32.696117797363797</v>
      </c>
      <c r="H3539">
        <v>-5.93641223296809</v>
      </c>
      <c r="I3539">
        <v>-21.8705738019545</v>
      </c>
      <c r="J3539">
        <v>-3.0333206825572501</v>
      </c>
      <c r="K3539">
        <v>7.9681281046951398</v>
      </c>
      <c r="L3539">
        <v>8.3430453898756092</v>
      </c>
      <c r="M3539">
        <v>35.141564100602302</v>
      </c>
      <c r="N3539">
        <v>0.46975760545760198</v>
      </c>
      <c r="O3539">
        <v>67.107001321003906</v>
      </c>
      <c r="P3539">
        <v>44.190476190476197</v>
      </c>
      <c r="Q3539">
        <v>-9.5970073731985003E-2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127</v>
      </c>
      <c r="E3540">
        <v>39.882856239320702</v>
      </c>
      <c r="F3540">
        <v>31.7</v>
      </c>
      <c r="M3540">
        <v>8.5813433096764804</v>
      </c>
      <c r="N3540">
        <v>1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D3541" t="s">
        <v>418</v>
      </c>
      <c r="E3541">
        <v>39.795000000000002</v>
      </c>
      <c r="F3541">
        <v>113.7</v>
      </c>
      <c r="G3541">
        <v>216.81638317893501</v>
      </c>
      <c r="H3541">
        <v>-24.539689872084701</v>
      </c>
      <c r="I3541">
        <v>26.156706035084401</v>
      </c>
      <c r="J3541">
        <v>12.3569854398917</v>
      </c>
      <c r="K3541">
        <v>99.955546449194003</v>
      </c>
      <c r="L3541">
        <v>70.161415808037802</v>
      </c>
      <c r="M3541">
        <v>66.207960073411996</v>
      </c>
      <c r="N3541">
        <v>0.52377803686197499</v>
      </c>
      <c r="O3541">
        <v>33.676341248900599</v>
      </c>
      <c r="P3541">
        <v>240.92953523238299</v>
      </c>
      <c r="Q3541">
        <v>0.223472630906525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E3542">
        <v>39.687291000000002</v>
      </c>
      <c r="F3542">
        <v>91.89</v>
      </c>
      <c r="G3542">
        <v>-21.340563889107901</v>
      </c>
      <c r="H3542">
        <v>-10.2447506223973</v>
      </c>
      <c r="I3542">
        <v>-22.694344897881901</v>
      </c>
      <c r="J3542">
        <v>-2.3448286190651801</v>
      </c>
      <c r="K3542">
        <v>94.615668896078802</v>
      </c>
      <c r="L3542">
        <v>94.940390122758203</v>
      </c>
      <c r="M3542">
        <v>46.097864628403798</v>
      </c>
      <c r="N3542">
        <v>0.93305259169755606</v>
      </c>
      <c r="O3542">
        <v>55.512025247578599</v>
      </c>
      <c r="P3542">
        <v>20.907894736842099</v>
      </c>
      <c r="Q3542">
        <v>9.8640469728046007E-2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E3543">
        <v>39.686421500000002</v>
      </c>
      <c r="F3543">
        <v>27.5</v>
      </c>
      <c r="G3543">
        <v>-21.399014652052902</v>
      </c>
      <c r="H3543">
        <v>-1.0350051079269</v>
      </c>
      <c r="I3543">
        <v>-29.6849816163623</v>
      </c>
      <c r="J3543">
        <v>7.7692854950489298</v>
      </c>
      <c r="K3543">
        <v>26.882404433647402</v>
      </c>
      <c r="L3543">
        <v>27.503497559151199</v>
      </c>
      <c r="M3543">
        <v>62.838484309156001</v>
      </c>
      <c r="N3543">
        <v>1.24</v>
      </c>
      <c r="O3543">
        <v>30.909090909090899</v>
      </c>
      <c r="P3543">
        <v>50.2732240437158</v>
      </c>
      <c r="Q3543">
        <v>2.4541317933126E-2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E3544">
        <v>39.665442300000002</v>
      </c>
      <c r="F3544">
        <v>89.21</v>
      </c>
      <c r="G3544">
        <v>62.425826658634897</v>
      </c>
      <c r="H3544">
        <v>3.8331430402212399</v>
      </c>
      <c r="I3544">
        <v>-9.3227244336768305</v>
      </c>
      <c r="J3544">
        <v>9.7684599634760101</v>
      </c>
      <c r="K3544">
        <v>74.318038039066593</v>
      </c>
      <c r="L3544">
        <v>72.3011813798947</v>
      </c>
      <c r="M3544">
        <v>87.861043890943193</v>
      </c>
      <c r="N3544">
        <v>2.7280849530256801</v>
      </c>
      <c r="O3544">
        <v>27.878040578410499</v>
      </c>
      <c r="P3544">
        <v>107.224157955865</v>
      </c>
      <c r="Q3544">
        <v>1.0620808280353999E-2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785</v>
      </c>
      <c r="E3545">
        <v>39.60669</v>
      </c>
      <c r="F3545">
        <v>140.30000000000001</v>
      </c>
      <c r="G3545">
        <v>-70.307605668263705</v>
      </c>
      <c r="H3545">
        <v>-1.4684172434667</v>
      </c>
      <c r="I3545">
        <v>-60.5970169494503</v>
      </c>
      <c r="J3545">
        <v>4.4693771591693601</v>
      </c>
      <c r="M3545">
        <v>49.692627990640403</v>
      </c>
      <c r="O3545">
        <v>105.808980755523</v>
      </c>
      <c r="P3545">
        <v>12.24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1428</v>
      </c>
      <c r="E3546">
        <v>39.541499999999999</v>
      </c>
      <c r="F3546">
        <v>75</v>
      </c>
      <c r="G3546">
        <v>-43.882749822355301</v>
      </c>
      <c r="H3546">
        <v>-2.2158043281998001</v>
      </c>
      <c r="I3546">
        <v>-35.111262652399397</v>
      </c>
      <c r="J3546">
        <v>2.2362465365956101</v>
      </c>
      <c r="K3546">
        <v>78.010952665219094</v>
      </c>
      <c r="L3546">
        <v>86.975522293474</v>
      </c>
      <c r="M3546">
        <v>45.113584033315803</v>
      </c>
      <c r="N3546">
        <v>0.590527586254734</v>
      </c>
      <c r="O3546">
        <v>60.106666666666598</v>
      </c>
      <c r="P3546">
        <v>15.3846153846153</v>
      </c>
      <c r="Q3546">
        <v>9.6864326422281002E-2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E3547">
        <v>39.532679999999999</v>
      </c>
      <c r="F3547">
        <v>49.17</v>
      </c>
      <c r="G3547">
        <v>-31.846006496952199</v>
      </c>
      <c r="H3547">
        <v>-3.1880617790558601</v>
      </c>
      <c r="I3547">
        <v>-42.987820909049297</v>
      </c>
      <c r="J3547">
        <v>2.8975352652085098</v>
      </c>
      <c r="K3547">
        <v>50.664764499366797</v>
      </c>
      <c r="L3547">
        <v>56.040151723818298</v>
      </c>
      <c r="M3547">
        <v>47.956120223314301</v>
      </c>
      <c r="N3547">
        <v>0.69290171606864204</v>
      </c>
      <c r="O3547">
        <v>68.802115110839907</v>
      </c>
      <c r="P3547">
        <v>14.057063326374299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E3548">
        <v>39.483330000000002</v>
      </c>
      <c r="F3548">
        <v>644.1</v>
      </c>
      <c r="G3548">
        <v>17.705216666601199</v>
      </c>
      <c r="H3548">
        <v>-0.38844830287232401</v>
      </c>
      <c r="I3548">
        <v>7.6536241119054198</v>
      </c>
      <c r="J3548">
        <v>14.591679317442701</v>
      </c>
      <c r="K3548">
        <v>575.55048557119198</v>
      </c>
      <c r="L3548">
        <v>523.72476018679902</v>
      </c>
      <c r="M3548">
        <v>91.844366883209801</v>
      </c>
      <c r="N3548">
        <v>0.56363636363636305</v>
      </c>
      <c r="O3548">
        <v>13.825492935879501</v>
      </c>
      <c r="P3548">
        <v>78.9166666666666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21</v>
      </c>
      <c r="E3549">
        <v>39.337267500000003</v>
      </c>
      <c r="F3549">
        <v>125.25</v>
      </c>
      <c r="G3549">
        <v>2.3127969405136701</v>
      </c>
      <c r="H3549">
        <v>-9.7570859674123493</v>
      </c>
      <c r="I3549">
        <v>29.0226684404123</v>
      </c>
      <c r="J3549">
        <v>-3.0958206825572501</v>
      </c>
      <c r="K3549">
        <v>123.849003022543</v>
      </c>
      <c r="L3549">
        <v>112.16922652011399</v>
      </c>
      <c r="M3549">
        <v>56.693836524640503</v>
      </c>
      <c r="N3549">
        <v>0.118503118503118</v>
      </c>
      <c r="O3549">
        <v>42.075848303393201</v>
      </c>
      <c r="P3549">
        <v>69.945725915875101</v>
      </c>
      <c r="Q3549">
        <v>4.7101156895074998E-2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622</v>
      </c>
      <c r="E3550">
        <v>39.292499999999997</v>
      </c>
      <c r="F3550">
        <v>261.95</v>
      </c>
      <c r="G3550">
        <v>60.2662170508465</v>
      </c>
      <c r="H3550">
        <v>10.1656868267099</v>
      </c>
      <c r="I3550">
        <v>-26.691670579573</v>
      </c>
      <c r="J3550">
        <v>14.550012650776001</v>
      </c>
      <c r="K3550">
        <v>240.21446106512801</v>
      </c>
      <c r="L3550">
        <v>231.41432217803299</v>
      </c>
      <c r="M3550">
        <v>64.596355943842696</v>
      </c>
      <c r="N3550">
        <v>1.8292629900717401</v>
      </c>
      <c r="O3550">
        <v>34.930330215689999</v>
      </c>
      <c r="P3550">
        <v>117.295727913728</v>
      </c>
      <c r="Q3550">
        <v>7.5609827798544998E-2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D3551" t="s">
        <v>622</v>
      </c>
      <c r="E3551">
        <v>39.273113049999999</v>
      </c>
      <c r="F3551">
        <v>27.74</v>
      </c>
      <c r="G3551">
        <v>80.7122922819118</v>
      </c>
      <c r="H3551">
        <v>-13.6129295670394</v>
      </c>
      <c r="I3551">
        <v>7.1000714050145097</v>
      </c>
      <c r="J3551">
        <v>-5.1324586135917301</v>
      </c>
      <c r="K3551">
        <v>26.119390275556601</v>
      </c>
      <c r="L3551">
        <v>21.899449991974699</v>
      </c>
      <c r="M3551">
        <v>46.055155339855403</v>
      </c>
      <c r="N3551">
        <v>0.14319547543758299</v>
      </c>
      <c r="O3551">
        <v>32.480173035328001</v>
      </c>
      <c r="P3551">
        <v>111.755725190839</v>
      </c>
      <c r="Q3551">
        <v>5.0026198452418999E-2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D3552" t="s">
        <v>1428</v>
      </c>
      <c r="E3552">
        <v>39.256110020000001</v>
      </c>
      <c r="F3552">
        <v>26.05</v>
      </c>
      <c r="G3552">
        <v>30.588451577629399</v>
      </c>
      <c r="H3552">
        <v>22.1131430402212</v>
      </c>
      <c r="I3552">
        <v>14.0247569209624</v>
      </c>
      <c r="J3552">
        <v>-7.6578843823827203</v>
      </c>
      <c r="K3552">
        <v>22.867391231755199</v>
      </c>
      <c r="L3552">
        <v>20.5918183806826</v>
      </c>
      <c r="M3552">
        <v>55.675742001198003</v>
      </c>
      <c r="N3552">
        <v>2.7378762541806001</v>
      </c>
      <c r="O3552">
        <v>17.466410748560399</v>
      </c>
      <c r="P3552">
        <v>92.962962962962905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418</v>
      </c>
      <c r="E3553">
        <v>39.22</v>
      </c>
      <c r="F3553">
        <v>212</v>
      </c>
      <c r="G3553">
        <v>61.7095881944242</v>
      </c>
      <c r="H3553">
        <v>4.7711551042128404</v>
      </c>
      <c r="I3553">
        <v>89.840221153905404</v>
      </c>
      <c r="J3553">
        <v>-2.04681833513941</v>
      </c>
      <c r="K3553">
        <v>180.33801441966301</v>
      </c>
      <c r="L3553">
        <v>138.10866773082</v>
      </c>
      <c r="M3553">
        <v>71.121563328960605</v>
      </c>
      <c r="N3553">
        <v>0.93424119994358601</v>
      </c>
      <c r="O3553">
        <v>5.7547169811320797</v>
      </c>
      <c r="P3553">
        <v>168.01517067003701</v>
      </c>
      <c r="Q3553">
        <v>0.17317181327716299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D3554" t="s">
        <v>21</v>
      </c>
      <c r="E3554">
        <v>39.202987499999999</v>
      </c>
      <c r="F3554">
        <v>155</v>
      </c>
      <c r="G3554">
        <v>66.009886044903595</v>
      </c>
      <c r="H3554">
        <v>-16.918880249443902</v>
      </c>
      <c r="I3554">
        <v>5.3445585077358597</v>
      </c>
      <c r="J3554">
        <v>-3.4565521938112602</v>
      </c>
      <c r="K3554">
        <v>159.21645849200601</v>
      </c>
      <c r="L3554">
        <v>133.955065932802</v>
      </c>
      <c r="M3554">
        <v>51.067823355318602</v>
      </c>
      <c r="N3554">
        <v>0.36962176187877399</v>
      </c>
      <c r="O3554">
        <v>57.387096774193502</v>
      </c>
      <c r="P3554">
        <v>120.76627261073899</v>
      </c>
      <c r="Q3554">
        <v>0.13268168060011001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715</v>
      </c>
      <c r="E3555">
        <v>39.201162959999998</v>
      </c>
      <c r="F3555">
        <v>52.07</v>
      </c>
      <c r="G3555">
        <v>-11.196506444862701</v>
      </c>
      <c r="H3555">
        <v>-3.30202963386821</v>
      </c>
      <c r="I3555">
        <v>0.34076102496814498</v>
      </c>
      <c r="J3555">
        <v>0.41190403654388102</v>
      </c>
      <c r="K3555">
        <v>51.959705865139</v>
      </c>
      <c r="L3555">
        <v>48.738017616529902</v>
      </c>
      <c r="M3555">
        <v>73.375507359077204</v>
      </c>
      <c r="N3555">
        <v>0.37281535558816897</v>
      </c>
      <c r="O3555">
        <v>5.1277126944497802</v>
      </c>
      <c r="P3555">
        <v>27</v>
      </c>
      <c r="Q3555">
        <v>8.5918559496748995E-2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133</v>
      </c>
      <c r="E3556">
        <v>39.165294238000001</v>
      </c>
      <c r="F3556">
        <v>70.819999999999993</v>
      </c>
      <c r="G3556">
        <v>-35.547459656741999</v>
      </c>
      <c r="H3556">
        <v>-6.7083496502122104</v>
      </c>
      <c r="I3556">
        <v>-27.670396812786699</v>
      </c>
      <c r="J3556">
        <v>4.9686607095861</v>
      </c>
      <c r="K3556">
        <v>75.763098760287406</v>
      </c>
      <c r="L3556">
        <v>81.726616867715705</v>
      </c>
      <c r="M3556">
        <v>37.443810088574899</v>
      </c>
      <c r="N3556">
        <v>0.77007839530504096</v>
      </c>
      <c r="O3556">
        <v>32.081332956791897</v>
      </c>
      <c r="P3556">
        <v>11.5275590551181</v>
      </c>
      <c r="Q3556">
        <v>7.8916561541172006E-2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469</v>
      </c>
      <c r="E3557">
        <v>39.160222703999999</v>
      </c>
      <c r="F3557">
        <v>8.16</v>
      </c>
      <c r="G3557">
        <v>16.9216875364861</v>
      </c>
      <c r="H3557">
        <v>-9.5379654778651108</v>
      </c>
      <c r="I3557">
        <v>-22.820545603944201</v>
      </c>
      <c r="J3557">
        <v>-7.3958064618518904</v>
      </c>
      <c r="K3557">
        <v>8.5749638330561808</v>
      </c>
      <c r="L3557">
        <v>8.1489844978054595</v>
      </c>
      <c r="M3557">
        <v>28.174090496538899</v>
      </c>
      <c r="N3557">
        <v>0.57232618549192504</v>
      </c>
      <c r="O3557">
        <v>63.602941176470502</v>
      </c>
      <c r="P3557">
        <v>53.672316384180697</v>
      </c>
      <c r="Q3557">
        <v>5.2338138342359002E-2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D3558" t="s">
        <v>1428</v>
      </c>
      <c r="E3558">
        <v>39.135475</v>
      </c>
      <c r="F3558">
        <v>71.349999999999994</v>
      </c>
      <c r="G3558">
        <v>-0.69605692083353399</v>
      </c>
      <c r="H3558">
        <v>-5.8133380447180798</v>
      </c>
      <c r="I3558">
        <v>-0.59518694887843704</v>
      </c>
      <c r="J3558">
        <v>-11.4517989434268</v>
      </c>
      <c r="K3558">
        <v>68.807171126235701</v>
      </c>
      <c r="L3558">
        <v>61.487716097450701</v>
      </c>
      <c r="M3558">
        <v>48.2707533404391</v>
      </c>
      <c r="N3558">
        <v>1.9490038741177</v>
      </c>
      <c r="O3558">
        <v>10.301331464611</v>
      </c>
      <c r="P3558">
        <v>47.265221878224899</v>
      </c>
      <c r="Q3558">
        <v>7.3928356137005005E-2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D3559" t="s">
        <v>290</v>
      </c>
      <c r="E3559">
        <v>39.130111088</v>
      </c>
      <c r="F3559">
        <v>70.37</v>
      </c>
      <c r="G3559">
        <v>1.42576519204204</v>
      </c>
      <c r="H3559">
        <v>-14.198545271466999</v>
      </c>
      <c r="I3559">
        <v>-17.291819223199902</v>
      </c>
      <c r="J3559">
        <v>-7.1115292387069697</v>
      </c>
      <c r="K3559">
        <v>76.581527346773399</v>
      </c>
      <c r="L3559">
        <v>74.6025443407175</v>
      </c>
      <c r="M3559">
        <v>43.653400987165199</v>
      </c>
      <c r="N3559">
        <v>0.77453299057412095</v>
      </c>
      <c r="O3559">
        <v>62.000852636066497</v>
      </c>
      <c r="P3559">
        <v>60.845714285714301</v>
      </c>
      <c r="Q3559">
        <v>3.4555743234644998E-2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D3560" t="s">
        <v>469</v>
      </c>
      <c r="E3560">
        <v>38.991969296999997</v>
      </c>
      <c r="F3560">
        <v>5.79</v>
      </c>
      <c r="G3560">
        <v>-51.1807662713151</v>
      </c>
      <c r="H3560">
        <v>-7.6487617216835204</v>
      </c>
      <c r="I3560">
        <v>-53.672093980438</v>
      </c>
      <c r="J3560">
        <v>-0.43534770958427899</v>
      </c>
      <c r="K3560">
        <v>6.6125015036899102</v>
      </c>
      <c r="L3560">
        <v>9.2253820227721697</v>
      </c>
      <c r="M3560">
        <v>37.892393768277302</v>
      </c>
      <c r="N3560">
        <v>0.20796063339089199</v>
      </c>
      <c r="O3560">
        <v>89.982728842832401</v>
      </c>
      <c r="P3560">
        <v>8.4269662921348392</v>
      </c>
      <c r="Q3560">
        <v>-0.21966991353114099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E3561">
        <v>38.912999999999997</v>
      </c>
      <c r="F3561">
        <v>152.6</v>
      </c>
      <c r="G3561">
        <v>82.205261265655693</v>
      </c>
      <c r="H3561">
        <v>37.534358381734101</v>
      </c>
      <c r="I3561">
        <v>86.4891074524635</v>
      </c>
      <c r="J3561">
        <v>17.270151263324099</v>
      </c>
      <c r="K3561">
        <v>108.7935519272</v>
      </c>
      <c r="L3561">
        <v>87.456953722601895</v>
      </c>
      <c r="M3561">
        <v>99.859487930095597</v>
      </c>
      <c r="N3561">
        <v>1.1481481481481399</v>
      </c>
      <c r="O3561">
        <v>0</v>
      </c>
      <c r="P3561">
        <v>167.719298245614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E3562">
        <v>38.843406399999999</v>
      </c>
      <c r="F3562">
        <v>13.46</v>
      </c>
      <c r="G3562">
        <v>-70.449474648133005</v>
      </c>
      <c r="H3562">
        <v>-11.908895527271801</v>
      </c>
      <c r="I3562">
        <v>-58.005928757886601</v>
      </c>
      <c r="J3562">
        <v>4.6338010023101397</v>
      </c>
      <c r="K3562">
        <v>13.182506215475501</v>
      </c>
      <c r="L3562">
        <v>17.481292358773199</v>
      </c>
      <c r="M3562">
        <v>66.304352411049393</v>
      </c>
      <c r="N3562">
        <v>1.0944571493780599</v>
      </c>
      <c r="O3562">
        <v>237.66716196136699</v>
      </c>
      <c r="P3562">
        <v>34.869739478957896</v>
      </c>
      <c r="Q3562">
        <v>0.229593092441645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38.816699999999997</v>
      </c>
      <c r="F3563">
        <v>174.85</v>
      </c>
      <c r="G3563">
        <v>50.839045049439498</v>
      </c>
      <c r="H3563">
        <v>-5.7749436023780403</v>
      </c>
      <c r="I3563">
        <v>29.431651852922101</v>
      </c>
      <c r="J3563">
        <v>1.5059650317284601</v>
      </c>
      <c r="K3563">
        <v>158.17882166793601</v>
      </c>
      <c r="L3563">
        <v>130.241419076726</v>
      </c>
      <c r="M3563">
        <v>51.18723639892</v>
      </c>
      <c r="N3563">
        <v>0.17492163009404299</v>
      </c>
      <c r="O3563">
        <v>13.8404346582785</v>
      </c>
      <c r="P3563">
        <v>106.67848699763501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D3564" t="s">
        <v>622</v>
      </c>
      <c r="E3564">
        <v>38.740816000000002</v>
      </c>
      <c r="F3564">
        <v>37.76</v>
      </c>
      <c r="G3564">
        <v>20.8854379888102</v>
      </c>
      <c r="H3564">
        <v>-3.1507092025228198</v>
      </c>
      <c r="I3564">
        <v>6.1846369590635</v>
      </c>
      <c r="J3564">
        <v>-3.6001942717220299</v>
      </c>
      <c r="K3564">
        <v>36.983040566823902</v>
      </c>
      <c r="L3564">
        <v>34.504482845504</v>
      </c>
      <c r="M3564">
        <v>48.398909381509199</v>
      </c>
      <c r="N3564">
        <v>1.00705553540568</v>
      </c>
      <c r="O3564">
        <v>15.995762711864399</v>
      </c>
      <c r="P3564">
        <v>70.859728506787306</v>
      </c>
      <c r="Q3564">
        <v>2.9834449187962998E-2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27</v>
      </c>
      <c r="E3565">
        <v>38.709094399999998</v>
      </c>
      <c r="F3565">
        <v>36.200000000000003</v>
      </c>
      <c r="G3565">
        <v>43.1945877746127</v>
      </c>
      <c r="H3565">
        <v>-15.3368569597787</v>
      </c>
      <c r="I3565">
        <v>-4.6033965347772403</v>
      </c>
      <c r="J3565">
        <v>-2.9599696332249898</v>
      </c>
      <c r="K3565">
        <v>36.668123315429</v>
      </c>
      <c r="L3565">
        <v>34.052984364721702</v>
      </c>
      <c r="M3565">
        <v>47.491068857095499</v>
      </c>
      <c r="N3565">
        <v>1.0284583003878101</v>
      </c>
      <c r="O3565">
        <v>57.320441988950201</v>
      </c>
      <c r="P3565">
        <v>77.450980392156893</v>
      </c>
      <c r="Q3565">
        <v>3.8879481124867998E-2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46</v>
      </c>
      <c r="E3566">
        <v>38.660129999999903</v>
      </c>
      <c r="F3566">
        <v>30.75</v>
      </c>
      <c r="K3566">
        <v>26.2695652130257</v>
      </c>
      <c r="L3566">
        <v>18.751713502708899</v>
      </c>
      <c r="M3566">
        <v>99.999990516182706</v>
      </c>
      <c r="N3566">
        <v>1</v>
      </c>
      <c r="Q3566">
        <v>6.2078155048784001E-2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715</v>
      </c>
      <c r="E3567">
        <v>38.618346535999997</v>
      </c>
      <c r="F3567">
        <v>147.84</v>
      </c>
      <c r="G3567">
        <v>29.876835202452899</v>
      </c>
      <c r="H3567">
        <v>-4.2360204783972097</v>
      </c>
      <c r="I3567">
        <v>18.4344155962293</v>
      </c>
      <c r="J3567">
        <v>-0.98643006900718999</v>
      </c>
      <c r="K3567">
        <v>144.092845030874</v>
      </c>
      <c r="L3567">
        <v>124.92698137841001</v>
      </c>
      <c r="M3567">
        <v>44.752496423100702</v>
      </c>
      <c r="N3567">
        <v>1.08268914468252</v>
      </c>
      <c r="O3567">
        <v>5.0121753246753196</v>
      </c>
      <c r="P3567">
        <v>84.109589041095902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38.514989999999997</v>
      </c>
      <c r="F3568">
        <v>123</v>
      </c>
      <c r="G3568">
        <v>20.950742161991101</v>
      </c>
      <c r="H3568">
        <v>-8.6368569597787594</v>
      </c>
      <c r="I3568">
        <v>0.438439738402296</v>
      </c>
      <c r="J3568">
        <v>8.2897925249899096</v>
      </c>
      <c r="K3568">
        <v>122.922342441732</v>
      </c>
      <c r="L3568">
        <v>118.133421802054</v>
      </c>
      <c r="M3568">
        <v>65.986344502946096</v>
      </c>
      <c r="N3568">
        <v>0.85829727232945896</v>
      </c>
      <c r="O3568">
        <v>37.317073170731703</v>
      </c>
      <c r="P3568">
        <v>80.616740088105701</v>
      </c>
      <c r="Q3568">
        <v>9.7550526464388998E-2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D3569" t="s">
        <v>715</v>
      </c>
      <c r="E3569">
        <v>38.500961535999998</v>
      </c>
      <c r="F3569">
        <v>21.33</v>
      </c>
      <c r="G3569">
        <v>29.221803670129098</v>
      </c>
      <c r="H3569">
        <v>-2.36602362644543</v>
      </c>
      <c r="I3569">
        <v>7.0306917887308602</v>
      </c>
      <c r="J3569">
        <v>-0.48396643901481201</v>
      </c>
      <c r="K3569">
        <v>20.6258563300463</v>
      </c>
      <c r="L3569">
        <v>18.2549758862076</v>
      </c>
      <c r="M3569">
        <v>45.204362990631097</v>
      </c>
      <c r="N3569">
        <v>1.23955743106911</v>
      </c>
      <c r="O3569">
        <v>4.3131739334271098</v>
      </c>
      <c r="P3569">
        <v>54.7895500725689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915</v>
      </c>
      <c r="E3570">
        <v>38.426325327000001</v>
      </c>
      <c r="F3570">
        <v>75.010000000000005</v>
      </c>
      <c r="G3570">
        <v>-20.961085462993399</v>
      </c>
      <c r="H3570">
        <v>2.7751148712071401</v>
      </c>
      <c r="I3570">
        <v>-19.411055668812001</v>
      </c>
      <c r="J3570">
        <v>4.3122886996545803E-2</v>
      </c>
      <c r="K3570">
        <v>73.577352422605799</v>
      </c>
      <c r="L3570">
        <v>74.826017973484198</v>
      </c>
      <c r="M3570">
        <v>47.872484789249498</v>
      </c>
      <c r="N3570">
        <v>0.54018546512022003</v>
      </c>
      <c r="O3570">
        <v>16.717770963871398</v>
      </c>
      <c r="P3570">
        <v>20.9838709677419</v>
      </c>
      <c r="Q3570">
        <v>-3.7804759485595002E-2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E3571">
        <v>38.408260632000001</v>
      </c>
      <c r="F3571">
        <v>94.02</v>
      </c>
      <c r="G3571">
        <v>114.61848667380499</v>
      </c>
      <c r="H3571">
        <v>75.965882766248598</v>
      </c>
      <c r="I3571">
        <v>43.716440490942098</v>
      </c>
      <c r="J3571">
        <v>15.694803634681101</v>
      </c>
      <c r="K3571">
        <v>80.612589820818897</v>
      </c>
      <c r="L3571">
        <v>63.312132302105603</v>
      </c>
      <c r="M3571">
        <v>49.702838262294797</v>
      </c>
      <c r="N3571">
        <v>2.1739436619718302</v>
      </c>
      <c r="O3571">
        <v>24.016166773026999</v>
      </c>
      <c r="P3571">
        <v>164.10112359550499</v>
      </c>
      <c r="Q3571">
        <v>0.146428288926407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60</v>
      </c>
      <c r="E3572">
        <v>38.39</v>
      </c>
      <c r="F3572">
        <v>38.39</v>
      </c>
      <c r="G3572">
        <v>22.5157626066914</v>
      </c>
      <c r="H3572">
        <v>-3.5881556610774701</v>
      </c>
      <c r="I3572">
        <v>-26.1690531004338</v>
      </c>
      <c r="J3572">
        <v>-0.38267965691623301</v>
      </c>
      <c r="K3572">
        <v>38.652755646899003</v>
      </c>
      <c r="L3572">
        <v>37.924786021256203</v>
      </c>
      <c r="M3572">
        <v>44.392640311592501</v>
      </c>
      <c r="N3572">
        <v>0.30428869713878098</v>
      </c>
      <c r="O3572">
        <v>60.1979682208908</v>
      </c>
      <c r="P3572">
        <v>47.653846153846096</v>
      </c>
      <c r="Q3572">
        <v>1.8695271095615001E-2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E3573">
        <v>38.379179999999998</v>
      </c>
      <c r="F3573">
        <v>145</v>
      </c>
      <c r="G3573">
        <v>-3.9281392155708001</v>
      </c>
      <c r="H3573">
        <v>-3.26473397798557</v>
      </c>
      <c r="I3573">
        <v>5.7824495032426899</v>
      </c>
      <c r="J3573">
        <v>-1.0928844409465099</v>
      </c>
      <c r="K3573">
        <v>145.82227580165801</v>
      </c>
      <c r="M3573">
        <v>30.6979464331441</v>
      </c>
      <c r="N3573">
        <v>0.39374999999999999</v>
      </c>
      <c r="O3573">
        <v>17.3448275862069</v>
      </c>
      <c r="P3573">
        <v>30.3956834532374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D3574" t="s">
        <v>138</v>
      </c>
      <c r="E3574">
        <v>38.329458588000001</v>
      </c>
      <c r="F3574">
        <v>29.03</v>
      </c>
      <c r="G3574">
        <v>-27.244288283893699</v>
      </c>
      <c r="H3574">
        <v>-6.1201902931120902</v>
      </c>
      <c r="I3574">
        <v>-31.333804356925501</v>
      </c>
      <c r="J3574">
        <v>5.2702507460141801</v>
      </c>
      <c r="K3574">
        <v>30.334054568679601</v>
      </c>
      <c r="L3574">
        <v>31.732296337761401</v>
      </c>
      <c r="M3574">
        <v>46.038323861153103</v>
      </c>
      <c r="N3574">
        <v>3.4394160583941602</v>
      </c>
      <c r="O3574">
        <v>39.510850843954501</v>
      </c>
      <c r="P3574">
        <v>20.456431535269701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E3575">
        <v>38.200000000000003</v>
      </c>
      <c r="F3575">
        <v>191</v>
      </c>
      <c r="G3575">
        <v>-4.6359549505604498</v>
      </c>
      <c r="H3575">
        <v>-5.6817287546505497</v>
      </c>
      <c r="I3575">
        <v>-25.874440305821</v>
      </c>
      <c r="J3575">
        <v>1.5916793174427399</v>
      </c>
      <c r="K3575">
        <v>194.89291849428301</v>
      </c>
      <c r="L3575">
        <v>192.48162902726301</v>
      </c>
      <c r="M3575">
        <v>46.270668432251803</v>
      </c>
      <c r="N3575">
        <v>1.37777777777777</v>
      </c>
      <c r="O3575">
        <v>26.701570680628201</v>
      </c>
      <c r="P3575">
        <v>27.206127206127199</v>
      </c>
      <c r="Q3575">
        <v>0.14997401979153099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D3576" t="s">
        <v>54</v>
      </c>
      <c r="E3576">
        <v>38.189861639999997</v>
      </c>
      <c r="F3576">
        <v>16.399999999999999</v>
      </c>
      <c r="G3576">
        <v>-64.938012083151094</v>
      </c>
      <c r="H3576">
        <v>-22.292797553838099</v>
      </c>
      <c r="I3576">
        <v>-61.651891111361699</v>
      </c>
      <c r="J3576">
        <v>-7.2549052290298004</v>
      </c>
      <c r="K3576">
        <v>22.365031341587201</v>
      </c>
      <c r="L3576">
        <v>28.797699284233499</v>
      </c>
      <c r="M3576">
        <v>20.6593181837336</v>
      </c>
      <c r="N3576">
        <v>0.42318197709557598</v>
      </c>
      <c r="O3576">
        <v>258.84146341463401</v>
      </c>
      <c r="P3576">
        <v>6.0116354234000999</v>
      </c>
      <c r="Q3576">
        <v>-7.7023220224997996E-2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E3577">
        <v>38.178848674999998</v>
      </c>
      <c r="F3577">
        <v>11.41</v>
      </c>
      <c r="G3577">
        <v>19.511057628055799</v>
      </c>
      <c r="H3577">
        <v>-10.9836850065233</v>
      </c>
      <c r="I3577">
        <v>3.3284997476344902</v>
      </c>
      <c r="J3577">
        <v>-1.6596387844904701</v>
      </c>
      <c r="K3577">
        <v>11.1781051189541</v>
      </c>
      <c r="L3577">
        <v>10.3119231826137</v>
      </c>
      <c r="M3577">
        <v>64.685278890049105</v>
      </c>
      <c r="N3577">
        <v>0.76379709347830604</v>
      </c>
      <c r="O3577">
        <v>27.957931638913202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E3578">
        <v>38.056369064999998</v>
      </c>
      <c r="F3578">
        <v>73.05</v>
      </c>
      <c r="G3578">
        <v>8.3260015711786597</v>
      </c>
      <c r="H3578">
        <v>-25.110236830585102</v>
      </c>
      <c r="I3578">
        <v>13.8575285050951</v>
      </c>
      <c r="J3578">
        <v>-3.6748181444861698</v>
      </c>
      <c r="K3578">
        <v>73.835968455718898</v>
      </c>
      <c r="L3578">
        <v>63.418534043968201</v>
      </c>
      <c r="M3578">
        <v>31.138562479287</v>
      </c>
      <c r="N3578">
        <v>0.56340170306944104</v>
      </c>
      <c r="O3578">
        <v>66.899383983572903</v>
      </c>
      <c r="P3578">
        <v>121.363636363636</v>
      </c>
      <c r="Q3578">
        <v>3.9843765767503002E-2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E3579">
        <v>38.052038424000003</v>
      </c>
      <c r="F3579">
        <v>22.73</v>
      </c>
      <c r="G3579">
        <v>-14.994168379816999</v>
      </c>
      <c r="H3579">
        <v>5.9016236757723703</v>
      </c>
      <c r="I3579">
        <v>-35.649847200605002</v>
      </c>
      <c r="J3579">
        <v>1.13734038059585</v>
      </c>
      <c r="K3579">
        <v>21.7919542102658</v>
      </c>
      <c r="L3579">
        <v>23.101969287107401</v>
      </c>
      <c r="M3579">
        <v>57.280823348973399</v>
      </c>
      <c r="N3579">
        <v>0.60998388627099598</v>
      </c>
      <c r="O3579">
        <v>40.783106027276702</v>
      </c>
      <c r="P3579">
        <v>31.008645533141198</v>
      </c>
      <c r="Q3579">
        <v>4.2689450571541998E-2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D3580" t="s">
        <v>585</v>
      </c>
      <c r="E3580">
        <v>38.000597970000001</v>
      </c>
      <c r="F3580">
        <v>3.79</v>
      </c>
      <c r="G3580">
        <v>-45.705169826593497</v>
      </c>
      <c r="H3580">
        <v>-7.8868569597787603</v>
      </c>
      <c r="I3580">
        <v>-47.809138161571497</v>
      </c>
      <c r="J3580">
        <v>-2.2057890369876301</v>
      </c>
      <c r="K3580">
        <v>3.9595946456873499</v>
      </c>
      <c r="L3580">
        <v>4.5883475410056196</v>
      </c>
      <c r="M3580">
        <v>29.048217337528801</v>
      </c>
      <c r="N3580">
        <v>0.96411822000365199</v>
      </c>
      <c r="O3580">
        <v>116.358839050131</v>
      </c>
      <c r="P3580">
        <v>3.5519125683060002</v>
      </c>
      <c r="Q3580">
        <v>0.112984200444711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555</v>
      </c>
      <c r="E3581">
        <v>37.898234933999902</v>
      </c>
      <c r="F3581">
        <v>63.49</v>
      </c>
      <c r="G3581">
        <v>52.7921639578216</v>
      </c>
      <c r="H3581">
        <v>-7.8913119642337701</v>
      </c>
      <c r="I3581">
        <v>-13.522588453969099</v>
      </c>
      <c r="J3581">
        <v>4.7524598367138298</v>
      </c>
      <c r="K3581">
        <v>66.652977290971407</v>
      </c>
      <c r="L3581">
        <v>62.5981412167298</v>
      </c>
      <c r="M3581">
        <v>51.070134167811297</v>
      </c>
      <c r="N3581">
        <v>0.39503912300909499</v>
      </c>
      <c r="O3581">
        <v>54.292014490470898</v>
      </c>
      <c r="P3581">
        <v>91.754756871035895</v>
      </c>
      <c r="Q3581">
        <v>8.2638924915819992E-3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D3582" t="s">
        <v>989</v>
      </c>
      <c r="E3582">
        <v>37.881250000000001</v>
      </c>
      <c r="F3582">
        <v>79.75</v>
      </c>
      <c r="G3582">
        <v>36.937581880922899</v>
      </c>
      <c r="H3582">
        <v>-9.1368569597787594</v>
      </c>
      <c r="I3582">
        <v>3.9353639387496999</v>
      </c>
      <c r="J3582">
        <v>1.5916793174427399</v>
      </c>
      <c r="K3582">
        <v>75.250186293748797</v>
      </c>
      <c r="L3582">
        <v>66.984917766487101</v>
      </c>
      <c r="M3582">
        <v>62.826138106861301</v>
      </c>
      <c r="N3582">
        <v>0.73864856012010305</v>
      </c>
      <c r="O3582">
        <v>19.435736677115901</v>
      </c>
      <c r="P3582">
        <v>61.1111111111111</v>
      </c>
      <c r="Q3582">
        <v>0.106057704669205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E3583">
        <v>37.877055810000002</v>
      </c>
      <c r="F3583">
        <v>9.61</v>
      </c>
      <c r="G3583">
        <v>116.841175375254</v>
      </c>
      <c r="H3583">
        <v>5.6943787381617401</v>
      </c>
      <c r="I3583">
        <v>-11.629426060806701</v>
      </c>
      <c r="J3583">
        <v>-1.17471412518019</v>
      </c>
      <c r="K3583">
        <v>8.9084964417322592</v>
      </c>
      <c r="L3583">
        <v>8.2470468636360792</v>
      </c>
      <c r="M3583">
        <v>69.414019635113405</v>
      </c>
      <c r="N3583">
        <v>0.92315627857447202</v>
      </c>
      <c r="O3583">
        <v>19.667013527575399</v>
      </c>
      <c r="P3583">
        <v>180.17492711370201</v>
      </c>
      <c r="Q3583">
        <v>7.5654102605407003E-2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6591</v>
      </c>
      <c r="E3584">
        <v>37.869520000000001</v>
      </c>
      <c r="F3584">
        <v>169</v>
      </c>
      <c r="G3584">
        <v>26.8819021922966</v>
      </c>
      <c r="H3584">
        <v>26.170034983711101</v>
      </c>
      <c r="I3584">
        <v>31.389288940666798</v>
      </c>
      <c r="J3584">
        <v>-0.72045941088095</v>
      </c>
      <c r="K3584">
        <v>145.90822586397701</v>
      </c>
      <c r="L3584">
        <v>123.547374480895</v>
      </c>
      <c r="M3584">
        <v>54.9085492874216</v>
      </c>
      <c r="N3584">
        <v>0.40305010893246102</v>
      </c>
      <c r="O3584">
        <v>22.692307692307601</v>
      </c>
      <c r="P3584">
        <v>68.831168831168796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E3585">
        <v>37.832044656000001</v>
      </c>
      <c r="F3585">
        <v>36.119999999999997</v>
      </c>
      <c r="G3585">
        <v>-9.5260104180723495</v>
      </c>
      <c r="H3585">
        <v>-10.247718719204199</v>
      </c>
      <c r="I3585">
        <v>-42.6336995650802</v>
      </c>
      <c r="J3585">
        <v>1.5916793174427399</v>
      </c>
      <c r="K3585">
        <v>37.189827621764501</v>
      </c>
      <c r="L3585">
        <v>37.177120458490499</v>
      </c>
      <c r="M3585">
        <v>52.749605517035903</v>
      </c>
      <c r="N3585">
        <v>0.40418320610686997</v>
      </c>
      <c r="O3585">
        <v>53.100775193798398</v>
      </c>
      <c r="P3585">
        <v>33.4318433690432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E3586">
        <v>37.796031039999903</v>
      </c>
      <c r="F3586">
        <v>4.87</v>
      </c>
      <c r="G3586">
        <v>45.086267271661697</v>
      </c>
      <c r="H3586">
        <v>-17.669465655430901</v>
      </c>
      <c r="I3586">
        <v>-31.617853498300398</v>
      </c>
      <c r="J3586">
        <v>-5.9554904938779902</v>
      </c>
      <c r="K3586">
        <v>5.2311103855840697</v>
      </c>
      <c r="L3586">
        <v>4.9628427459171904</v>
      </c>
      <c r="M3586">
        <v>30.938561708733499</v>
      </c>
      <c r="N3586">
        <v>0.91864288568791497</v>
      </c>
      <c r="O3586">
        <v>50.718685831622103</v>
      </c>
      <c r="P3586">
        <v>166.12021857923401</v>
      </c>
      <c r="Q3586">
        <v>6.8276399876308E-2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D3587" t="s">
        <v>433</v>
      </c>
      <c r="E3587">
        <v>37.769806799999998</v>
      </c>
      <c r="F3587">
        <v>2.46</v>
      </c>
      <c r="G3587">
        <v>12.6557117161062</v>
      </c>
      <c r="H3587">
        <v>-10.8113852616655</v>
      </c>
      <c r="I3587">
        <v>-33.644628526828903</v>
      </c>
      <c r="J3587">
        <v>1.1835160521366099</v>
      </c>
      <c r="K3587">
        <v>2.48811518620658</v>
      </c>
      <c r="L3587">
        <v>2.4039199698932201</v>
      </c>
      <c r="M3587">
        <v>49.256614842195901</v>
      </c>
      <c r="N3587">
        <v>1.09899039078975</v>
      </c>
      <c r="O3587">
        <v>48.3739837398373</v>
      </c>
      <c r="P3587">
        <v>49.090909090909001</v>
      </c>
      <c r="Q3587">
        <v>3.0973417695853999E-2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E3588">
        <v>37.74</v>
      </c>
      <c r="F3588">
        <v>37</v>
      </c>
      <c r="G3588">
        <v>-10.1998199151867</v>
      </c>
      <c r="H3588">
        <v>2.3164413057884699</v>
      </c>
      <c r="I3588">
        <v>-40.003177476726798</v>
      </c>
      <c r="J3588">
        <v>4.0847541096865099</v>
      </c>
      <c r="K3588">
        <v>37.4493622293652</v>
      </c>
      <c r="L3588">
        <v>38.194157307023502</v>
      </c>
      <c r="M3588">
        <v>57.432697971730597</v>
      </c>
      <c r="N3588">
        <v>0.986363636363636</v>
      </c>
      <c r="O3588">
        <v>45.675675675675599</v>
      </c>
      <c r="P3588">
        <v>32.190067881386199</v>
      </c>
      <c r="Q3588">
        <v>7.6110453437309997E-3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95</v>
      </c>
      <c r="E3589">
        <v>37.722999999999999</v>
      </c>
      <c r="F3589">
        <v>1.19</v>
      </c>
      <c r="G3589">
        <v>34.655711716106197</v>
      </c>
      <c r="H3589">
        <v>30.8210082087605</v>
      </c>
      <c r="I3589">
        <v>10.962791662989799</v>
      </c>
      <c r="J3589">
        <v>1.5916793174427399</v>
      </c>
      <c r="K3589">
        <v>0.96662831858319498</v>
      </c>
      <c r="L3589">
        <v>0.97859689941769901</v>
      </c>
      <c r="M3589">
        <v>48.9781175607691</v>
      </c>
      <c r="N3589">
        <v>0.39121483698112502</v>
      </c>
      <c r="O3589">
        <v>11.764705882352899</v>
      </c>
      <c r="P3589">
        <v>70</v>
      </c>
      <c r="Q3589">
        <v>4.3354718776410003E-3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D3590" t="s">
        <v>95</v>
      </c>
      <c r="E3590">
        <v>37.624046399999997</v>
      </c>
      <c r="F3590">
        <v>8.16</v>
      </c>
      <c r="G3590">
        <v>-47.606460568537898</v>
      </c>
      <c r="H3590">
        <v>-11.2578976837606</v>
      </c>
      <c r="I3590">
        <v>-40.185924814853202</v>
      </c>
      <c r="J3590">
        <v>-2.0944086730447702</v>
      </c>
      <c r="K3590">
        <v>8.7274617995865391</v>
      </c>
      <c r="L3590">
        <v>10.110509773255901</v>
      </c>
      <c r="M3590">
        <v>28.877804468841401</v>
      </c>
      <c r="N3590">
        <v>0.60536340958468304</v>
      </c>
      <c r="O3590">
        <v>75.857843137254903</v>
      </c>
      <c r="P3590">
        <v>2.5125628140703502</v>
      </c>
      <c r="Q3590">
        <v>-5.2395364898880003E-3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E3591">
        <v>37.50262</v>
      </c>
      <c r="F3591">
        <v>25</v>
      </c>
      <c r="G3591">
        <v>-24.0109549505604</v>
      </c>
      <c r="H3591">
        <v>-12.5022415751633</v>
      </c>
      <c r="I3591">
        <v>4.1269194148660198</v>
      </c>
      <c r="J3591">
        <v>-14.479749253985799</v>
      </c>
      <c r="K3591">
        <v>25.009139405442799</v>
      </c>
      <c r="L3591">
        <v>22.4544464789183</v>
      </c>
      <c r="M3591">
        <v>41.624535689218902</v>
      </c>
      <c r="N3591">
        <v>0.32126865671641702</v>
      </c>
      <c r="O3591">
        <v>15.999999999999901</v>
      </c>
      <c r="P3591">
        <v>66.6666666666666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184</v>
      </c>
      <c r="E3592">
        <v>37.498790399999997</v>
      </c>
      <c r="F3592">
        <v>59.52</v>
      </c>
      <c r="G3592">
        <v>40.545307145098903</v>
      </c>
      <c r="H3592">
        <v>-6.9126218551088696</v>
      </c>
      <c r="I3592">
        <v>-15.1003662317469</v>
      </c>
      <c r="J3592">
        <v>1.92837965414309</v>
      </c>
      <c r="K3592">
        <v>60.040417047603</v>
      </c>
      <c r="L3592">
        <v>55.386281979796401</v>
      </c>
      <c r="M3592">
        <v>38.410467186979503</v>
      </c>
      <c r="N3592">
        <v>1.17034801426947</v>
      </c>
      <c r="O3592">
        <v>20.7997311827957</v>
      </c>
      <c r="P3592">
        <v>91.938084488874495</v>
      </c>
      <c r="Q3592">
        <v>2.6119795611821001E-2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E3593">
        <v>37.449620889999998</v>
      </c>
      <c r="F3593">
        <v>56.59</v>
      </c>
      <c r="G3593">
        <v>-76.734430305614694</v>
      </c>
      <c r="H3593">
        <v>-3.7453012484963399</v>
      </c>
      <c r="I3593">
        <v>-67.023841586801197</v>
      </c>
      <c r="J3593">
        <v>0.87238107182871905</v>
      </c>
      <c r="K3593">
        <v>62.070864433309502</v>
      </c>
      <c r="M3593">
        <v>55.281756448897497</v>
      </c>
      <c r="O3593">
        <v>111.52147022442099</v>
      </c>
      <c r="P3593">
        <v>23.802231459199302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E3594">
        <v>37.442999999999998</v>
      </c>
      <c r="F3594">
        <v>53.49</v>
      </c>
      <c r="G3594">
        <v>264.16030774900401</v>
      </c>
      <c r="H3594">
        <v>-12.9035236264454</v>
      </c>
      <c r="I3594">
        <v>-22.139787320651099</v>
      </c>
      <c r="J3594">
        <v>0.94758656808683905</v>
      </c>
      <c r="K3594">
        <v>57.4375785831283</v>
      </c>
      <c r="L3594">
        <v>50.969268506974103</v>
      </c>
      <c r="M3594">
        <v>50.563982478687102</v>
      </c>
      <c r="N3594">
        <v>1.41473217156452</v>
      </c>
      <c r="O3594">
        <v>67.283604412039594</v>
      </c>
      <c r="P3594">
        <v>413.832853025936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530</v>
      </c>
      <c r="E3595">
        <v>37.394875999999996</v>
      </c>
      <c r="F3595">
        <v>71.8</v>
      </c>
      <c r="G3595">
        <v>-67.630899983933006</v>
      </c>
      <c r="H3595">
        <v>-2.1569299524794898</v>
      </c>
      <c r="I3595">
        <v>-57.920311265119501</v>
      </c>
      <c r="J3595">
        <v>-7.5590777595816103</v>
      </c>
      <c r="K3595">
        <v>80.616376780423394</v>
      </c>
      <c r="M3595">
        <v>35.707766174557598</v>
      </c>
      <c r="N3595">
        <v>0.22967032967032899</v>
      </c>
      <c r="O3595">
        <v>86.211699164345305</v>
      </c>
      <c r="P3595">
        <v>25.414847161571998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D3596" t="s">
        <v>622</v>
      </c>
      <c r="E3596">
        <v>37.382624999999997</v>
      </c>
      <c r="F3596">
        <v>75.75</v>
      </c>
      <c r="G3596">
        <v>13.4663590240311</v>
      </c>
      <c r="H3596">
        <v>36.668268765559702</v>
      </c>
      <c r="I3596">
        <v>46.869846534210403</v>
      </c>
      <c r="J3596">
        <v>28.504608077337199</v>
      </c>
      <c r="K3596">
        <v>63.278544073916102</v>
      </c>
      <c r="M3596">
        <v>99.977441756440697</v>
      </c>
      <c r="N3596">
        <v>1.2820512820512799</v>
      </c>
      <c r="O3596">
        <v>0</v>
      </c>
      <c r="P3596">
        <v>61.858974358974301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715</v>
      </c>
      <c r="E3597">
        <v>37.354653050000003</v>
      </c>
      <c r="F3597">
        <v>264.07</v>
      </c>
      <c r="G3597">
        <v>1.21192061848355</v>
      </c>
      <c r="H3597">
        <v>7.4133170254139402E-2</v>
      </c>
      <c r="I3597">
        <v>0.60760121962591396</v>
      </c>
      <c r="J3597">
        <v>0.46706954574981302</v>
      </c>
      <c r="K3597">
        <v>256.19494430870401</v>
      </c>
      <c r="L3597">
        <v>237.58778907918</v>
      </c>
      <c r="M3597">
        <v>62.782489239617902</v>
      </c>
      <c r="N3597">
        <v>0.457598789159053</v>
      </c>
      <c r="O3597">
        <v>4.1390540387018699</v>
      </c>
      <c r="P3597">
        <v>33.4360788276907</v>
      </c>
      <c r="Q3597">
        <v>1.5022786694405E-2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E3598">
        <v>37.282405423999997</v>
      </c>
      <c r="F3598">
        <v>0.88</v>
      </c>
      <c r="G3598">
        <v>-14.0109549505604</v>
      </c>
      <c r="H3598">
        <v>2.9270965285933301</v>
      </c>
      <c r="I3598">
        <v>-36.424260037056598</v>
      </c>
      <c r="J3598">
        <v>5.0007702265336604</v>
      </c>
      <c r="K3598">
        <v>0.88457735725604802</v>
      </c>
      <c r="L3598">
        <v>0.93374218610403203</v>
      </c>
      <c r="M3598">
        <v>48.855720781918798</v>
      </c>
      <c r="N3598">
        <v>0.87907995840214803</v>
      </c>
      <c r="O3598">
        <v>53.409090909090899</v>
      </c>
      <c r="P3598">
        <v>11.3924050632911</v>
      </c>
      <c r="Q3598">
        <v>-1.8925954823191999E-2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138</v>
      </c>
      <c r="E3599">
        <v>37.231214506999997</v>
      </c>
      <c r="F3599">
        <v>6.47</v>
      </c>
      <c r="G3599">
        <v>1.62011301060458</v>
      </c>
      <c r="H3599">
        <v>-8.2883168137933403</v>
      </c>
      <c r="I3599">
        <v>-41.193021598978497</v>
      </c>
      <c r="J3599">
        <v>-4.9018271760637298</v>
      </c>
      <c r="K3599">
        <v>6.7239398467118798</v>
      </c>
      <c r="L3599">
        <v>6.5343282600825097</v>
      </c>
      <c r="M3599">
        <v>33.850385480379302</v>
      </c>
      <c r="N3599">
        <v>1.07202959865773</v>
      </c>
      <c r="O3599">
        <v>66.151468315301301</v>
      </c>
      <c r="P3599">
        <v>32.040816326530503</v>
      </c>
      <c r="Q3599">
        <v>-5.6358894389880003E-2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138</v>
      </c>
      <c r="E3600">
        <v>37.075688</v>
      </c>
      <c r="F3600">
        <v>25.88</v>
      </c>
      <c r="G3600">
        <v>148.41009768101799</v>
      </c>
      <c r="H3600">
        <v>-22.3049674534041</v>
      </c>
      <c r="I3600">
        <v>-43.201465132845797</v>
      </c>
      <c r="J3600">
        <v>-2.1192581825572598</v>
      </c>
      <c r="K3600">
        <v>28.910981558312201</v>
      </c>
      <c r="L3600">
        <v>26.279381366786499</v>
      </c>
      <c r="M3600">
        <v>49.921160083553097</v>
      </c>
      <c r="N3600">
        <v>1.03429722598588</v>
      </c>
      <c r="O3600">
        <v>73.686244204018493</v>
      </c>
      <c r="P3600">
        <v>176.791443850267</v>
      </c>
      <c r="Q3600">
        <v>0.11407579240699001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890</v>
      </c>
      <c r="E3601">
        <v>37.058489999999999</v>
      </c>
      <c r="F3601">
        <v>41.3</v>
      </c>
      <c r="G3601">
        <v>82.489045049439497</v>
      </c>
      <c r="H3601">
        <v>11.882373809452</v>
      </c>
      <c r="I3601">
        <v>104.797777004327</v>
      </c>
      <c r="J3601">
        <v>-4.4536607329350897</v>
      </c>
      <c r="K3601">
        <v>32.561705125680703</v>
      </c>
      <c r="L3601">
        <v>25.894465261491899</v>
      </c>
      <c r="M3601">
        <v>73.713173628796696</v>
      </c>
      <c r="N3601">
        <v>1.6211688311688299</v>
      </c>
      <c r="O3601">
        <v>1.6949152542373001</v>
      </c>
      <c r="P3601">
        <v>170.819672131147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E3602">
        <v>37.032877200000001</v>
      </c>
      <c r="F3602">
        <v>209</v>
      </c>
      <c r="G3602">
        <v>106.928271568776</v>
      </c>
      <c r="H3602">
        <v>-16.9968893222383</v>
      </c>
      <c r="I3602">
        <v>32.851643906956099</v>
      </c>
      <c r="J3602">
        <v>15.3345364602998</v>
      </c>
      <c r="K3602">
        <v>186.02463809456901</v>
      </c>
      <c r="L3602">
        <v>141.115353560682</v>
      </c>
      <c r="M3602">
        <v>70.929232748032305</v>
      </c>
      <c r="N3602">
        <v>0.63326737229636398</v>
      </c>
      <c r="O3602">
        <v>25.095693779904298</v>
      </c>
      <c r="P3602">
        <v>167.60563380281599</v>
      </c>
      <c r="Q3602">
        <v>0.113042071573023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D3603" t="s">
        <v>1655</v>
      </c>
      <c r="E3603">
        <v>37.028219159999999</v>
      </c>
      <c r="F3603">
        <v>44.4</v>
      </c>
      <c r="G3603">
        <v>-58.591771216951997</v>
      </c>
      <c r="H3603">
        <v>15.203030680670601</v>
      </c>
      <c r="I3603">
        <v>-34.701943858136303</v>
      </c>
      <c r="J3603">
        <v>1.35437509342755</v>
      </c>
      <c r="K3603">
        <v>39.034047144056601</v>
      </c>
      <c r="L3603">
        <v>44.693127914538401</v>
      </c>
      <c r="M3603">
        <v>74.795611262491903</v>
      </c>
      <c r="N3603">
        <v>1.6028934572646001</v>
      </c>
      <c r="O3603">
        <v>61.599099099099099</v>
      </c>
      <c r="P3603">
        <v>42.765273311897097</v>
      </c>
      <c r="Q3603">
        <v>-1.1811032265823E-2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E3604">
        <v>37.010859013999998</v>
      </c>
      <c r="F3604">
        <v>44.23</v>
      </c>
      <c r="G3604">
        <v>787.94780793603695</v>
      </c>
      <c r="H3604">
        <v>-24.445909229628601</v>
      </c>
      <c r="I3604">
        <v>9.4891663739065599</v>
      </c>
      <c r="J3604">
        <v>-2.3507348575295599</v>
      </c>
      <c r="K3604">
        <v>45.7211293929414</v>
      </c>
      <c r="L3604">
        <v>36.695982287039399</v>
      </c>
      <c r="M3604">
        <v>41.781159519272599</v>
      </c>
      <c r="N3604">
        <v>0.95021317647610704</v>
      </c>
      <c r="O3604">
        <v>43.025096088627599</v>
      </c>
      <c r="P3604">
        <v>905.22727272727195</v>
      </c>
      <c r="Q3604">
        <v>0.15769757154288899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46</v>
      </c>
      <c r="E3605">
        <v>36.961871700000003</v>
      </c>
      <c r="F3605">
        <v>69</v>
      </c>
      <c r="G3605">
        <v>-45.779662433553597</v>
      </c>
      <c r="H3605">
        <v>-19.553523626445401</v>
      </c>
      <c r="I3605">
        <v>-36.069073714740099</v>
      </c>
      <c r="J3605">
        <v>-2.2544745287110901</v>
      </c>
      <c r="M3605">
        <v>17.290236586509401</v>
      </c>
      <c r="O3605">
        <v>33.115942028985401</v>
      </c>
      <c r="P3605">
        <v>0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36.936</v>
      </c>
      <c r="F3606">
        <v>6.84</v>
      </c>
      <c r="G3606">
        <v>29.6969102179788</v>
      </c>
      <c r="H3606">
        <v>-17.434694443396001</v>
      </c>
      <c r="I3606">
        <v>21.1451783227084</v>
      </c>
      <c r="J3606">
        <v>9.3602743587650501</v>
      </c>
      <c r="K3606">
        <v>6.6108960199644402</v>
      </c>
      <c r="L3606">
        <v>5.4146839774640698</v>
      </c>
      <c r="M3606">
        <v>54.335466526086698</v>
      </c>
      <c r="N3606">
        <v>0.85219740266367205</v>
      </c>
      <c r="O3606">
        <v>20.467836257309902</v>
      </c>
      <c r="P3606">
        <v>120.64516129032199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1329</v>
      </c>
      <c r="E3607">
        <v>36.858542499999999</v>
      </c>
      <c r="F3607">
        <v>32.5</v>
      </c>
      <c r="G3607">
        <v>-64.103120849177898</v>
      </c>
      <c r="H3607">
        <v>-22.672953216463199</v>
      </c>
      <c r="I3607">
        <v>-54.392532130364401</v>
      </c>
      <c r="J3607">
        <v>-4.8045765327912502</v>
      </c>
      <c r="K3607">
        <v>34.897632096113497</v>
      </c>
      <c r="M3607">
        <v>27.723334104229799</v>
      </c>
      <c r="N3607">
        <v>0.45268542199488399</v>
      </c>
      <c r="O3607">
        <v>80.923076923076906</v>
      </c>
      <c r="P3607">
        <v>11.1111111111111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E3608">
        <v>36.768129479999999</v>
      </c>
      <c r="F3608">
        <v>102.1</v>
      </c>
      <c r="G3608">
        <v>-36.745997685603101</v>
      </c>
      <c r="H3608">
        <v>-24.155650505800001</v>
      </c>
      <c r="I3608">
        <v>-29.0037914614879</v>
      </c>
      <c r="J3608">
        <v>-6.6169568518603796</v>
      </c>
      <c r="K3608">
        <v>128.89594023142701</v>
      </c>
      <c r="L3608">
        <v>129.67099363264001</v>
      </c>
      <c r="M3608">
        <v>5.5227808432106999E-2</v>
      </c>
      <c r="N3608">
        <v>1.9076923076923</v>
      </c>
      <c r="O3608">
        <v>55.729676787463198</v>
      </c>
      <c r="P3608">
        <v>0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D3609" t="s">
        <v>715</v>
      </c>
      <c r="E3609">
        <v>36.765885388999997</v>
      </c>
      <c r="F3609">
        <v>260.52</v>
      </c>
      <c r="G3609">
        <v>39.416684469802099</v>
      </c>
      <c r="H3609">
        <v>-3.2545751715070499</v>
      </c>
      <c r="I3609">
        <v>23.686921903846201</v>
      </c>
      <c r="J3609">
        <v>1.1661474025491201</v>
      </c>
      <c r="K3609">
        <v>250.19437098137499</v>
      </c>
      <c r="L3609">
        <v>214.722572058162</v>
      </c>
      <c r="M3609">
        <v>30.790198502182001</v>
      </c>
      <c r="N3609">
        <v>0.89586593998640995</v>
      </c>
      <c r="O3609">
        <v>1.52003684937818</v>
      </c>
      <c r="P3609">
        <v>69.388816644993398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D3610" t="s">
        <v>46</v>
      </c>
      <c r="E3610">
        <v>36.737872009999997</v>
      </c>
      <c r="F3610">
        <v>1060.8499999999999</v>
      </c>
      <c r="G3610">
        <v>96.999461716106197</v>
      </c>
      <c r="H3610">
        <v>38.857516594171997</v>
      </c>
      <c r="I3610">
        <v>-6.9594778375346698</v>
      </c>
      <c r="J3610">
        <v>0.21119151256470201</v>
      </c>
      <c r="K3610">
        <v>861.13278809622102</v>
      </c>
      <c r="L3610">
        <v>760.64288524545202</v>
      </c>
      <c r="M3610">
        <v>65.297405003905197</v>
      </c>
      <c r="N3610">
        <v>1.59374313802198</v>
      </c>
      <c r="O3610">
        <v>15.251920629683701</v>
      </c>
      <c r="P3610">
        <v>130.619565217391</v>
      </c>
      <c r="Q3610">
        <v>8.9546375979262002E-2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302</v>
      </c>
      <c r="E3611">
        <v>36.645899999999997</v>
      </c>
      <c r="F3611">
        <v>10.81</v>
      </c>
      <c r="G3611">
        <v>-70.203090341302101</v>
      </c>
      <c r="H3611">
        <v>-11.2498462836221</v>
      </c>
      <c r="I3611">
        <v>-56.952886125646103</v>
      </c>
      <c r="J3611">
        <v>6.5865824774835202</v>
      </c>
      <c r="K3611">
        <v>10.8384321223922</v>
      </c>
      <c r="L3611">
        <v>13.574471092254299</v>
      </c>
      <c r="M3611">
        <v>65.947664101719099</v>
      </c>
      <c r="N3611">
        <v>1.3671346810060001</v>
      </c>
      <c r="O3611">
        <v>116.281221091581</v>
      </c>
      <c r="P3611">
        <v>14.1499472016895</v>
      </c>
      <c r="Q3611">
        <v>-3.4713355000433002E-2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E3612">
        <v>36.549942000000001</v>
      </c>
      <c r="F3612">
        <v>5.72</v>
      </c>
      <c r="G3612">
        <v>-40.016828665685203</v>
      </c>
      <c r="H3612">
        <v>-7.20685695977875</v>
      </c>
      <c r="I3612">
        <v>-52.662435197264102</v>
      </c>
      <c r="J3612">
        <v>-1.8008893416848699</v>
      </c>
      <c r="K3612">
        <v>6.6071144425796202</v>
      </c>
      <c r="L3612">
        <v>5.4770362401608104</v>
      </c>
      <c r="M3612">
        <v>36.997067070980201</v>
      </c>
      <c r="N3612">
        <v>2.6365621382836402</v>
      </c>
      <c r="O3612">
        <v>70.279720279720294</v>
      </c>
      <c r="P3612">
        <v>4.3795620437956098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E3613">
        <v>36.492132300000002</v>
      </c>
      <c r="F3613">
        <v>87.53</v>
      </c>
      <c r="G3613">
        <v>67.436989056438605</v>
      </c>
      <c r="H3613">
        <v>-3.2235572964790902</v>
      </c>
      <c r="I3613">
        <v>8.8598982961832693</v>
      </c>
      <c r="J3613">
        <v>5.2089488623668903</v>
      </c>
      <c r="K3613">
        <v>86.777263000249107</v>
      </c>
      <c r="L3613">
        <v>76.247760495481103</v>
      </c>
      <c r="M3613">
        <v>52.937423475651698</v>
      </c>
      <c r="N3613">
        <v>0.21115143255578001</v>
      </c>
      <c r="O3613">
        <v>49.503027533417097</v>
      </c>
      <c r="P3613">
        <v>117.73631840796</v>
      </c>
      <c r="Q3613">
        <v>6.8406032019871998E-2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E3614">
        <v>36.451568399999999</v>
      </c>
      <c r="F3614">
        <v>26.22</v>
      </c>
      <c r="G3614">
        <v>58.325623630802497</v>
      </c>
      <c r="H3614">
        <v>-8.5437233535264294</v>
      </c>
      <c r="I3614">
        <v>-9.7549116862924006</v>
      </c>
      <c r="J3614">
        <v>-0.945806265025532</v>
      </c>
      <c r="K3614">
        <v>26.111207780869499</v>
      </c>
      <c r="L3614">
        <v>23.415898924173099</v>
      </c>
      <c r="M3614">
        <v>50.079409336759802</v>
      </c>
      <c r="N3614">
        <v>0.75030035688755403</v>
      </c>
      <c r="O3614">
        <v>10.602593440122</v>
      </c>
      <c r="P3614">
        <v>124.102564102564</v>
      </c>
      <c r="Q3614">
        <v>-1.9133222060798E-2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E3615">
        <v>36.425699700000003</v>
      </c>
      <c r="F3615">
        <v>53.5</v>
      </c>
      <c r="G3615">
        <v>-33.179036444618099</v>
      </c>
      <c r="H3615">
        <v>-1.28685695977876</v>
      </c>
      <c r="I3615">
        <v>-42.967032898413599</v>
      </c>
      <c r="J3615">
        <v>14.4554873600999</v>
      </c>
      <c r="K3615">
        <v>49.7603491542421</v>
      </c>
      <c r="M3615">
        <v>77.973207026423097</v>
      </c>
      <c r="N3615">
        <v>1.70281690140845</v>
      </c>
      <c r="O3615">
        <v>67.850467289719603</v>
      </c>
      <c r="P3615">
        <v>22.9885057471264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138</v>
      </c>
      <c r="E3616">
        <v>36.395099999999999</v>
      </c>
      <c r="F3616">
        <v>98.1</v>
      </c>
      <c r="G3616">
        <v>-38.3340990553639</v>
      </c>
      <c r="H3616">
        <v>8.8071321112594898</v>
      </c>
      <c r="I3616">
        <v>-13.3224969574289</v>
      </c>
      <c r="J3616">
        <v>21.544730960635199</v>
      </c>
      <c r="K3616">
        <v>97.300164201496202</v>
      </c>
      <c r="L3616">
        <v>71.406979389018403</v>
      </c>
      <c r="M3616">
        <v>65.696704332725901</v>
      </c>
      <c r="N3616">
        <v>0.50332122876430996</v>
      </c>
      <c r="O3616">
        <v>36.442405708460697</v>
      </c>
      <c r="P3616">
        <v>26.662362814719099</v>
      </c>
      <c r="Q3616">
        <v>0.102064425314913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D3617" t="s">
        <v>111</v>
      </c>
      <c r="E3617">
        <v>36.361116000000003</v>
      </c>
      <c r="F3617">
        <v>36.15</v>
      </c>
      <c r="G3617">
        <v>-49.978597793075302</v>
      </c>
      <c r="H3617">
        <v>-1.7924657149087</v>
      </c>
      <c r="I3617">
        <v>-22.362421165622798</v>
      </c>
      <c r="J3617">
        <v>-1.29925366547445</v>
      </c>
      <c r="K3617">
        <v>36.837403163900397</v>
      </c>
      <c r="L3617">
        <v>39.128780720912602</v>
      </c>
      <c r="M3617">
        <v>42.661477790043499</v>
      </c>
      <c r="N3617">
        <v>0.31936143399605299</v>
      </c>
      <c r="O3617">
        <v>55.822959889349903</v>
      </c>
      <c r="P3617">
        <v>32.806759735488598</v>
      </c>
      <c r="Q3617">
        <v>1.555526676028E-2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295</v>
      </c>
      <c r="E3618">
        <v>36.333169599999998</v>
      </c>
      <c r="F3618">
        <v>36.4</v>
      </c>
      <c r="G3618">
        <v>17.238559989292</v>
      </c>
      <c r="H3618">
        <v>-3.9762424346390901</v>
      </c>
      <c r="I3618">
        <v>-32.539359942438701</v>
      </c>
      <c r="J3618">
        <v>3.9327197798704798</v>
      </c>
      <c r="K3618">
        <v>37.378723302981001</v>
      </c>
      <c r="L3618">
        <v>35.691864945517104</v>
      </c>
      <c r="M3618">
        <v>48.783963641289198</v>
      </c>
      <c r="N3618">
        <v>1.4664590365105501</v>
      </c>
      <c r="O3618">
        <v>77.197802197802204</v>
      </c>
      <c r="P3618">
        <v>61.705908485117703</v>
      </c>
      <c r="Q3618">
        <v>-1.8431827171921999E-2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36.126244</v>
      </c>
      <c r="F3619">
        <v>33.880000000000003</v>
      </c>
      <c r="G3619">
        <v>18.282199186356799</v>
      </c>
      <c r="H3619">
        <v>37.095871883053697</v>
      </c>
      <c r="I3619">
        <v>76.358046823964898</v>
      </c>
      <c r="J3619">
        <v>8.5883789874097491</v>
      </c>
      <c r="K3619">
        <v>25.0367989538667</v>
      </c>
      <c r="L3619">
        <v>22.759745276838899</v>
      </c>
      <c r="M3619">
        <v>79.459264792676294</v>
      </c>
      <c r="N3619">
        <v>2.97659188797574</v>
      </c>
      <c r="O3619">
        <v>0.88547815820543196</v>
      </c>
      <c r="P3619">
        <v>115.79617834394899</v>
      </c>
      <c r="Q3619">
        <v>9.3545822650029004E-2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1529</v>
      </c>
      <c r="E3620">
        <v>36.072000000000003</v>
      </c>
      <c r="F3620">
        <v>36</v>
      </c>
      <c r="G3620">
        <v>35.422171710201297</v>
      </c>
      <c r="H3620">
        <v>-4.7954591103163899</v>
      </c>
      <c r="I3620">
        <v>-36.864358488146102</v>
      </c>
      <c r="J3620">
        <v>0.40023604638941102</v>
      </c>
      <c r="K3620">
        <v>37.734397518883704</v>
      </c>
      <c r="L3620">
        <v>35.565581728520101</v>
      </c>
      <c r="M3620">
        <v>42.2291825863987</v>
      </c>
      <c r="N3620">
        <v>0.98228921466656405</v>
      </c>
      <c r="O3620">
        <v>61.0555555555555</v>
      </c>
      <c r="P3620">
        <v>84.520758585340801</v>
      </c>
      <c r="Q3620">
        <v>2.7751523727063E-2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890</v>
      </c>
      <c r="E3621">
        <v>36.018749999999997</v>
      </c>
      <c r="F3621">
        <v>85</v>
      </c>
      <c r="G3621">
        <v>-35.005719348466201</v>
      </c>
      <c r="I3621">
        <v>25.5022653472004</v>
      </c>
      <c r="K3621">
        <v>72.921358859577893</v>
      </c>
      <c r="M3621">
        <v>86.249356129260704</v>
      </c>
      <c r="N3621">
        <v>1</v>
      </c>
      <c r="O3621">
        <v>15.294117647058799</v>
      </c>
      <c r="P3621">
        <v>39.802631578947299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418</v>
      </c>
      <c r="E3622">
        <v>35.968699999999998</v>
      </c>
      <c r="F3622">
        <v>22.91</v>
      </c>
      <c r="G3622">
        <v>271.67125575755699</v>
      </c>
      <c r="H3622">
        <v>47.181918831142802</v>
      </c>
      <c r="I3622">
        <v>108.776556845176</v>
      </c>
      <c r="J3622">
        <v>26.563042433135699</v>
      </c>
      <c r="K3622">
        <v>15.241063496057</v>
      </c>
      <c r="L3622">
        <v>11.248978821758101</v>
      </c>
      <c r="M3622">
        <v>93.460168905362494</v>
      </c>
      <c r="N3622">
        <v>1.12398267330255</v>
      </c>
      <c r="O3622">
        <v>0</v>
      </c>
      <c r="P3622">
        <v>400.21834061135303</v>
      </c>
      <c r="Q3622">
        <v>0.10260354625036799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35.951999999999998</v>
      </c>
      <c r="F3623">
        <v>29.96</v>
      </c>
      <c r="G3623">
        <v>-16.896189130038401</v>
      </c>
      <c r="H3623">
        <v>-12.1359146576622</v>
      </c>
      <c r="I3623">
        <v>-21.314643078425998</v>
      </c>
      <c r="J3623">
        <v>2.68987053191303</v>
      </c>
      <c r="K3623">
        <v>32.332621753879998</v>
      </c>
      <c r="M3623">
        <v>36.537005150948197</v>
      </c>
      <c r="N3623">
        <v>0.40683871423691598</v>
      </c>
      <c r="O3623">
        <v>59.4125500667556</v>
      </c>
      <c r="P3623">
        <v>12.716328066215199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D3624" t="s">
        <v>388</v>
      </c>
      <c r="E3624">
        <v>35.950949999999999</v>
      </c>
      <c r="F3624">
        <v>28.25</v>
      </c>
      <c r="G3624">
        <v>-32.881922692495898</v>
      </c>
      <c r="H3624">
        <v>-8.5440948965507992</v>
      </c>
      <c r="I3624">
        <v>-41.397140425295298</v>
      </c>
      <c r="J3624">
        <v>18.498895812288101</v>
      </c>
      <c r="K3624">
        <v>29.957674214436199</v>
      </c>
      <c r="M3624">
        <v>54.982187582327803</v>
      </c>
      <c r="N3624">
        <v>0.86029411764705799</v>
      </c>
      <c r="O3624">
        <v>82.123893805309706</v>
      </c>
      <c r="P3624">
        <v>16.494845360824701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D3625" t="s">
        <v>418</v>
      </c>
      <c r="E3625">
        <v>35.921852707999903</v>
      </c>
      <c r="F3625">
        <v>14.14</v>
      </c>
      <c r="G3625">
        <v>-5.2871934056402097</v>
      </c>
      <c r="H3625">
        <v>-6.3701661034652499</v>
      </c>
      <c r="I3625">
        <v>-40.4236682171179</v>
      </c>
      <c r="J3625">
        <v>-2.5869950341422601</v>
      </c>
      <c r="K3625">
        <v>13.998780809144201</v>
      </c>
      <c r="L3625">
        <v>14.674982484684101</v>
      </c>
      <c r="M3625">
        <v>58.659986884050703</v>
      </c>
      <c r="N3625">
        <v>1.07592499207561</v>
      </c>
      <c r="O3625">
        <v>71.852899575671799</v>
      </c>
      <c r="P3625">
        <v>41.258741258741203</v>
      </c>
      <c r="Q3625">
        <v>7.7436475178291997E-2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541</v>
      </c>
      <c r="E3626">
        <v>35.895747</v>
      </c>
      <c r="F3626">
        <v>69.900000000000006</v>
      </c>
      <c r="G3626">
        <v>-40.945001296371501</v>
      </c>
      <c r="H3626">
        <v>-6.2496853865254803E-2</v>
      </c>
      <c r="I3626">
        <v>-11.5062485846881</v>
      </c>
      <c r="J3626">
        <v>4.4311673268586702</v>
      </c>
      <c r="K3626">
        <v>66.792078423141206</v>
      </c>
      <c r="L3626">
        <v>68.227653486135097</v>
      </c>
      <c r="M3626">
        <v>77.549509993997901</v>
      </c>
      <c r="N3626">
        <v>1.77228309150133E-2</v>
      </c>
      <c r="O3626">
        <v>31.402002861230301</v>
      </c>
      <c r="P3626">
        <v>28.139321723189699</v>
      </c>
      <c r="Q3626">
        <v>0.14933054829720899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35.826591999999998</v>
      </c>
      <c r="F3627">
        <v>18.32</v>
      </c>
      <c r="G3627">
        <v>-70.924892939549096</v>
      </c>
      <c r="H3627">
        <v>-13.279013822523799</v>
      </c>
      <c r="I3627">
        <v>-32.878144009524704</v>
      </c>
      <c r="J3627">
        <v>-3.1999873492239002</v>
      </c>
      <c r="K3627">
        <v>18.8316408748207</v>
      </c>
      <c r="L3627">
        <v>21.754140610562501</v>
      </c>
      <c r="M3627">
        <v>40.017858894579497</v>
      </c>
      <c r="N3627">
        <v>0.47575041150858799</v>
      </c>
      <c r="O3627">
        <v>111.7903930131</v>
      </c>
      <c r="P3627">
        <v>21.889554224883501</v>
      </c>
      <c r="Q3627">
        <v>5.0977211432201998E-2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E3628">
        <v>35.780005799999998</v>
      </c>
      <c r="F3628">
        <v>59.4</v>
      </c>
      <c r="G3628">
        <v>-61.812002070979297</v>
      </c>
      <c r="H3628">
        <v>3.6376555242744599</v>
      </c>
      <c r="I3628">
        <v>-26.793000291853001</v>
      </c>
      <c r="J3628">
        <v>-7.0801956825572399</v>
      </c>
      <c r="K3628">
        <v>60.179094936847399</v>
      </c>
      <c r="L3628">
        <v>65.207049850611298</v>
      </c>
      <c r="M3628">
        <v>36.676599099958302</v>
      </c>
      <c r="N3628">
        <v>0.81730603099184695</v>
      </c>
      <c r="O3628">
        <v>71.632996632996594</v>
      </c>
      <c r="P3628">
        <v>40.525195173882103</v>
      </c>
      <c r="Q3628">
        <v>6.4065386694706003E-2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E3629">
        <v>35.689799999999998</v>
      </c>
      <c r="F3629">
        <v>34.99</v>
      </c>
      <c r="G3629">
        <v>-37.187133610609997</v>
      </c>
      <c r="H3629">
        <v>-5.66463473755653</v>
      </c>
      <c r="I3629">
        <v>-47.461779794306601</v>
      </c>
      <c r="J3629">
        <v>6.0692912577412503</v>
      </c>
      <c r="K3629">
        <v>36.129217902135998</v>
      </c>
      <c r="L3629">
        <v>41.044345326938803</v>
      </c>
      <c r="M3629">
        <v>55.853998597418702</v>
      </c>
      <c r="N3629">
        <v>0.67379679144384996</v>
      </c>
      <c r="O3629">
        <v>65.475850242926498</v>
      </c>
      <c r="P3629">
        <v>18.010118043844798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35.685499999999998</v>
      </c>
      <c r="F3630">
        <v>74.5</v>
      </c>
      <c r="G3630">
        <v>-96.494796132462497</v>
      </c>
      <c r="H3630">
        <v>-19.2999004380396</v>
      </c>
      <c r="I3630">
        <v>-86.784207413649</v>
      </c>
      <c r="J3630">
        <v>3.41900982591733</v>
      </c>
      <c r="K3630">
        <v>104.41855621968099</v>
      </c>
      <c r="M3630">
        <v>38.335946121745103</v>
      </c>
      <c r="O3630">
        <v>301.67785234899299</v>
      </c>
      <c r="P3630">
        <v>21.911307478317799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35.674661688</v>
      </c>
      <c r="F3631">
        <v>29.86</v>
      </c>
      <c r="G3631">
        <v>33.728083612566799</v>
      </c>
      <c r="H3631">
        <v>88.628294555372705</v>
      </c>
      <c r="I3631">
        <v>51.588522657141901</v>
      </c>
      <c r="J3631">
        <v>23.078223529317999</v>
      </c>
      <c r="K3631">
        <v>18.6066299784713</v>
      </c>
      <c r="L3631">
        <v>17.146480142723899</v>
      </c>
      <c r="M3631">
        <v>98.856954445399197</v>
      </c>
      <c r="N3631">
        <v>1.4399817804544699</v>
      </c>
      <c r="O3631">
        <v>0</v>
      </c>
      <c r="P3631">
        <v>124.511278195488</v>
      </c>
      <c r="Q3631">
        <v>0.14179340278225999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361</v>
      </c>
      <c r="E3632">
        <v>35.651571384</v>
      </c>
      <c r="F3632">
        <v>62.04</v>
      </c>
      <c r="G3632">
        <v>55.815132005961203</v>
      </c>
      <c r="H3632">
        <v>43.854716073928998</v>
      </c>
      <c r="I3632">
        <v>84.864962821222505</v>
      </c>
      <c r="J3632">
        <v>-8.3269301459315006</v>
      </c>
      <c r="K3632">
        <v>55.433266779771103</v>
      </c>
      <c r="L3632">
        <v>46.038098239157101</v>
      </c>
      <c r="M3632">
        <v>34.9243670146003</v>
      </c>
      <c r="N3632">
        <v>0.18787878787878701</v>
      </c>
      <c r="O3632">
        <v>19.358478401031501</v>
      </c>
      <c r="P3632">
        <v>124.782608695652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60</v>
      </c>
      <c r="E3633">
        <v>35.610019700000002</v>
      </c>
      <c r="F3633">
        <v>47.99</v>
      </c>
      <c r="G3633">
        <v>65.8980280332147</v>
      </c>
      <c r="H3633">
        <v>-12.444549267471</v>
      </c>
      <c r="I3633">
        <v>38.048840117459399</v>
      </c>
      <c r="J3633">
        <v>-6.0296131594772904</v>
      </c>
      <c r="K3633">
        <v>50.135150627484002</v>
      </c>
      <c r="L3633">
        <v>42.286728386255803</v>
      </c>
      <c r="M3633">
        <v>51.010951215275099</v>
      </c>
      <c r="N3633">
        <v>0.676790027160178</v>
      </c>
      <c r="O3633">
        <v>47.759949989581102</v>
      </c>
      <c r="P3633">
        <v>188.22822822822801</v>
      </c>
      <c r="Q3633">
        <v>0.119143823637825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E3634">
        <v>35.576631749999997</v>
      </c>
      <c r="F3634">
        <v>39.93</v>
      </c>
      <c r="G3634">
        <v>-24.0109549505604</v>
      </c>
      <c r="H3634">
        <v>-14.286405492510101</v>
      </c>
      <c r="I3634">
        <v>-30.764801378190398</v>
      </c>
      <c r="J3634">
        <v>-2.67661336548408</v>
      </c>
      <c r="K3634">
        <v>43.076820187884003</v>
      </c>
      <c r="L3634">
        <v>43.5494990488491</v>
      </c>
      <c r="M3634">
        <v>33.750346252222002</v>
      </c>
      <c r="N3634">
        <v>1.4793850051523001</v>
      </c>
      <c r="O3634">
        <v>49.010768845479497</v>
      </c>
      <c r="P3634">
        <v>10.8858650374895</v>
      </c>
      <c r="Q3634">
        <v>7.9366455315267995E-2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E3635">
        <v>35.456400000000002</v>
      </c>
      <c r="F3635">
        <v>65.66</v>
      </c>
      <c r="G3635">
        <v>-48.970954950560397</v>
      </c>
      <c r="H3635">
        <v>1.1322817962020899</v>
      </c>
      <c r="I3635">
        <v>-42.067142909414699</v>
      </c>
      <c r="J3635">
        <v>1.9301408559042801</v>
      </c>
      <c r="K3635">
        <v>68.217583428783698</v>
      </c>
      <c r="L3635">
        <v>77.769933351285204</v>
      </c>
      <c r="M3635">
        <v>40.090846234575501</v>
      </c>
      <c r="N3635">
        <v>0.63823529411764701</v>
      </c>
      <c r="O3635">
        <v>65.930551325007599</v>
      </c>
      <c r="P3635">
        <v>10.3529411764705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402</v>
      </c>
      <c r="E3636">
        <v>35.448617599999999</v>
      </c>
      <c r="F3636">
        <v>88</v>
      </c>
      <c r="G3636">
        <v>-29.590354092191301</v>
      </c>
      <c r="H3636">
        <v>-5.1199421725329</v>
      </c>
      <c r="I3636">
        <v>-18.1780287112663</v>
      </c>
      <c r="J3636">
        <v>-3.7744890877620998</v>
      </c>
      <c r="K3636">
        <v>89.995967338466201</v>
      </c>
      <c r="L3636">
        <v>91.529960280546504</v>
      </c>
      <c r="M3636">
        <v>38.813081857221903</v>
      </c>
      <c r="N3636">
        <v>0.99918413714757803</v>
      </c>
      <c r="O3636">
        <v>30.681818181818102</v>
      </c>
      <c r="P3636">
        <v>12.8205128205128</v>
      </c>
      <c r="Q3636">
        <v>-2.9943520961443999E-2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418</v>
      </c>
      <c r="E3637">
        <v>35.448343999999999</v>
      </c>
      <c r="F3637">
        <v>0.89</v>
      </c>
      <c r="G3637">
        <v>-24.0109549505604</v>
      </c>
      <c r="H3637">
        <v>-14.7680450785906</v>
      </c>
      <c r="I3637">
        <v>-28.723443154823801</v>
      </c>
      <c r="J3637">
        <v>-3.7274696187274499</v>
      </c>
      <c r="K3637">
        <v>0.94937342174683204</v>
      </c>
      <c r="L3637">
        <v>0.94010844145972305</v>
      </c>
      <c r="M3637">
        <v>38.214608627469801</v>
      </c>
      <c r="N3637">
        <v>0.59208749860328203</v>
      </c>
      <c r="O3637">
        <v>38.202247191011203</v>
      </c>
      <c r="P3637">
        <v>20.270270270270199</v>
      </c>
      <c r="Q3637">
        <v>9.3434959303896004E-2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D3638" t="s">
        <v>619</v>
      </c>
      <c r="E3638">
        <v>35.389961749999998</v>
      </c>
      <c r="F3638">
        <v>14.3</v>
      </c>
      <c r="G3638">
        <v>-73.835516354069199</v>
      </c>
      <c r="H3638">
        <v>-8.8079095913576992</v>
      </c>
      <c r="I3638">
        <v>-37.003068934449601</v>
      </c>
      <c r="J3638">
        <v>-0.797399180850763</v>
      </c>
      <c r="K3638">
        <v>15.005675481576301</v>
      </c>
      <c r="L3638">
        <v>17.274667279275199</v>
      </c>
      <c r="M3638">
        <v>34.193679481909101</v>
      </c>
      <c r="N3638">
        <v>0.84386281588447598</v>
      </c>
      <c r="O3638">
        <v>109.790209790209</v>
      </c>
      <c r="P3638">
        <v>7.9245283018867898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E3639">
        <v>35.347819000000001</v>
      </c>
      <c r="F3639">
        <v>103.9</v>
      </c>
      <c r="G3639">
        <v>3.0061599638649801</v>
      </c>
      <c r="H3639">
        <v>-3.4003957086116201</v>
      </c>
      <c r="I3639">
        <v>-11.764098591364</v>
      </c>
      <c r="J3639">
        <v>-3.9491008244012198</v>
      </c>
      <c r="K3639">
        <v>99.397248555735004</v>
      </c>
      <c r="L3639">
        <v>95.075424941674896</v>
      </c>
      <c r="M3639">
        <v>46.1798753145994</v>
      </c>
      <c r="N3639">
        <v>0.48435938887497398</v>
      </c>
      <c r="O3639">
        <v>15.303176130895</v>
      </c>
      <c r="P3639">
        <v>31.004917412684399</v>
      </c>
      <c r="Q3639">
        <v>1.3322072819298999E-2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1318</v>
      </c>
      <c r="E3640">
        <v>35.335546641000001</v>
      </c>
      <c r="F3640">
        <v>999.99</v>
      </c>
      <c r="G3640">
        <v>-24.0109549505604</v>
      </c>
      <c r="H3640">
        <v>-2.8868569597787599</v>
      </c>
      <c r="I3640">
        <v>-14.300366231746899</v>
      </c>
      <c r="J3640">
        <v>1.59067931744275</v>
      </c>
      <c r="K3640">
        <v>999.99360763075504</v>
      </c>
      <c r="L3640">
        <v>999.99292970916997</v>
      </c>
      <c r="M3640">
        <v>45.349584451913898</v>
      </c>
      <c r="N3640">
        <v>0.72596607153816195</v>
      </c>
      <c r="O3640">
        <v>4.5010450104500999</v>
      </c>
      <c r="P3640">
        <v>0.88171500630516098</v>
      </c>
      <c r="Q3640">
        <v>-0.10191173764686701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D3641" t="s">
        <v>138</v>
      </c>
      <c r="E3641">
        <v>35.300699999999999</v>
      </c>
      <c r="F3641">
        <v>30.5</v>
      </c>
      <c r="G3641">
        <v>-32.281631642289703</v>
      </c>
      <c r="I3641">
        <v>-22.571042923476199</v>
      </c>
      <c r="M3641">
        <v>0</v>
      </c>
      <c r="N3641">
        <v>1</v>
      </c>
      <c r="O3641">
        <v>9.01639344262294</v>
      </c>
      <c r="P3641">
        <v>0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E3642">
        <v>35.29501819</v>
      </c>
      <c r="F3642">
        <v>24.35</v>
      </c>
      <c r="G3642">
        <v>394.07415143241798</v>
      </c>
      <c r="H3642">
        <v>44.976920130004501</v>
      </c>
      <c r="I3642">
        <v>156.556140998508</v>
      </c>
      <c r="J3642">
        <v>9.7438532304862306</v>
      </c>
      <c r="K3642">
        <v>16.872198620795299</v>
      </c>
      <c r="L3642">
        <v>10.305538306308399</v>
      </c>
      <c r="M3642">
        <v>99.959386686025496</v>
      </c>
      <c r="N3642">
        <v>0.383766943956517</v>
      </c>
      <c r="O3642">
        <v>0</v>
      </c>
      <c r="P3642">
        <v>444.74272930648698</v>
      </c>
      <c r="Q3642">
        <v>0.18618763572186101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E3643">
        <v>35.124709199999998</v>
      </c>
      <c r="F3643">
        <v>51.45</v>
      </c>
      <c r="G3643">
        <v>74.637693698088199</v>
      </c>
      <c r="H3643">
        <v>-3.9236147354620701</v>
      </c>
      <c r="I3643">
        <v>28.616300434919701</v>
      </c>
      <c r="J3643">
        <v>-4.4738064581879504</v>
      </c>
      <c r="K3643">
        <v>48.414137975269298</v>
      </c>
      <c r="L3643">
        <v>37.888775243149098</v>
      </c>
      <c r="M3643">
        <v>33.872524485174701</v>
      </c>
      <c r="N3643">
        <v>0.67995174118978796</v>
      </c>
      <c r="O3643">
        <v>25.850340136054399</v>
      </c>
      <c r="P3643">
        <v>121.290322580645</v>
      </c>
      <c r="Q3643">
        <v>4.3477701722930001E-2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46</v>
      </c>
      <c r="E3644">
        <v>35.11788</v>
      </c>
      <c r="F3644">
        <v>6.79</v>
      </c>
      <c r="G3644">
        <v>-22.999351261182198</v>
      </c>
      <c r="H3644">
        <v>10.0639627123523</v>
      </c>
      <c r="I3644">
        <v>1.3725468857998899</v>
      </c>
      <c r="J3644">
        <v>-3.6352807925985098</v>
      </c>
      <c r="K3644">
        <v>6.6860312927186598</v>
      </c>
      <c r="L3644">
        <v>6.4395708254482003</v>
      </c>
      <c r="M3644">
        <v>42.177632682531801</v>
      </c>
      <c r="N3644">
        <v>1.69934329877438</v>
      </c>
      <c r="O3644">
        <v>48.453608247422601</v>
      </c>
      <c r="P3644">
        <v>55.022831050228298</v>
      </c>
      <c r="Q3644">
        <v>1.1216913106309E-2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418</v>
      </c>
      <c r="E3645">
        <v>34.858244999999997</v>
      </c>
      <c r="F3645">
        <v>66.900000000000006</v>
      </c>
      <c r="G3645">
        <v>-44.960972674771703</v>
      </c>
      <c r="H3645">
        <v>10.502973548695801</v>
      </c>
      <c r="I3645">
        <v>-4.1587791392214299</v>
      </c>
      <c r="J3645">
        <v>-1.7878700759714401</v>
      </c>
      <c r="K3645">
        <v>64.451851707668695</v>
      </c>
      <c r="L3645">
        <v>64.613809152738895</v>
      </c>
      <c r="M3645">
        <v>50.0174369352601</v>
      </c>
      <c r="N3645">
        <v>1.1714496314496301</v>
      </c>
      <c r="O3645">
        <v>41.1061285500747</v>
      </c>
      <c r="P3645">
        <v>27.671755725190799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622</v>
      </c>
      <c r="E3646">
        <v>34.780140000000003</v>
      </c>
      <c r="F3646">
        <v>82.8</v>
      </c>
      <c r="G3646">
        <v>102.838360117932</v>
      </c>
      <c r="H3646">
        <v>29.5970140079631</v>
      </c>
      <c r="I3646">
        <v>64.687960616501996</v>
      </c>
      <c r="J3646">
        <v>2.37695539106238</v>
      </c>
      <c r="K3646">
        <v>65.350122653750901</v>
      </c>
      <c r="L3646">
        <v>50.804667114170698</v>
      </c>
      <c r="M3646">
        <v>66.752533716384605</v>
      </c>
      <c r="N3646">
        <v>0.94381700342022801</v>
      </c>
      <c r="O3646">
        <v>7.3671497584541097</v>
      </c>
      <c r="P3646">
        <v>144.17575936301901</v>
      </c>
      <c r="Q3646">
        <v>0.183173040467214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585</v>
      </c>
      <c r="E3647">
        <v>34.753816499999999</v>
      </c>
      <c r="F3647">
        <v>8.9700000000000006</v>
      </c>
      <c r="G3647">
        <v>220.989045049439</v>
      </c>
      <c r="H3647">
        <v>27.491050016965399</v>
      </c>
      <c r="I3647">
        <v>99.271062339681606</v>
      </c>
      <c r="J3647">
        <v>-8.2575669137130099</v>
      </c>
      <c r="K3647">
        <v>7.5432567382968703</v>
      </c>
      <c r="L3647">
        <v>5.6484581894058099</v>
      </c>
      <c r="M3647">
        <v>51.3471084263251</v>
      </c>
      <c r="N3647">
        <v>1.26811227880901</v>
      </c>
      <c r="O3647">
        <v>13.2664437012262</v>
      </c>
      <c r="P3647">
        <v>273.75</v>
      </c>
      <c r="Q3647">
        <v>0.140057769930858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254</v>
      </c>
      <c r="E3648">
        <v>34.70342832</v>
      </c>
      <c r="F3648">
        <v>87.46</v>
      </c>
      <c r="G3648">
        <v>-20.544729941687802</v>
      </c>
      <c r="H3648">
        <v>-0.92839998648498501</v>
      </c>
      <c r="I3648">
        <v>-7.6418296463811002</v>
      </c>
      <c r="J3648">
        <v>6.9904523235777196</v>
      </c>
      <c r="K3648">
        <v>82.502793395606901</v>
      </c>
      <c r="L3648">
        <v>81.576431192802502</v>
      </c>
      <c r="M3648">
        <v>74.8937282070804</v>
      </c>
      <c r="N3648">
        <v>0.53230334812424296</v>
      </c>
      <c r="O3648">
        <v>23.6565286988337</v>
      </c>
      <c r="P3648">
        <v>20.4683195592286</v>
      </c>
      <c r="Q3648">
        <v>-9.5589699130802994E-2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121</v>
      </c>
      <c r="E3649">
        <v>34.627499999999998</v>
      </c>
      <c r="F3649">
        <v>2.4300000000000002</v>
      </c>
      <c r="G3649">
        <v>68.374455515373796</v>
      </c>
      <c r="H3649">
        <v>-11.3739418306274</v>
      </c>
      <c r="I3649">
        <v>27.897545851769699</v>
      </c>
      <c r="J3649">
        <v>-7.2318500943219597</v>
      </c>
      <c r="K3649">
        <v>2.7657388116525699</v>
      </c>
      <c r="L3649">
        <v>2.3137992754669101</v>
      </c>
      <c r="M3649">
        <v>14.974415004808501</v>
      </c>
      <c r="N3649">
        <v>0.214128947012412</v>
      </c>
      <c r="O3649">
        <v>41.1522633744855</v>
      </c>
      <c r="P3649">
        <v>118.036798528058</v>
      </c>
      <c r="Q3649">
        <v>5.9923576888622002E-2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E3650">
        <v>34.603200000000001</v>
      </c>
      <c r="F3650">
        <v>32.04</v>
      </c>
      <c r="G3650">
        <v>1332.3526814130701</v>
      </c>
      <c r="H3650">
        <v>36.571642818294897</v>
      </c>
      <c r="I3650">
        <v>523.94664572044405</v>
      </c>
      <c r="J3650">
        <v>5.5969755769594602</v>
      </c>
      <c r="K3650">
        <v>22.729177152246301</v>
      </c>
      <c r="L3650">
        <v>12.0756144999488</v>
      </c>
      <c r="M3650">
        <v>100</v>
      </c>
      <c r="N3650">
        <v>1.8297829767585001</v>
      </c>
      <c r="O3650">
        <v>0</v>
      </c>
      <c r="P3650">
        <v>1356.3636363636299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34.586584999999999</v>
      </c>
      <c r="F3651">
        <v>71</v>
      </c>
      <c r="G3651">
        <v>-33.794944785376202</v>
      </c>
      <c r="H3651">
        <v>2.2983282254064199</v>
      </c>
      <c r="I3651">
        <v>-16.638743123081198</v>
      </c>
      <c r="J3651">
        <v>0.20279042855386001</v>
      </c>
      <c r="K3651">
        <v>67.629890074548499</v>
      </c>
      <c r="L3651">
        <v>68.890784969319</v>
      </c>
      <c r="M3651">
        <v>54.995408762315797</v>
      </c>
      <c r="N3651">
        <v>1.30266499451324</v>
      </c>
      <c r="O3651">
        <v>39.408450704225302</v>
      </c>
      <c r="P3651">
        <v>41.999999999999901</v>
      </c>
      <c r="Q3651">
        <v>0.135871417786983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418</v>
      </c>
      <c r="E3652">
        <v>34.570799999999998</v>
      </c>
      <c r="F3652">
        <v>3.24</v>
      </c>
      <c r="G3652">
        <v>-14.5514954911009</v>
      </c>
      <c r="H3652">
        <v>3.0692558928858098</v>
      </c>
      <c r="I3652">
        <v>14.271062339681601</v>
      </c>
      <c r="J3652">
        <v>16.5576657120005</v>
      </c>
      <c r="K3652">
        <v>3.0967934999978599</v>
      </c>
      <c r="L3652">
        <v>2.8323055445242802</v>
      </c>
      <c r="M3652">
        <v>58.647986422134998</v>
      </c>
      <c r="N3652">
        <v>1.40431338922774</v>
      </c>
      <c r="O3652">
        <v>38.8888888888888</v>
      </c>
      <c r="P3652">
        <v>88.3720930232558</v>
      </c>
      <c r="Q3652">
        <v>3.1966055381604998E-2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E3653">
        <v>34.567073899999997</v>
      </c>
      <c r="F3653">
        <v>69.13</v>
      </c>
      <c r="G3653">
        <v>97.3467139575407</v>
      </c>
      <c r="H3653">
        <v>89.505013806245202</v>
      </c>
      <c r="I3653">
        <v>57.493868360698301</v>
      </c>
      <c r="J3653">
        <v>53.839101997855103</v>
      </c>
      <c r="K3653">
        <v>43.661045950496501</v>
      </c>
      <c r="L3653">
        <v>38.908038519842997</v>
      </c>
      <c r="M3653">
        <v>78.580904453178306</v>
      </c>
      <c r="N3653">
        <v>4.3178489460592999</v>
      </c>
      <c r="O3653">
        <v>17.4453927383191</v>
      </c>
      <c r="P3653">
        <v>156.03703703703701</v>
      </c>
      <c r="Q3653">
        <v>0.114812510769901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E3654">
        <v>34.550292399999996</v>
      </c>
      <c r="F3654">
        <v>1.69</v>
      </c>
      <c r="G3654">
        <v>3.05671422237186</v>
      </c>
      <c r="H3654">
        <v>-3.4820950550168499</v>
      </c>
      <c r="I3654">
        <v>11.8190367533276</v>
      </c>
      <c r="J3654">
        <v>5.3183873919769002</v>
      </c>
      <c r="K3654">
        <v>1.5560136992481299</v>
      </c>
      <c r="L3654">
        <v>1.58186925284833</v>
      </c>
      <c r="M3654">
        <v>58.183005466638498</v>
      </c>
      <c r="N3654">
        <v>0.90965232870637702</v>
      </c>
      <c r="O3654">
        <v>17.1597633136094</v>
      </c>
      <c r="P3654">
        <v>53.636363636363598</v>
      </c>
      <c r="Q3654">
        <v>-8.7420378739810997E-2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133</v>
      </c>
      <c r="E3655">
        <v>34.49436</v>
      </c>
      <c r="F3655">
        <v>62.9</v>
      </c>
      <c r="G3655">
        <v>-5.3317096675415803</v>
      </c>
      <c r="H3655">
        <v>0.82295342769032298</v>
      </c>
      <c r="I3655">
        <v>-16.325288350127</v>
      </c>
      <c r="J3655">
        <v>3.0432922206685502</v>
      </c>
      <c r="K3655">
        <v>59.305493752126303</v>
      </c>
      <c r="L3655">
        <v>61.9417818960559</v>
      </c>
      <c r="M3655">
        <v>58.907555047909298</v>
      </c>
      <c r="N3655">
        <v>0.61874999999999902</v>
      </c>
      <c r="O3655">
        <v>90.699523052464201</v>
      </c>
      <c r="P3655">
        <v>45.601851851851798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D3656" t="s">
        <v>402</v>
      </c>
      <c r="E3656">
        <v>34.478796299999999</v>
      </c>
      <c r="F3656">
        <v>57.37</v>
      </c>
      <c r="G3656">
        <v>20.497861170346301</v>
      </c>
      <c r="H3656">
        <v>9.3655702246872607</v>
      </c>
      <c r="I3656">
        <v>-33.1546802345758</v>
      </c>
      <c r="J3656">
        <v>3.5493512751147001</v>
      </c>
      <c r="K3656">
        <v>53.854949775300099</v>
      </c>
      <c r="L3656">
        <v>53.529644227382498</v>
      </c>
      <c r="M3656">
        <v>58.023630599965898</v>
      </c>
      <c r="N3656">
        <v>0.66765908915922401</v>
      </c>
      <c r="O3656">
        <v>64.545929928534093</v>
      </c>
      <c r="Q3656">
        <v>6.1765724754790002E-2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D3657" t="s">
        <v>95</v>
      </c>
      <c r="E3657">
        <v>34.409979999999997</v>
      </c>
      <c r="F3657">
        <v>32.450000000000003</v>
      </c>
      <c r="G3657">
        <v>-89.099712347010097</v>
      </c>
      <c r="H3657">
        <v>-2.5733773359543002</v>
      </c>
      <c r="I3657">
        <v>-77.860164098114097</v>
      </c>
      <c r="J3657">
        <v>1.9051589412672001</v>
      </c>
      <c r="K3657">
        <v>40.345521023434898</v>
      </c>
      <c r="L3657">
        <v>62.455378628628701</v>
      </c>
      <c r="M3657">
        <v>42.493175872005601</v>
      </c>
      <c r="N3657">
        <v>0.34951809419894497</v>
      </c>
      <c r="O3657">
        <v>205.08474576271101</v>
      </c>
      <c r="P3657">
        <v>6.9192751235584904</v>
      </c>
      <c r="Q3657">
        <v>7.8932086256204001E-2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72</v>
      </c>
      <c r="E3658">
        <v>34.322969999999998</v>
      </c>
      <c r="F3658">
        <v>0.6</v>
      </c>
      <c r="G3658">
        <v>-32.5076869767042</v>
      </c>
      <c r="H3658">
        <v>-30.473063856330398</v>
      </c>
      <c r="I3658">
        <v>-56.687197507467097</v>
      </c>
      <c r="J3658">
        <v>-8.4083206825572407</v>
      </c>
      <c r="K3658">
        <v>0.94133517317361004</v>
      </c>
      <c r="L3658">
        <v>1.0052091401213701</v>
      </c>
      <c r="M3658">
        <v>18.9464410200261</v>
      </c>
      <c r="N3658">
        <v>0.99220449676954703</v>
      </c>
      <c r="O3658">
        <v>201.666666666666</v>
      </c>
      <c r="P3658">
        <v>3.70370370370369</v>
      </c>
      <c r="Q3658">
        <v>7.8163450439667007E-2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D3659" t="s">
        <v>1160</v>
      </c>
      <c r="E3659">
        <v>34.31747</v>
      </c>
      <c r="F3659">
        <v>13.99</v>
      </c>
      <c r="G3659">
        <v>8.0171071319920202</v>
      </c>
      <c r="H3659">
        <v>12.5298097068879</v>
      </c>
      <c r="I3659">
        <v>31.6253865963373</v>
      </c>
      <c r="J3659">
        <v>4.4891533144709701</v>
      </c>
      <c r="K3659">
        <v>11.2586513912652</v>
      </c>
      <c r="L3659">
        <v>9.6476094466340392</v>
      </c>
      <c r="M3659">
        <v>71.333057408169495</v>
      </c>
      <c r="N3659">
        <v>0.84280467203337395</v>
      </c>
      <c r="O3659">
        <v>2.9306647605432401</v>
      </c>
      <c r="P3659">
        <v>126.889468390638</v>
      </c>
      <c r="Q3659">
        <v>6.6917591443077004E-2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619</v>
      </c>
      <c r="E3660">
        <v>34.271999999999998</v>
      </c>
      <c r="F3660">
        <v>112</v>
      </c>
      <c r="G3660">
        <v>50.989045049439497</v>
      </c>
      <c r="H3660">
        <v>-10.781593801884</v>
      </c>
      <c r="I3660">
        <v>-21.005905590347499</v>
      </c>
      <c r="J3660">
        <v>1.5916793174427399</v>
      </c>
      <c r="K3660">
        <v>120.36902686381499</v>
      </c>
      <c r="L3660">
        <v>112.036896024174</v>
      </c>
      <c r="M3660">
        <v>6.0198736705232E-2</v>
      </c>
      <c r="N3660">
        <v>0.688888888888888</v>
      </c>
      <c r="O3660">
        <v>24.0178571428571</v>
      </c>
      <c r="P3660">
        <v>75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290</v>
      </c>
      <c r="E3661">
        <v>34.256154537</v>
      </c>
      <c r="F3661">
        <v>45.81</v>
      </c>
      <c r="G3661">
        <v>-0.89888830181011403</v>
      </c>
      <c r="H3661">
        <v>-5.5691704551685302</v>
      </c>
      <c r="I3661">
        <v>-22.533539308670001</v>
      </c>
      <c r="J3661">
        <v>2.2418743759602902</v>
      </c>
      <c r="K3661">
        <v>49.093697887899403</v>
      </c>
      <c r="L3661">
        <v>49.310360778466503</v>
      </c>
      <c r="M3661">
        <v>40.778875517877999</v>
      </c>
      <c r="N3661">
        <v>0.41996603056350601</v>
      </c>
      <c r="O3661">
        <v>46.190788037546298</v>
      </c>
      <c r="P3661">
        <v>29.0422535211267</v>
      </c>
      <c r="Q3661">
        <v>2.7319650919272999E-2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E3662">
        <v>34.255499999999998</v>
      </c>
      <c r="F3662">
        <v>41</v>
      </c>
      <c r="G3662">
        <v>7.8642460787094102</v>
      </c>
      <c r="H3662">
        <v>-0.129964729202316</v>
      </c>
      <c r="I3662">
        <v>-5.1126165646364203</v>
      </c>
      <c r="J3662">
        <v>-0.53293276181244398</v>
      </c>
      <c r="K3662">
        <v>38.080890870209899</v>
      </c>
      <c r="L3662">
        <v>30.587493776878301</v>
      </c>
      <c r="M3662">
        <v>20.589391285427599</v>
      </c>
      <c r="N3662">
        <v>5.0791556728232101E-2</v>
      </c>
      <c r="O3662">
        <v>2.1707317073170702</v>
      </c>
      <c r="P3662">
        <v>95.238095238095198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402</v>
      </c>
      <c r="E3663">
        <v>34.234453545999997</v>
      </c>
      <c r="F3663">
        <v>29.57</v>
      </c>
      <c r="G3663">
        <v>0.142684051160514</v>
      </c>
      <c r="H3663">
        <v>11.480087695262901</v>
      </c>
      <c r="I3663">
        <v>-5.8227892529458103</v>
      </c>
      <c r="J3663">
        <v>-6.1171001258120503</v>
      </c>
      <c r="K3663">
        <v>29.616985239159799</v>
      </c>
      <c r="L3663">
        <v>26.972596631932301</v>
      </c>
      <c r="M3663">
        <v>32.317031805158102</v>
      </c>
      <c r="N3663">
        <v>0.73096366249037303</v>
      </c>
      <c r="O3663">
        <v>43.557659790328003</v>
      </c>
      <c r="P3663">
        <v>70.567065415811697</v>
      </c>
      <c r="Q3663">
        <v>0.14805914302749701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D3664" t="s">
        <v>1529</v>
      </c>
      <c r="E3664">
        <v>34.132036960000001</v>
      </c>
      <c r="F3664">
        <v>6.8</v>
      </c>
      <c r="G3664">
        <v>13.362782423176901</v>
      </c>
      <c r="H3664">
        <v>-18.309742531918001</v>
      </c>
      <c r="I3664">
        <v>-8.8740096425996704</v>
      </c>
      <c r="J3664">
        <v>5.7264419514396803</v>
      </c>
      <c r="K3664">
        <v>6.4881614858725802</v>
      </c>
      <c r="L3664">
        <v>5.94608636458329</v>
      </c>
      <c r="M3664">
        <v>25.869792107269401</v>
      </c>
      <c r="N3664">
        <v>1.0350860233560999</v>
      </c>
      <c r="O3664">
        <v>24.117647058823501</v>
      </c>
      <c r="P3664">
        <v>54.545454545454497</v>
      </c>
      <c r="Q3664">
        <v>5.6921115424040998E-2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77</v>
      </c>
      <c r="E3665">
        <v>34.116627000000001</v>
      </c>
      <c r="F3665">
        <v>52.45</v>
      </c>
      <c r="G3665">
        <v>13.2208608526839</v>
      </c>
      <c r="H3665">
        <v>42.223033150111299</v>
      </c>
      <c r="I3665">
        <v>22.931449571497399</v>
      </c>
      <c r="J3665">
        <v>11.7021650376845</v>
      </c>
      <c r="M3665">
        <v>60.587645119265297</v>
      </c>
      <c r="O3665">
        <v>8.1029551954242098</v>
      </c>
      <c r="P3665">
        <v>49.857142857142797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622</v>
      </c>
      <c r="E3666">
        <v>34.111984020000001</v>
      </c>
      <c r="F3666">
        <v>15.9</v>
      </c>
      <c r="G3666">
        <v>-84.161330890409999</v>
      </c>
      <c r="H3666">
        <v>-7.1037244296582802</v>
      </c>
      <c r="I3666">
        <v>-57.5146519460326</v>
      </c>
      <c r="J3666">
        <v>-2.0446843189208801</v>
      </c>
      <c r="K3666">
        <v>17.645620483757298</v>
      </c>
      <c r="M3666">
        <v>41.487195727496101</v>
      </c>
      <c r="N3666">
        <v>0.57446808510638303</v>
      </c>
      <c r="O3666">
        <v>164.15094339622601</v>
      </c>
      <c r="P3666">
        <v>5.2980132450331103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271</v>
      </c>
      <c r="E3667">
        <v>34.059690000000003</v>
      </c>
      <c r="F3667">
        <v>113.4</v>
      </c>
      <c r="G3667">
        <v>559.12157516992102</v>
      </c>
      <c r="H3667">
        <v>-1.4103468926646601</v>
      </c>
      <c r="I3667">
        <v>6.5307472472088302</v>
      </c>
      <c r="J3667">
        <v>17.305965031728402</v>
      </c>
      <c r="K3667">
        <v>107.582061286163</v>
      </c>
      <c r="L3667">
        <v>86.267449739275904</v>
      </c>
      <c r="M3667">
        <v>71.197313790414896</v>
      </c>
      <c r="N3667">
        <v>1.27772360505231</v>
      </c>
      <c r="O3667">
        <v>11.1111111111111</v>
      </c>
      <c r="P3667">
        <v>668.292682926829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60</v>
      </c>
      <c r="E3668">
        <v>34.040607699999903</v>
      </c>
      <c r="F3668">
        <v>5.5</v>
      </c>
      <c r="G3668">
        <v>-5.5931859894901201</v>
      </c>
      <c r="H3668">
        <v>-1.87035303188851</v>
      </c>
      <c r="I3668">
        <v>-12.2495918825592</v>
      </c>
      <c r="J3668">
        <v>1.0670674632677399</v>
      </c>
      <c r="K3668">
        <v>3.84060084798248</v>
      </c>
      <c r="L3668">
        <v>2.670549716824</v>
      </c>
      <c r="M3668">
        <v>38.443217552922597</v>
      </c>
      <c r="N3668">
        <v>1</v>
      </c>
      <c r="Q3668">
        <v>2.0202940921462999E-2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418</v>
      </c>
      <c r="E3669">
        <v>34.036799999999999</v>
      </c>
      <c r="F3669">
        <v>40.520000000000003</v>
      </c>
      <c r="G3669">
        <v>470.16686854915503</v>
      </c>
      <c r="H3669">
        <v>39.565634972813498</v>
      </c>
      <c r="I3669">
        <v>425.39563489377798</v>
      </c>
      <c r="J3669">
        <v>9.7593896359834496</v>
      </c>
      <c r="K3669">
        <v>31.697718323650101</v>
      </c>
      <c r="L3669">
        <v>20.437618999194498</v>
      </c>
      <c r="M3669">
        <v>100</v>
      </c>
      <c r="N3669">
        <v>2.0333333333333301</v>
      </c>
      <c r="O3669">
        <v>0</v>
      </c>
      <c r="P3669">
        <v>494.17782349971498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E3670">
        <v>33.999124420000001</v>
      </c>
      <c r="F3670">
        <v>26.89</v>
      </c>
      <c r="G3670">
        <v>-45.0388550974033</v>
      </c>
      <c r="H3670">
        <v>0.53621996329816302</v>
      </c>
      <c r="I3670">
        <v>-66.282509088889796</v>
      </c>
      <c r="J3670">
        <v>7.0426597095996097</v>
      </c>
      <c r="K3670">
        <v>27.761160897598199</v>
      </c>
      <c r="L3670">
        <v>35.776798578049998</v>
      </c>
      <c r="M3670">
        <v>60.789914090007599</v>
      </c>
      <c r="N3670">
        <v>1.36216216216216</v>
      </c>
      <c r="O3670">
        <v>154.74153960580099</v>
      </c>
      <c r="P3670">
        <v>14.4255319148936</v>
      </c>
      <c r="Q3670">
        <v>2.2711345623911999E-2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418</v>
      </c>
      <c r="E3671">
        <v>33.992243999999999</v>
      </c>
      <c r="F3671">
        <v>0.93</v>
      </c>
      <c r="G3671">
        <v>5.1557117161062198</v>
      </c>
      <c r="H3671">
        <v>-10.886856959778701</v>
      </c>
      <c r="I3671">
        <v>-40.490842422223103</v>
      </c>
      <c r="J3671">
        <v>-3.5629598578149699</v>
      </c>
      <c r="K3671">
        <v>0.97895979789481002</v>
      </c>
      <c r="L3671">
        <v>0.96678548463681302</v>
      </c>
      <c r="M3671">
        <v>31.0294857900656</v>
      </c>
      <c r="N3671">
        <v>0.87056478154683803</v>
      </c>
      <c r="O3671">
        <v>41.935483870967701</v>
      </c>
      <c r="P3671">
        <v>57.627118644067799</v>
      </c>
      <c r="Q3671">
        <v>1.4299915931778999E-2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33.910537881000003</v>
      </c>
      <c r="F3672">
        <v>44.13</v>
      </c>
      <c r="G3672">
        <v>-48.068776323818</v>
      </c>
      <c r="H3672">
        <v>-13.263841086762801</v>
      </c>
      <c r="I3672">
        <v>1.9229679794724299</v>
      </c>
      <c r="J3672">
        <v>-3.7123039110687799</v>
      </c>
      <c r="K3672">
        <v>47.505670519091503</v>
      </c>
      <c r="L3672">
        <v>46.974352418136398</v>
      </c>
      <c r="M3672">
        <v>28.8881929325111</v>
      </c>
      <c r="N3672">
        <v>0.58989370119754103</v>
      </c>
      <c r="O3672">
        <v>68.592794017675004</v>
      </c>
      <c r="P3672">
        <v>58.115370834826201</v>
      </c>
      <c r="Q3672">
        <v>0.15671949663241699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418</v>
      </c>
      <c r="E3673">
        <v>33.896783599999999</v>
      </c>
      <c r="F3673">
        <v>56.38</v>
      </c>
      <c r="G3673">
        <v>207.63610387296899</v>
      </c>
      <c r="H3673">
        <v>20.616856452191499</v>
      </c>
      <c r="I3673">
        <v>65.025333513800106</v>
      </c>
      <c r="J3673">
        <v>-4.4880549018263496</v>
      </c>
      <c r="K3673">
        <v>45.985791837220702</v>
      </c>
      <c r="L3673">
        <v>35.1279210926714</v>
      </c>
      <c r="M3673">
        <v>61.756473608800903</v>
      </c>
      <c r="N3673">
        <v>2.5145134949102799</v>
      </c>
      <c r="O3673">
        <v>20.610145441645901</v>
      </c>
      <c r="P3673">
        <v>299.858156028368</v>
      </c>
      <c r="Q3673">
        <v>7.3426878913546004E-2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E3674">
        <v>33.8688</v>
      </c>
      <c r="F3674">
        <v>17.64</v>
      </c>
      <c r="G3674">
        <v>118.558070071009</v>
      </c>
      <c r="H3674">
        <v>-14.085672943991799</v>
      </c>
      <c r="I3674">
        <v>-39.398402182425002</v>
      </c>
      <c r="J3674">
        <v>-2.4594933904463798</v>
      </c>
      <c r="K3674">
        <v>27.471424521463501</v>
      </c>
      <c r="L3674">
        <v>27.122357747180001</v>
      </c>
      <c r="M3674">
        <v>26.168395661241501</v>
      </c>
      <c r="N3674">
        <v>0.33441319658073798</v>
      </c>
      <c r="O3674">
        <v>312.41496598639401</v>
      </c>
      <c r="P3674">
        <v>197.04323708582999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E3675">
        <v>33.845199999999998</v>
      </c>
      <c r="F3675">
        <v>95.5</v>
      </c>
      <c r="G3675">
        <v>111.79151418524199</v>
      </c>
      <c r="H3675">
        <v>31.979043423362999</v>
      </c>
      <c r="I3675">
        <v>53.9815720942442</v>
      </c>
      <c r="J3675">
        <v>7.6157757029849096</v>
      </c>
      <c r="K3675">
        <v>74.248736729614293</v>
      </c>
      <c r="L3675">
        <v>63.157548502967103</v>
      </c>
      <c r="M3675">
        <v>76.211271485567394</v>
      </c>
      <c r="N3675">
        <v>0.87735849056603699</v>
      </c>
      <c r="O3675">
        <v>0</v>
      </c>
      <c r="P3675">
        <v>189.39393939393901</v>
      </c>
      <c r="Q3675">
        <v>7.4898511080618999E-2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D3676" t="s">
        <v>388</v>
      </c>
      <c r="E3676">
        <v>33.839682000000003</v>
      </c>
      <c r="F3676">
        <v>93.9</v>
      </c>
      <c r="G3676">
        <v>-53.409451191161899</v>
      </c>
      <c r="H3676">
        <v>48.4427159652816</v>
      </c>
      <c r="I3676">
        <v>12.591525660144899</v>
      </c>
      <c r="J3676">
        <v>-3.6555457077842801</v>
      </c>
      <c r="K3676">
        <v>82.711139271772893</v>
      </c>
      <c r="M3676">
        <v>48.571507402918797</v>
      </c>
      <c r="N3676">
        <v>1.0723926380368001</v>
      </c>
      <c r="O3676">
        <v>49.094781682641099</v>
      </c>
      <c r="P3676">
        <v>73.567467652495296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E3677">
        <v>33.799999870000001</v>
      </c>
      <c r="F3677">
        <v>9.1</v>
      </c>
      <c r="G3677">
        <v>-87.770413333674696</v>
      </c>
      <c r="H3677">
        <v>-19.1975365714292</v>
      </c>
      <c r="I3677">
        <v>-51.971599108459202</v>
      </c>
      <c r="J3677">
        <v>-3.5788377342624198</v>
      </c>
      <c r="K3677">
        <v>9.6233471918652196</v>
      </c>
      <c r="L3677">
        <v>12.1814940702206</v>
      </c>
      <c r="M3677">
        <v>48.598282036950401</v>
      </c>
      <c r="N3677">
        <v>0.87371423885283095</v>
      </c>
      <c r="O3677">
        <v>254.83516483516399</v>
      </c>
      <c r="P3677">
        <v>12.2071516646115</v>
      </c>
      <c r="Q3677">
        <v>5.4957890263171001E-2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1655</v>
      </c>
      <c r="E3678">
        <v>33.798214999999999</v>
      </c>
      <c r="F3678">
        <v>34.1</v>
      </c>
      <c r="G3678">
        <v>60.9131231405458</v>
      </c>
      <c r="H3678">
        <v>7.80258010536987</v>
      </c>
      <c r="I3678">
        <v>3.36699056604462</v>
      </c>
      <c r="J3678">
        <v>5.9758129291337596</v>
      </c>
      <c r="K3678">
        <v>32.165337960412401</v>
      </c>
      <c r="L3678">
        <v>27.966428772042701</v>
      </c>
      <c r="M3678">
        <v>49.543037420612698</v>
      </c>
      <c r="N3678">
        <v>0.30160643584240898</v>
      </c>
      <c r="O3678">
        <v>17.243401759530698</v>
      </c>
      <c r="P3678">
        <v>94.857142857142804</v>
      </c>
      <c r="Q3678">
        <v>0.12918316785332701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1506</v>
      </c>
      <c r="E3679">
        <v>33.784992500000001</v>
      </c>
      <c r="F3679">
        <v>57.19</v>
      </c>
      <c r="G3679">
        <v>-9.9730686095833807</v>
      </c>
      <c r="H3679">
        <v>-0.67546918335528305</v>
      </c>
      <c r="I3679">
        <v>-25.619950663441699</v>
      </c>
      <c r="J3679">
        <v>1.67693080934386</v>
      </c>
      <c r="K3679">
        <v>57.193992863083402</v>
      </c>
      <c r="L3679">
        <v>55.514134728479</v>
      </c>
      <c r="M3679">
        <v>47.974277466507203</v>
      </c>
      <c r="N3679">
        <v>1.9007694502761801</v>
      </c>
      <c r="O3679">
        <v>31.141808008392999</v>
      </c>
      <c r="P3679">
        <v>34.564705882352897</v>
      </c>
      <c r="Q3679">
        <v>2.7383641285025E-2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D3680" t="s">
        <v>1141</v>
      </c>
      <c r="E3680">
        <v>33.712525960000001</v>
      </c>
      <c r="F3680">
        <v>8.2100000000000009</v>
      </c>
      <c r="G3680">
        <v>-84.349119201768104</v>
      </c>
      <c r="H3680">
        <v>-36.032924375509097</v>
      </c>
      <c r="I3680">
        <v>-74.251585743942002</v>
      </c>
      <c r="J3680">
        <v>0.405439697039431</v>
      </c>
      <c r="K3680">
        <v>12.3375644939268</v>
      </c>
      <c r="L3680">
        <v>17.389109799064499</v>
      </c>
      <c r="M3680">
        <v>19.9963766383649</v>
      </c>
      <c r="N3680">
        <v>0.80446982784585497</v>
      </c>
      <c r="O3680">
        <v>209.37880633373899</v>
      </c>
      <c r="P3680">
        <v>2.4968789013732802</v>
      </c>
      <c r="Q3680">
        <v>6.8008203330489E-2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E3681">
        <v>33.691788000000003</v>
      </c>
      <c r="F3681">
        <v>70.2</v>
      </c>
      <c r="G3681">
        <v>377.41761647801098</v>
      </c>
      <c r="H3681">
        <v>49.064776472550399</v>
      </c>
      <c r="I3681">
        <v>70.923908174585506</v>
      </c>
      <c r="J3681">
        <v>12.904810630574</v>
      </c>
      <c r="K3681">
        <v>53.782325046712202</v>
      </c>
      <c r="L3681">
        <v>40.043068645558598</v>
      </c>
      <c r="M3681">
        <v>81.997471337422297</v>
      </c>
      <c r="N3681">
        <v>1.9977974198858399</v>
      </c>
      <c r="O3681">
        <v>2.0370370370370301</v>
      </c>
      <c r="P3681">
        <v>427.81954887218001</v>
      </c>
      <c r="Q3681">
        <v>0.13527315827773601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E3682">
        <v>33.68385</v>
      </c>
      <c r="F3682">
        <v>180</v>
      </c>
      <c r="G3682">
        <v>-48.221481266349898</v>
      </c>
      <c r="H3682">
        <v>16.079832367209601</v>
      </c>
      <c r="I3682">
        <v>-27.406810837105301</v>
      </c>
      <c r="J3682">
        <v>8.9536425076267907</v>
      </c>
      <c r="K3682">
        <v>158.208584834525</v>
      </c>
      <c r="M3682">
        <v>78.023802641960501</v>
      </c>
      <c r="N3682">
        <v>0.87717041800643003</v>
      </c>
      <c r="O3682">
        <v>41.6666666666666</v>
      </c>
      <c r="P3682">
        <v>47.540983606557297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E3683">
        <v>33.6</v>
      </c>
      <c r="F3683">
        <v>32</v>
      </c>
      <c r="G3683">
        <v>-44.010954950560397</v>
      </c>
      <c r="H3683">
        <v>-11.129281202203</v>
      </c>
      <c r="I3683">
        <v>-54.5988736944335</v>
      </c>
      <c r="J3683">
        <v>-2.28133655557312</v>
      </c>
      <c r="K3683">
        <v>34.065261235691402</v>
      </c>
      <c r="L3683">
        <v>41.068944745638099</v>
      </c>
      <c r="M3683">
        <v>53.355179590397697</v>
      </c>
      <c r="N3683">
        <v>0.53219178082191698</v>
      </c>
      <c r="O3683">
        <v>92.8125</v>
      </c>
      <c r="P3683">
        <v>18.518518518518501</v>
      </c>
      <c r="Q3683">
        <v>-0.179385448328472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E3684">
        <v>33.535101599999997</v>
      </c>
      <c r="F3684">
        <v>47.19</v>
      </c>
      <c r="G3684">
        <v>72.205261265655693</v>
      </c>
      <c r="H3684">
        <v>3.12729398361747</v>
      </c>
      <c r="I3684">
        <v>-33.0083765676642</v>
      </c>
      <c r="J3684">
        <v>-1.8454850219772101</v>
      </c>
      <c r="K3684">
        <v>45.180805665223502</v>
      </c>
      <c r="L3684">
        <v>43.942736679043797</v>
      </c>
      <c r="M3684">
        <v>56.697571018031702</v>
      </c>
      <c r="N3684">
        <v>1.6205973720261599</v>
      </c>
      <c r="O3684">
        <v>46.916719643992302</v>
      </c>
      <c r="P3684">
        <v>110.952168082253</v>
      </c>
      <c r="Q3684">
        <v>8.3976401538835996E-2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E3685">
        <v>33.434199999999997</v>
      </c>
      <c r="F3685">
        <v>4.45</v>
      </c>
      <c r="K3685">
        <v>4.2784012200506201</v>
      </c>
      <c r="L3685">
        <v>4.6367428745490402</v>
      </c>
      <c r="M3685">
        <v>37.211772227299498</v>
      </c>
      <c r="N3685">
        <v>1</v>
      </c>
      <c r="Q3685">
        <v>4.2811073451381999E-2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E3686">
        <v>33.397395019999998</v>
      </c>
      <c r="F3686">
        <v>59.62</v>
      </c>
      <c r="G3686">
        <v>-18.339207343328901</v>
      </c>
      <c r="H3686">
        <v>-11.3299707322338</v>
      </c>
      <c r="I3686">
        <v>-10.5231686686486</v>
      </c>
      <c r="J3686">
        <v>2.7494695920044299</v>
      </c>
      <c r="K3686">
        <v>60.150046839673003</v>
      </c>
      <c r="L3686">
        <v>58.6101046078157</v>
      </c>
      <c r="M3686">
        <v>43.967468079111597</v>
      </c>
      <c r="N3686">
        <v>0.18049928022190201</v>
      </c>
      <c r="O3686">
        <v>32.170412613217003</v>
      </c>
      <c r="P3686">
        <v>39.461988304093502</v>
      </c>
      <c r="Q3686">
        <v>9.4918696891600003E-4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E3687">
        <v>33.317999999999998</v>
      </c>
      <c r="F3687">
        <v>55.53</v>
      </c>
      <c r="G3687">
        <v>420.40080975532101</v>
      </c>
      <c r="H3687">
        <v>-25.6890147087217</v>
      </c>
      <c r="I3687">
        <v>50.477081839469598</v>
      </c>
      <c r="J3687">
        <v>-10.6264904438304</v>
      </c>
      <c r="K3687">
        <v>58.851802187898201</v>
      </c>
      <c r="L3687">
        <v>41.396491700649001</v>
      </c>
      <c r="M3687">
        <v>32.160489762918701</v>
      </c>
      <c r="N3687">
        <v>0.90799728426912896</v>
      </c>
      <c r="O3687">
        <v>32.270844588510698</v>
      </c>
      <c r="P3687">
        <v>444.41176470588198</v>
      </c>
      <c r="Q3687">
        <v>0.102094210901607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D3688" t="s">
        <v>80</v>
      </c>
      <c r="E3688">
        <v>33.313492498000002</v>
      </c>
      <c r="F3688">
        <v>11.33</v>
      </c>
      <c r="G3688">
        <v>64.822378382772797</v>
      </c>
      <c r="H3688">
        <v>-3.2504933234151099</v>
      </c>
      <c r="I3688">
        <v>3.7204671015863799</v>
      </c>
      <c r="J3688">
        <v>-5.4481849743299202</v>
      </c>
      <c r="K3688">
        <v>10.687498256438699</v>
      </c>
      <c r="L3688">
        <v>9.5694572303080498</v>
      </c>
      <c r="M3688">
        <v>57.316979544275704</v>
      </c>
      <c r="N3688">
        <v>0.92139737913386299</v>
      </c>
      <c r="O3688">
        <v>27.537511032656599</v>
      </c>
      <c r="P3688">
        <v>95.344827586206904</v>
      </c>
      <c r="Q3688">
        <v>-3.2802602628130002E-3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254</v>
      </c>
      <c r="E3689">
        <v>33.241315499999999</v>
      </c>
      <c r="F3689">
        <v>26.35</v>
      </c>
      <c r="G3689">
        <v>12.517542458765901</v>
      </c>
      <c r="H3689">
        <v>18.7081251190742</v>
      </c>
      <c r="I3689">
        <v>32.906337678867501</v>
      </c>
      <c r="J3689">
        <v>0.64277420795370499</v>
      </c>
      <c r="K3689">
        <v>24.3902191083736</v>
      </c>
      <c r="L3689">
        <v>20.674385391586998</v>
      </c>
      <c r="M3689">
        <v>46.480101373232401</v>
      </c>
      <c r="N3689">
        <v>1.23571837269068</v>
      </c>
      <c r="O3689">
        <v>18.747628083491399</v>
      </c>
      <c r="P3689">
        <v>86.879432624113406</v>
      </c>
      <c r="Q3689">
        <v>9.6254601036485005E-2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95</v>
      </c>
      <c r="E3690">
        <v>33.201268165999998</v>
      </c>
      <c r="F3690">
        <v>64.13</v>
      </c>
      <c r="G3690">
        <v>48.150118874942798</v>
      </c>
      <c r="H3690">
        <v>-7.3923022827684601</v>
      </c>
      <c r="I3690">
        <v>-21.519694935450602</v>
      </c>
      <c r="J3690">
        <v>1.0942442171784901</v>
      </c>
      <c r="K3690">
        <v>67.952826795114305</v>
      </c>
      <c r="L3690">
        <v>64.701665785331201</v>
      </c>
      <c r="M3690">
        <v>32.838573462787998</v>
      </c>
      <c r="N3690">
        <v>0.57876198744129903</v>
      </c>
      <c r="O3690">
        <v>55.605800717293</v>
      </c>
      <c r="P3690">
        <v>124.6234676007</v>
      </c>
      <c r="Q3690">
        <v>5.5538050472703999E-2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622</v>
      </c>
      <c r="E3691">
        <v>33.158351351999997</v>
      </c>
      <c r="F3691">
        <v>84.07</v>
      </c>
      <c r="G3691">
        <v>10.4150124303157</v>
      </c>
      <c r="H3691">
        <v>2.2893121625787098</v>
      </c>
      <c r="I3691">
        <v>-14.2765708718421</v>
      </c>
      <c r="J3691">
        <v>1.71364541086878</v>
      </c>
      <c r="K3691">
        <v>80.828085594106</v>
      </c>
      <c r="L3691">
        <v>77.8811811534258</v>
      </c>
      <c r="M3691">
        <v>63.99277175628</v>
      </c>
      <c r="N3691">
        <v>0.178361299241973</v>
      </c>
      <c r="O3691">
        <v>39.157844653265101</v>
      </c>
      <c r="P3691">
        <v>37.369281045751599</v>
      </c>
      <c r="Q3691">
        <v>1.220238447135E-3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E3692">
        <v>32.880000000000003</v>
      </c>
      <c r="F3692">
        <v>41.1</v>
      </c>
      <c r="G3692">
        <v>-27.305072597619201</v>
      </c>
      <c r="H3692">
        <v>-0.170928405827208</v>
      </c>
      <c r="I3692">
        <v>-35.925080190556997</v>
      </c>
      <c r="J3692">
        <v>11.2000344088265</v>
      </c>
      <c r="K3692">
        <v>41.269727391718298</v>
      </c>
      <c r="L3692">
        <v>43.5645492110947</v>
      </c>
      <c r="M3692">
        <v>54.507343429362798</v>
      </c>
      <c r="N3692">
        <v>0.75877704037691796</v>
      </c>
      <c r="O3692">
        <v>42.822384428223799</v>
      </c>
      <c r="P3692">
        <v>14.1666666666666</v>
      </c>
      <c r="Q3692">
        <v>1.8329668055883E-2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D3693" t="s">
        <v>418</v>
      </c>
      <c r="E3693">
        <v>32.810269599999998</v>
      </c>
      <c r="F3693">
        <v>16.78</v>
      </c>
      <c r="G3693">
        <v>78.157719748234697</v>
      </c>
      <c r="H3693">
        <v>-8.1115760609023493</v>
      </c>
      <c r="I3693">
        <v>-13.4590200779007</v>
      </c>
      <c r="J3693">
        <v>3.8341035598669899</v>
      </c>
      <c r="K3693">
        <v>17.589445133314001</v>
      </c>
      <c r="L3693">
        <v>16.036959376297801</v>
      </c>
      <c r="M3693">
        <v>46.434021165687902</v>
      </c>
      <c r="N3693">
        <v>0.14891056792428001</v>
      </c>
      <c r="O3693">
        <v>36.114421930870002</v>
      </c>
      <c r="P3693">
        <v>104.63414634146299</v>
      </c>
      <c r="Q3693">
        <v>9.1727709560781995E-2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469</v>
      </c>
      <c r="E3694">
        <v>32.798727989999897</v>
      </c>
      <c r="F3694">
        <v>118.65</v>
      </c>
      <c r="G3694">
        <v>-38.032694080995199</v>
      </c>
      <c r="H3694">
        <v>3.0528969647015098</v>
      </c>
      <c r="I3694">
        <v>-43.759343639594697</v>
      </c>
      <c r="J3694">
        <v>6.9503291064722799</v>
      </c>
      <c r="K3694">
        <v>120.532428651429</v>
      </c>
      <c r="L3694">
        <v>129.59456908469099</v>
      </c>
      <c r="M3694">
        <v>49.929656402197203</v>
      </c>
      <c r="N3694">
        <v>0.71968018394648803</v>
      </c>
      <c r="O3694">
        <v>68.563000421407395</v>
      </c>
      <c r="P3694">
        <v>14.915254237288099</v>
      </c>
      <c r="Q3694">
        <v>5.9012157346305001E-2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E3695">
        <v>32.790881599999999</v>
      </c>
      <c r="F3695">
        <v>63.88</v>
      </c>
      <c r="G3695">
        <v>53.927763712392199</v>
      </c>
      <c r="H3695">
        <v>0.28774621482441298</v>
      </c>
      <c r="I3695">
        <v>6.29619786113581</v>
      </c>
      <c r="J3695">
        <v>2.0553578336714899</v>
      </c>
      <c r="K3695">
        <v>64.602697773210906</v>
      </c>
      <c r="L3695">
        <v>59.428991948958497</v>
      </c>
      <c r="M3695">
        <v>50.739923846979998</v>
      </c>
      <c r="N3695">
        <v>1.3575469052359901</v>
      </c>
      <c r="O3695">
        <v>52.9899812147777</v>
      </c>
      <c r="P3695">
        <v>88.436578171091398</v>
      </c>
      <c r="Q3695">
        <v>6.1237485566124003E-2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60</v>
      </c>
      <c r="E3696">
        <v>32.765837733999902</v>
      </c>
      <c r="F3696">
        <v>20.09</v>
      </c>
      <c r="G3696">
        <v>19.4890450494395</v>
      </c>
      <c r="H3696">
        <v>5.2731430402212398</v>
      </c>
      <c r="I3696">
        <v>-2.62721448077418</v>
      </c>
      <c r="J3696">
        <v>3.09318081894425</v>
      </c>
      <c r="K3696">
        <v>19.549022455855098</v>
      </c>
      <c r="L3696">
        <v>18.1635549420477</v>
      </c>
      <c r="M3696">
        <v>50.127901197386301</v>
      </c>
      <c r="N3696">
        <v>1.1241579891456901</v>
      </c>
      <c r="O3696">
        <v>24.390243902439</v>
      </c>
      <c r="P3696">
        <v>68.823529411764696</v>
      </c>
      <c r="Q3696">
        <v>5.4560681299243997E-2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138</v>
      </c>
      <c r="E3697">
        <v>32.692</v>
      </c>
      <c r="F3697">
        <v>29.72</v>
      </c>
      <c r="G3697">
        <v>-115.00489434449899</v>
      </c>
      <c r="H3697">
        <v>-3.5975168582559198</v>
      </c>
      <c r="I3697">
        <v>-10.238741581887</v>
      </c>
      <c r="J3697">
        <v>-3.82418141756692</v>
      </c>
      <c r="K3697">
        <v>31.472506469732</v>
      </c>
      <c r="L3697">
        <v>83.626225800088704</v>
      </c>
      <c r="M3697">
        <v>36.529256028714101</v>
      </c>
      <c r="N3697">
        <v>0.61633071704643205</v>
      </c>
      <c r="O3697">
        <v>1124.0915208613701</v>
      </c>
      <c r="P3697">
        <v>22.7591904171829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1506</v>
      </c>
      <c r="E3698">
        <v>32.599200000000003</v>
      </c>
      <c r="F3698">
        <v>31.96</v>
      </c>
      <c r="G3698">
        <v>-32.039731928977702</v>
      </c>
      <c r="H3698">
        <v>-10.284669279870799</v>
      </c>
      <c r="I3698">
        <v>-34.698871835732</v>
      </c>
      <c r="J3698">
        <v>-3.6513251008193999</v>
      </c>
      <c r="K3698">
        <v>33.619360243759601</v>
      </c>
      <c r="L3698">
        <v>36.264031798483899</v>
      </c>
      <c r="M3698">
        <v>30.529815404225499</v>
      </c>
      <c r="N3698">
        <v>1.40764891325088</v>
      </c>
      <c r="O3698">
        <v>73.654568210262795</v>
      </c>
      <c r="P3698">
        <v>7.9729729729729604</v>
      </c>
      <c r="Q3698">
        <v>6.7146694587876005E-2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622</v>
      </c>
      <c r="E3699">
        <v>32.489759274000001</v>
      </c>
      <c r="F3699">
        <v>1.1100000000000001</v>
      </c>
      <c r="G3699">
        <v>6.5772803435571996</v>
      </c>
      <c r="H3699">
        <v>-1.95227752052642</v>
      </c>
      <c r="I3699">
        <v>-37.748642093815903</v>
      </c>
      <c r="J3699">
        <v>-2.8330994436191799</v>
      </c>
      <c r="K3699">
        <v>1.1282650020709</v>
      </c>
      <c r="L3699">
        <v>1.1254040254105699</v>
      </c>
      <c r="M3699">
        <v>38.589674327604598</v>
      </c>
      <c r="N3699">
        <v>0.51521375998140595</v>
      </c>
      <c r="O3699">
        <v>89.189189189189193</v>
      </c>
      <c r="P3699">
        <v>38.749999999999901</v>
      </c>
      <c r="Q3699">
        <v>2.6139510888374001E-2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D3700" t="s">
        <v>211</v>
      </c>
      <c r="E3700">
        <v>32.475239999999999</v>
      </c>
      <c r="F3700">
        <v>51.45</v>
      </c>
      <c r="G3700">
        <v>-32.135954950560397</v>
      </c>
      <c r="H3700">
        <v>3.3050935046175201</v>
      </c>
      <c r="I3700">
        <v>-25.5934696800228</v>
      </c>
      <c r="J3700">
        <v>-7.2495680248676599</v>
      </c>
      <c r="K3700">
        <v>57.290728893262703</v>
      </c>
      <c r="L3700">
        <v>61.326142577169897</v>
      </c>
      <c r="M3700">
        <v>34.807717142912402</v>
      </c>
      <c r="N3700">
        <v>1.02843601895734</v>
      </c>
      <c r="O3700">
        <v>97.551020408163197</v>
      </c>
      <c r="P3700">
        <v>39.054054054053999</v>
      </c>
      <c r="Q3700">
        <v>-5.7420583240253002E-2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295</v>
      </c>
      <c r="E3701">
        <v>32.289141000000001</v>
      </c>
      <c r="F3701">
        <v>31.37</v>
      </c>
      <c r="G3701">
        <v>-11.9352136143689</v>
      </c>
      <c r="H3701">
        <v>9.4293195108094707</v>
      </c>
      <c r="I3701">
        <v>-22.171144499000899</v>
      </c>
      <c r="J3701">
        <v>-1.0222830670009799</v>
      </c>
      <c r="K3701">
        <v>30.741884575407401</v>
      </c>
      <c r="L3701">
        <v>32.873611375591203</v>
      </c>
      <c r="M3701">
        <v>55.462688582591497</v>
      </c>
      <c r="N3701">
        <v>0.18388069002938601</v>
      </c>
      <c r="O3701">
        <v>57.794070768249902</v>
      </c>
      <c r="P3701">
        <v>25.48</v>
      </c>
      <c r="Q3701">
        <v>-2.9461421477809998E-3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E3702">
        <v>32.226034499999997</v>
      </c>
      <c r="F3702">
        <v>102.3</v>
      </c>
      <c r="G3702">
        <v>52.368355394267098</v>
      </c>
      <c r="H3702">
        <v>-7.8736177717822802</v>
      </c>
      <c r="I3702">
        <v>-34.440881454229299</v>
      </c>
      <c r="J3702">
        <v>1.5916793174427399</v>
      </c>
      <c r="K3702">
        <v>115.661082544591</v>
      </c>
      <c r="L3702">
        <v>114.153714198309</v>
      </c>
      <c r="M3702">
        <v>4.2352740259004998E-2</v>
      </c>
      <c r="N3702">
        <v>0.137777777777777</v>
      </c>
      <c r="O3702">
        <v>95.014662756598199</v>
      </c>
      <c r="P3702">
        <v>126.829268292682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254</v>
      </c>
      <c r="E3703">
        <v>32.076517199999998</v>
      </c>
      <c r="F3703">
        <v>5.8</v>
      </c>
      <c r="G3703">
        <v>403.261772322166</v>
      </c>
      <c r="H3703">
        <v>43.208860924352201</v>
      </c>
      <c r="I3703">
        <v>127.366300434919</v>
      </c>
      <c r="J3703">
        <v>11.4401641659275</v>
      </c>
      <c r="K3703">
        <v>4.3136668898940496</v>
      </c>
      <c r="L3703">
        <v>3.0253682586997499</v>
      </c>
      <c r="M3703">
        <v>99.630661504330604</v>
      </c>
      <c r="N3703">
        <v>1.73385153959115</v>
      </c>
      <c r="O3703">
        <v>0</v>
      </c>
      <c r="P3703">
        <v>452.38095238095201</v>
      </c>
      <c r="Q3703">
        <v>0.19893170464962001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622</v>
      </c>
      <c r="E3704">
        <v>31.9827189999999</v>
      </c>
      <c r="F3704">
        <v>7.6</v>
      </c>
      <c r="G3704">
        <v>-5.5931859894901201</v>
      </c>
      <c r="H3704">
        <v>-1.87035303188851</v>
      </c>
      <c r="I3704">
        <v>-12.2495918825592</v>
      </c>
      <c r="J3704">
        <v>1.0670674632677399</v>
      </c>
      <c r="K3704">
        <v>10.0372087729983</v>
      </c>
      <c r="L3704">
        <v>10.066633630706701</v>
      </c>
      <c r="M3704">
        <v>25.7607462659657</v>
      </c>
      <c r="N3704">
        <v>1</v>
      </c>
      <c r="Q3704">
        <v>-9.4079221239847993E-2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31.968743199999999</v>
      </c>
      <c r="F3705">
        <v>66.8</v>
      </c>
      <c r="G3705">
        <v>66.573923794090007</v>
      </c>
      <c r="H3705">
        <v>-1.34839542131722</v>
      </c>
      <c r="I3705">
        <v>12.214785283404501</v>
      </c>
      <c r="J3705">
        <v>-2.68678333665442</v>
      </c>
      <c r="K3705">
        <v>65.552365675520505</v>
      </c>
      <c r="L3705">
        <v>56.388916630048399</v>
      </c>
      <c r="M3705">
        <v>45.199094461075802</v>
      </c>
      <c r="N3705">
        <v>0.72464108653609904</v>
      </c>
      <c r="O3705">
        <v>17.514970059880199</v>
      </c>
      <c r="P3705">
        <v>103.658536585365</v>
      </c>
      <c r="Q3705">
        <v>7.4088776012624993E-2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715</v>
      </c>
      <c r="E3706">
        <v>31.948726656000002</v>
      </c>
      <c r="F3706">
        <v>318.26</v>
      </c>
      <c r="G3706">
        <v>12.446619117955599</v>
      </c>
      <c r="H3706">
        <v>0.40411729893743997</v>
      </c>
      <c r="I3706">
        <v>1.2121192502507201</v>
      </c>
      <c r="J3706">
        <v>0.62632582311303697</v>
      </c>
      <c r="K3706">
        <v>307.495732212826</v>
      </c>
      <c r="L3706">
        <v>281.467180765526</v>
      </c>
      <c r="M3706">
        <v>50.554369654686603</v>
      </c>
      <c r="N3706">
        <v>0.52286946652230104</v>
      </c>
      <c r="O3706">
        <v>1.67787343681267</v>
      </c>
      <c r="P3706">
        <v>39.876060299740601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E3707">
        <v>31.946199</v>
      </c>
      <c r="F3707">
        <v>30</v>
      </c>
      <c r="G3707">
        <v>-43.925530497810797</v>
      </c>
      <c r="H3707">
        <v>-3.2203014412725799</v>
      </c>
      <c r="I3707">
        <v>-3.8438124762241199</v>
      </c>
      <c r="J3707">
        <v>11.683760348750299</v>
      </c>
      <c r="K3707">
        <v>28.963616977759401</v>
      </c>
      <c r="L3707">
        <v>31.285485000632999</v>
      </c>
      <c r="M3707">
        <v>65.263486832778497</v>
      </c>
      <c r="N3707">
        <v>0.72345734265734196</v>
      </c>
      <c r="O3707">
        <v>63.3333333333333</v>
      </c>
      <c r="P3707">
        <v>23.915737298636898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E3708">
        <v>31.875435607</v>
      </c>
      <c r="F3708">
        <v>63.79</v>
      </c>
      <c r="G3708">
        <v>-45.014050925792603</v>
      </c>
      <c r="H3708">
        <v>-9.7627693685378798</v>
      </c>
      <c r="I3708">
        <v>-35.303462206979098</v>
      </c>
      <c r="J3708">
        <v>2.6851816946218201</v>
      </c>
      <c r="K3708">
        <v>66.5867906037099</v>
      </c>
      <c r="M3708">
        <v>49.6084428828554</v>
      </c>
      <c r="N3708">
        <v>0.222026431718061</v>
      </c>
      <c r="O3708">
        <v>39.520300987615599</v>
      </c>
      <c r="P3708">
        <v>27.938227035699899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46</v>
      </c>
      <c r="E3709">
        <v>31.873702699999999</v>
      </c>
      <c r="F3709">
        <v>1.33</v>
      </c>
      <c r="G3709">
        <v>97.655711716106197</v>
      </c>
      <c r="H3709">
        <v>-22.280796353718099</v>
      </c>
      <c r="I3709">
        <v>-11.9926739240546</v>
      </c>
      <c r="J3709">
        <v>-3.4083206825572301</v>
      </c>
      <c r="K3709">
        <v>1.2740669120774799</v>
      </c>
      <c r="L3709">
        <v>1.0606303490939499</v>
      </c>
      <c r="M3709">
        <v>15.6406979356156</v>
      </c>
      <c r="N3709">
        <v>1.59773239506993</v>
      </c>
      <c r="O3709">
        <v>24.060150375939799</v>
      </c>
      <c r="P3709">
        <v>141.81818181818099</v>
      </c>
      <c r="Q3709">
        <v>6.4391527604117996E-2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138</v>
      </c>
      <c r="E3710">
        <v>31.8224546</v>
      </c>
      <c r="F3710">
        <v>22.73</v>
      </c>
      <c r="G3710">
        <v>17.5208009647571</v>
      </c>
      <c r="H3710">
        <v>15.470391926911001</v>
      </c>
      <c r="I3710">
        <v>-19.354668654470402</v>
      </c>
      <c r="J3710">
        <v>6.8270510728321003</v>
      </c>
      <c r="K3710">
        <v>20.4858434864081</v>
      </c>
      <c r="L3710">
        <v>20.2284899299611</v>
      </c>
      <c r="M3710">
        <v>64.977998930166507</v>
      </c>
      <c r="N3710">
        <v>1.8964746250484199</v>
      </c>
      <c r="O3710">
        <v>26.836779586449602</v>
      </c>
      <c r="P3710">
        <v>64.710144927536206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1506</v>
      </c>
      <c r="E3711">
        <v>31.742280000000001</v>
      </c>
      <c r="F3711">
        <v>101</v>
      </c>
      <c r="G3711">
        <v>-68.132670026632297</v>
      </c>
      <c r="H3711">
        <v>-27.999638914665901</v>
      </c>
      <c r="I3711">
        <v>-58.4220813078188</v>
      </c>
      <c r="J3711">
        <v>-15.4083206825572</v>
      </c>
      <c r="K3711">
        <v>153.51810798404301</v>
      </c>
      <c r="M3711">
        <v>15.5031387377228</v>
      </c>
      <c r="N3711">
        <v>0.50058809691837203</v>
      </c>
      <c r="O3711">
        <v>185.346534653465</v>
      </c>
      <c r="P3711">
        <v>6.7089276281035302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D3712" t="s">
        <v>715</v>
      </c>
      <c r="E3712">
        <v>31.730069843999999</v>
      </c>
      <c r="F3712">
        <v>231.86</v>
      </c>
      <c r="G3712">
        <v>14.8772683632049</v>
      </c>
      <c r="H3712">
        <v>3.12070947442517</v>
      </c>
      <c r="I3712">
        <v>5.08586516725412</v>
      </c>
      <c r="J3712">
        <v>1.8373689726151501</v>
      </c>
      <c r="K3712">
        <v>220.27788996853599</v>
      </c>
      <c r="L3712">
        <v>199.918649153655</v>
      </c>
      <c r="M3712">
        <v>48.807085432446698</v>
      </c>
      <c r="N3712">
        <v>1.21673363739019</v>
      </c>
      <c r="O3712">
        <v>3.3813508151470502</v>
      </c>
      <c r="P3712">
        <v>49.481013474308497</v>
      </c>
      <c r="Q3712">
        <v>5.0860317588420001E-3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31.722523500000001</v>
      </c>
      <c r="F3713">
        <v>555</v>
      </c>
      <c r="G3713">
        <v>41.660686840484303</v>
      </c>
      <c r="H3713">
        <v>-22.032993373259199</v>
      </c>
      <c r="I3713">
        <v>-41.561178813660398</v>
      </c>
      <c r="J3713">
        <v>5.9313019589521803</v>
      </c>
      <c r="K3713">
        <v>650.13313441239404</v>
      </c>
      <c r="L3713">
        <v>723.590915488522</v>
      </c>
      <c r="M3713">
        <v>33.751141316157501</v>
      </c>
      <c r="N3713">
        <v>0.98071636011616603</v>
      </c>
      <c r="O3713">
        <v>127.756756756756</v>
      </c>
      <c r="P3713">
        <v>74.913331232272199</v>
      </c>
      <c r="Q3713">
        <v>6.9568591698113996E-2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622</v>
      </c>
      <c r="E3714">
        <v>31.705345000000001</v>
      </c>
      <c r="F3714">
        <v>160.9</v>
      </c>
      <c r="G3714">
        <v>-6.5656994761078904</v>
      </c>
      <c r="H3714">
        <v>-5.1479362482924698</v>
      </c>
      <c r="I3714">
        <v>-14.393505008524301</v>
      </c>
      <c r="J3714">
        <v>-3.05537950608666</v>
      </c>
      <c r="K3714">
        <v>166.89068908175199</v>
      </c>
      <c r="L3714">
        <v>163.20798079707299</v>
      </c>
      <c r="M3714">
        <v>39.984936050779503</v>
      </c>
      <c r="N3714">
        <v>0.75955110045761598</v>
      </c>
      <c r="O3714">
        <v>35.798632691112402</v>
      </c>
      <c r="P3714">
        <v>26.7927501970055</v>
      </c>
      <c r="Q3714">
        <v>-2.0306167285807999E-2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E3715">
        <v>31.701750000000001</v>
      </c>
      <c r="F3715">
        <v>58.98</v>
      </c>
      <c r="G3715">
        <v>50.228336039099702</v>
      </c>
      <c r="H3715">
        <v>-11.2997999489929</v>
      </c>
      <c r="I3715">
        <v>-26.597764001263599</v>
      </c>
      <c r="J3715">
        <v>8.3808563507365902E-2</v>
      </c>
      <c r="K3715">
        <v>63.464886100593503</v>
      </c>
      <c r="L3715">
        <v>63.474509410026201</v>
      </c>
      <c r="M3715">
        <v>36.226319650624099</v>
      </c>
      <c r="N3715">
        <v>0.91966869014200103</v>
      </c>
      <c r="O3715">
        <v>60.851135978297698</v>
      </c>
      <c r="P3715">
        <v>85.064323815500401</v>
      </c>
      <c r="Q3715">
        <v>8.8672959029956006E-2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158</v>
      </c>
      <c r="E3716">
        <v>31.679400000000001</v>
      </c>
      <c r="F3716">
        <v>111</v>
      </c>
      <c r="G3716">
        <v>9.4025065879010796</v>
      </c>
      <c r="H3716">
        <v>-7.1972017873649596</v>
      </c>
      <c r="I3716">
        <v>-44.968698524064202</v>
      </c>
      <c r="J3716">
        <v>1.5916793174427399</v>
      </c>
      <c r="K3716">
        <v>117.879924384021</v>
      </c>
      <c r="L3716">
        <v>111.555839246809</v>
      </c>
      <c r="M3716">
        <v>34.174142266789502</v>
      </c>
      <c r="N3716">
        <v>0.76388888888888795</v>
      </c>
      <c r="O3716">
        <v>50.180180180180102</v>
      </c>
      <c r="P3716">
        <v>39.622641509433898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E3717">
        <v>31.664000000000001</v>
      </c>
      <c r="F3717">
        <v>79.16</v>
      </c>
      <c r="G3717">
        <v>21.209633284733599</v>
      </c>
      <c r="H3717">
        <v>-3.6609506251122701</v>
      </c>
      <c r="I3717">
        <v>-9.2300184749112795</v>
      </c>
      <c r="J3717">
        <v>-2.21069716786057</v>
      </c>
      <c r="K3717">
        <v>81.876748653845496</v>
      </c>
      <c r="L3717">
        <v>78.749381995633598</v>
      </c>
      <c r="M3717">
        <v>51.473178615870602</v>
      </c>
      <c r="N3717">
        <v>0.51587403382050101</v>
      </c>
      <c r="O3717">
        <v>45.275391611925201</v>
      </c>
      <c r="P3717">
        <v>50.494296577946699</v>
      </c>
      <c r="Q3717">
        <v>0.109952102595444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E3718">
        <v>31.6603672</v>
      </c>
      <c r="F3718">
        <v>105.38</v>
      </c>
      <c r="G3718">
        <v>134.65374804403899</v>
      </c>
      <c r="H3718">
        <v>94.742255335755104</v>
      </c>
      <c r="I3718">
        <v>145.128486550133</v>
      </c>
      <c r="J3718">
        <v>-2.2792307487113699</v>
      </c>
      <c r="K3718">
        <v>72.862728801797402</v>
      </c>
      <c r="L3718">
        <v>51.440287956077498</v>
      </c>
      <c r="M3718">
        <v>65.771848224090505</v>
      </c>
      <c r="N3718">
        <v>2.7070182667216001</v>
      </c>
      <c r="O3718">
        <v>8.2653254887075498</v>
      </c>
      <c r="P3718">
        <v>185.97014925373099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715</v>
      </c>
      <c r="E3719">
        <v>31.504857428999902</v>
      </c>
      <c r="F3719">
        <v>250.11</v>
      </c>
      <c r="G3719">
        <v>3.27148779753115</v>
      </c>
      <c r="H3719">
        <v>2.6430969572719301</v>
      </c>
      <c r="I3719">
        <v>0.68216411029056001</v>
      </c>
      <c r="J3719">
        <v>1.5361325788298299</v>
      </c>
      <c r="K3719">
        <v>242.562318238372</v>
      </c>
      <c r="L3719">
        <v>224.79317816571199</v>
      </c>
      <c r="M3719">
        <v>51.891311594454301</v>
      </c>
      <c r="N3719">
        <v>0.68736080033865798</v>
      </c>
      <c r="O3719">
        <v>10.7512694414457</v>
      </c>
      <c r="P3719">
        <v>31.325807298503499</v>
      </c>
      <c r="Q3719">
        <v>1.5187022887975E-2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E3720">
        <v>31.446735449999998</v>
      </c>
      <c r="F3720">
        <v>12.59</v>
      </c>
      <c r="G3720">
        <v>10.3540397132602</v>
      </c>
      <c r="H3720">
        <v>-43.723323125192302</v>
      </c>
      <c r="I3720">
        <v>-15.4777602662838</v>
      </c>
      <c r="J3720">
        <v>-12.234467157574301</v>
      </c>
      <c r="K3720">
        <v>14.2044977904328</v>
      </c>
      <c r="L3720">
        <v>12.965314271255901</v>
      </c>
      <c r="M3720">
        <v>24.523602338629299</v>
      </c>
      <c r="N3720">
        <v>0.98129496402877603</v>
      </c>
      <c r="O3720">
        <v>69.023034154090496</v>
      </c>
      <c r="P3720">
        <v>34.364994663820703</v>
      </c>
      <c r="Q3720">
        <v>-4.4198571982479997E-3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31.397608446</v>
      </c>
      <c r="F3721">
        <v>16.14</v>
      </c>
      <c r="G3721">
        <v>109.9020885277</v>
      </c>
      <c r="H3721">
        <v>-6.07457832931832</v>
      </c>
      <c r="I3721">
        <v>-20.9516097250957</v>
      </c>
      <c r="J3721">
        <v>3.8360683448741599</v>
      </c>
      <c r="K3721">
        <v>14.3537608067736</v>
      </c>
      <c r="L3721">
        <v>12.1359180718029</v>
      </c>
      <c r="M3721">
        <v>58.702946632619003</v>
      </c>
      <c r="N3721">
        <v>1.71334981691571</v>
      </c>
      <c r="O3721">
        <v>39.838909541511697</v>
      </c>
      <c r="P3721">
        <v>169</v>
      </c>
      <c r="Q3721">
        <v>0.14020634400585499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E3722">
        <v>31.377214091999999</v>
      </c>
      <c r="F3722">
        <v>42.33</v>
      </c>
      <c r="G3722">
        <v>55.505584489643098</v>
      </c>
      <c r="H3722">
        <v>0.84352636926678204</v>
      </c>
      <c r="I3722">
        <v>-50.154283491937797</v>
      </c>
      <c r="J3722">
        <v>4.9762947020581301</v>
      </c>
      <c r="K3722">
        <v>40.931723851028003</v>
      </c>
      <c r="L3722">
        <v>41.364894286085899</v>
      </c>
      <c r="M3722">
        <v>73.497882969340793</v>
      </c>
      <c r="N3722">
        <v>1.4931719399915799</v>
      </c>
      <c r="O3722">
        <v>58.965272856130397</v>
      </c>
      <c r="P3722">
        <v>119.667877529839</v>
      </c>
      <c r="Q3722">
        <v>9.6976047930133993E-2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72</v>
      </c>
      <c r="E3723">
        <v>31.363144999999999</v>
      </c>
      <c r="F3723">
        <v>50</v>
      </c>
      <c r="G3723">
        <v>-17.831298972645801</v>
      </c>
      <c r="H3723">
        <v>3.33631900588647</v>
      </c>
      <c r="I3723">
        <v>-60.5369253715319</v>
      </c>
      <c r="J3723">
        <v>2.9015442376228502</v>
      </c>
      <c r="K3723">
        <v>48.091745076734398</v>
      </c>
      <c r="L3723">
        <v>53.366353946273797</v>
      </c>
      <c r="M3723">
        <v>60.323567348451803</v>
      </c>
      <c r="N3723">
        <v>0.52847690849398299</v>
      </c>
      <c r="O3723">
        <v>159.5</v>
      </c>
      <c r="P3723">
        <v>34.517083669625997</v>
      </c>
      <c r="Q3723">
        <v>7.2338772721380007E-2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31.332385889999902</v>
      </c>
      <c r="F3724">
        <v>20.94</v>
      </c>
      <c r="G3724">
        <v>34.955610398983602</v>
      </c>
      <c r="H3724">
        <v>-5.6850220973934302</v>
      </c>
      <c r="I3724">
        <v>-26.721947160228702</v>
      </c>
      <c r="J3724">
        <v>2.0182196018029299</v>
      </c>
      <c r="K3724">
        <v>20.832770544639398</v>
      </c>
      <c r="L3724">
        <v>19.784206807768101</v>
      </c>
      <c r="M3724">
        <v>53.542903870813298</v>
      </c>
      <c r="N3724">
        <v>0.95383170212976998</v>
      </c>
      <c r="O3724">
        <v>57.593123209169001</v>
      </c>
      <c r="P3724">
        <v>81.928757602085099</v>
      </c>
      <c r="Q3724">
        <v>5.0326017501647002E-2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31.3</v>
      </c>
      <c r="F3725">
        <v>15.65</v>
      </c>
      <c r="G3725">
        <v>6.9513881456738602</v>
      </c>
      <c r="H3725">
        <v>-15.800764244546899</v>
      </c>
      <c r="I3725">
        <v>-23.1530162026264</v>
      </c>
      <c r="J3725">
        <v>-2.7139604642431099</v>
      </c>
      <c r="K3725">
        <v>15.7027222457627</v>
      </c>
      <c r="L3725">
        <v>14.815279281804999</v>
      </c>
      <c r="M3725">
        <v>38.184689853797899</v>
      </c>
      <c r="N3725">
        <v>0.29222116697695699</v>
      </c>
      <c r="O3725">
        <v>34.185303514376898</v>
      </c>
      <c r="P3725">
        <v>46.261682242990602</v>
      </c>
      <c r="Q3725">
        <v>3.2600806149520002E-3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290</v>
      </c>
      <c r="E3726">
        <v>31.268999999999998</v>
      </c>
      <c r="F3726">
        <v>74.45</v>
      </c>
      <c r="G3726">
        <v>44.848196784526799</v>
      </c>
      <c r="H3726">
        <v>-0.463034245097321</v>
      </c>
      <c r="I3726">
        <v>70.439087862545804</v>
      </c>
      <c r="J3726">
        <v>4.1575600386632798</v>
      </c>
      <c r="K3726">
        <v>75.8678032672711</v>
      </c>
      <c r="L3726">
        <v>65.951638125547802</v>
      </c>
      <c r="M3726">
        <v>45.569425395700002</v>
      </c>
      <c r="N3726">
        <v>1.1591292134831399</v>
      </c>
      <c r="O3726">
        <v>27.6024177300201</v>
      </c>
      <c r="P3726">
        <v>114.677047289504</v>
      </c>
      <c r="Q3726">
        <v>6.7795132451966E-2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1318</v>
      </c>
      <c r="E3727">
        <v>31.257184429999999</v>
      </c>
      <c r="F3727">
        <v>56.8</v>
      </c>
      <c r="G3727">
        <v>-16.046689601767401</v>
      </c>
      <c r="H3727">
        <v>-1.83889958855317</v>
      </c>
      <c r="I3727">
        <v>-10.2138718208985</v>
      </c>
      <c r="J3727">
        <v>1.85604308198275</v>
      </c>
      <c r="K3727">
        <v>56.217708005771698</v>
      </c>
      <c r="L3727">
        <v>54.929294091717502</v>
      </c>
      <c r="M3727">
        <v>56.093149880285502</v>
      </c>
      <c r="N3727">
        <v>0.83264627976031402</v>
      </c>
      <c r="O3727">
        <v>1.6725352112676</v>
      </c>
      <c r="P3727">
        <v>11.263467189030299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E3728">
        <v>31.241313850000001</v>
      </c>
      <c r="F3728">
        <v>10.09</v>
      </c>
      <c r="G3728">
        <v>-30.843826603376701</v>
      </c>
      <c r="H3728">
        <v>-22.558988107319699</v>
      </c>
      <c r="I3728">
        <v>-4.9829231114869401</v>
      </c>
      <c r="J3728">
        <v>-8.7741743410938398</v>
      </c>
      <c r="K3728">
        <v>11.106446213063601</v>
      </c>
      <c r="L3728">
        <v>9.3872429533873607</v>
      </c>
      <c r="M3728">
        <v>0.59571891223825402</v>
      </c>
      <c r="N3728">
        <v>0.35036102180725698</v>
      </c>
      <c r="O3728">
        <v>34.687809712586699</v>
      </c>
      <c r="P3728">
        <v>63.798701298701197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133</v>
      </c>
      <c r="E3729">
        <v>31.039856212</v>
      </c>
      <c r="F3729">
        <v>3.53</v>
      </c>
      <c r="G3729">
        <v>-0.151305827753446</v>
      </c>
      <c r="H3729">
        <v>-13.940841535614201</v>
      </c>
      <c r="I3729">
        <v>-49.529724029912003</v>
      </c>
      <c r="J3729">
        <v>3.3563851997956902</v>
      </c>
      <c r="K3729">
        <v>3.64974271534301</v>
      </c>
      <c r="L3729">
        <v>3.8131579021139101</v>
      </c>
      <c r="M3729">
        <v>50.126740428996101</v>
      </c>
      <c r="N3729">
        <v>0.95924020500546303</v>
      </c>
      <c r="O3729">
        <v>81.303116147308799</v>
      </c>
      <c r="P3729">
        <v>30.740740740740701</v>
      </c>
      <c r="Q3729">
        <v>9.4752528177689005E-2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418</v>
      </c>
      <c r="E3730">
        <v>30.99</v>
      </c>
      <c r="F3730">
        <v>30.99</v>
      </c>
      <c r="G3730">
        <v>18.8001049572736</v>
      </c>
      <c r="H3730">
        <v>-7.8868569597787603</v>
      </c>
      <c r="I3730">
        <v>-24.003163434544099</v>
      </c>
      <c r="J3730">
        <v>0.97629470205812496</v>
      </c>
      <c r="K3730">
        <v>32.063264773027903</v>
      </c>
      <c r="L3730">
        <v>28.991331010336701</v>
      </c>
      <c r="M3730">
        <v>39.686445082108001</v>
      </c>
      <c r="N3730">
        <v>0.78144084463305996</v>
      </c>
      <c r="O3730">
        <v>33.946434333656001</v>
      </c>
      <c r="P3730">
        <v>68.423913043478194</v>
      </c>
      <c r="Q3730">
        <v>4.4822236593579E-2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418</v>
      </c>
      <c r="E3731">
        <v>30.936599999999999</v>
      </c>
      <c r="F3731">
        <v>57.29</v>
      </c>
      <c r="G3731">
        <v>57.977609217165003</v>
      </c>
      <c r="H3731">
        <v>-2.9566162900892001</v>
      </c>
      <c r="I3731">
        <v>68.326347188718401</v>
      </c>
      <c r="J3731">
        <v>1.24385323048622</v>
      </c>
      <c r="K3731">
        <v>56.6387574382954</v>
      </c>
      <c r="L3731">
        <v>45.214880147266598</v>
      </c>
      <c r="M3731">
        <v>46.3466885797313</v>
      </c>
      <c r="N3731">
        <v>0.266597159137831</v>
      </c>
      <c r="O3731">
        <v>48.402862628731</v>
      </c>
      <c r="P3731">
        <v>178.919182083739</v>
      </c>
      <c r="Q3731">
        <v>0.20835150853801601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541</v>
      </c>
      <c r="E3732">
        <v>30.873528</v>
      </c>
      <c r="F3732">
        <v>11.76</v>
      </c>
      <c r="G3732">
        <v>61.185895443140303</v>
      </c>
      <c r="H3732">
        <v>30.987601914680099</v>
      </c>
      <c r="I3732">
        <v>59.150961201881302</v>
      </c>
      <c r="J3732">
        <v>32.076911384953199</v>
      </c>
      <c r="K3732">
        <v>9.1238265673143495</v>
      </c>
      <c r="L3732">
        <v>8.22228402844841</v>
      </c>
      <c r="M3732">
        <v>76.897345101170899</v>
      </c>
      <c r="N3732">
        <v>3.1421991460049101</v>
      </c>
      <c r="O3732">
        <v>13.860544217687</v>
      </c>
      <c r="P3732">
        <v>143.983402489626</v>
      </c>
      <c r="Q3732">
        <v>7.9437337298207997E-2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118</v>
      </c>
      <c r="E3733">
        <v>30.79</v>
      </c>
      <c r="F3733">
        <v>323.25</v>
      </c>
      <c r="G3733">
        <v>-14.0619753587237</v>
      </c>
      <c r="H3733">
        <v>-2.8868569597787599</v>
      </c>
      <c r="I3733">
        <v>-4.3513866399102197</v>
      </c>
      <c r="J3733">
        <v>1.5916793174427399</v>
      </c>
      <c r="K3733">
        <v>321.74862392762202</v>
      </c>
      <c r="L3733">
        <v>310.211169917056</v>
      </c>
      <c r="M3733">
        <v>0.32897047686164199</v>
      </c>
      <c r="N3733">
        <v>0</v>
      </c>
      <c r="O3733">
        <v>0.26295436968291003</v>
      </c>
      <c r="P3733">
        <v>9.9489795918367303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21</v>
      </c>
      <c r="E3734">
        <v>30.7425</v>
      </c>
      <c r="F3734">
        <v>40.99</v>
      </c>
      <c r="G3734">
        <v>7.1150847167459998</v>
      </c>
      <c r="H3734">
        <v>0.53005552793018795</v>
      </c>
      <c r="I3734">
        <v>-3.0656308179070599</v>
      </c>
      <c r="J3734">
        <v>-2.7946843189208801</v>
      </c>
      <c r="K3734">
        <v>41.581597570213603</v>
      </c>
      <c r="L3734">
        <v>38.4827066415383</v>
      </c>
      <c r="M3734">
        <v>41.010333207909298</v>
      </c>
      <c r="N3734">
        <v>0.87645598220694998</v>
      </c>
      <c r="O3734">
        <v>28.5679434008294</v>
      </c>
      <c r="P3734">
        <v>54.620897774424698</v>
      </c>
      <c r="Q3734">
        <v>1.4360740009556E-2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677</v>
      </c>
      <c r="E3735">
        <v>30.72</v>
      </c>
      <c r="F3735">
        <v>5.12</v>
      </c>
      <c r="G3735">
        <v>-64.6486361099807</v>
      </c>
      <c r="H3735">
        <v>-13.8603082872123</v>
      </c>
      <c r="I3735">
        <v>-44.640502286168697</v>
      </c>
      <c r="J3735">
        <v>3.8274516751663299</v>
      </c>
      <c r="K3735">
        <v>5.2936319385038102</v>
      </c>
      <c r="L3735">
        <v>6.5426796990364702</v>
      </c>
      <c r="M3735">
        <v>59.5155957794355</v>
      </c>
      <c r="N3735">
        <v>1.33687762140916</v>
      </c>
      <c r="O3735">
        <v>133.0078125</v>
      </c>
      <c r="P3735">
        <v>16.894977168949701</v>
      </c>
      <c r="Q3735">
        <v>5.4116256248775002E-2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30.686262750000001</v>
      </c>
      <c r="F3736">
        <v>82.5</v>
      </c>
      <c r="G3736">
        <v>63.063874981412297</v>
      </c>
      <c r="H3736">
        <v>31.100071144796299</v>
      </c>
      <c r="I3736">
        <v>72.774463700225795</v>
      </c>
      <c r="J3736">
        <v>0.38686004033431498</v>
      </c>
      <c r="K3736">
        <v>62.151411039020502</v>
      </c>
      <c r="M3736">
        <v>64.288752748831996</v>
      </c>
      <c r="N3736">
        <v>0.48889980353634499</v>
      </c>
      <c r="O3736">
        <v>5.9393939393939501</v>
      </c>
      <c r="P3736">
        <v>156.21118012422301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418</v>
      </c>
      <c r="E3737">
        <v>30.6182425199998</v>
      </c>
      <c r="F3737">
        <v>244.45</v>
      </c>
      <c r="G3737">
        <v>-24.0109549505604</v>
      </c>
      <c r="H3737">
        <v>-2.8868569597787599</v>
      </c>
      <c r="I3737">
        <v>-14.300366231746899</v>
      </c>
      <c r="J3737">
        <v>1.5916793174427399</v>
      </c>
      <c r="K3737">
        <v>244.45</v>
      </c>
      <c r="L3737">
        <v>244.44999999999899</v>
      </c>
      <c r="M3737">
        <v>50</v>
      </c>
      <c r="O3737">
        <v>0</v>
      </c>
      <c r="P3737">
        <v>0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915</v>
      </c>
      <c r="E3738">
        <v>30.48948</v>
      </c>
      <c r="F3738">
        <v>29.43</v>
      </c>
      <c r="G3738">
        <v>64.040163260302094</v>
      </c>
      <c r="H3738">
        <v>-9.5767745247755798</v>
      </c>
      <c r="I3738">
        <v>26.918443749059101</v>
      </c>
      <c r="J3738">
        <v>1.5916793174427399</v>
      </c>
      <c r="K3738">
        <v>27.2522871429092</v>
      </c>
      <c r="L3738">
        <v>25.792716494150898</v>
      </c>
      <c r="M3738">
        <v>64.151768180178905</v>
      </c>
      <c r="N3738">
        <v>0.105084745762711</v>
      </c>
      <c r="O3738">
        <v>29.085966700645599</v>
      </c>
      <c r="P3738">
        <v>112.952243125904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541</v>
      </c>
      <c r="E3739">
        <v>30.438712500000001</v>
      </c>
      <c r="F3739">
        <v>99.75</v>
      </c>
      <c r="G3739">
        <v>50.682565189544597</v>
      </c>
      <c r="H3739">
        <v>5.2315041934837501</v>
      </c>
      <c r="I3739">
        <v>1.89066463604571</v>
      </c>
      <c r="J3739">
        <v>1.5916793174427399</v>
      </c>
      <c r="K3739">
        <v>85.530983109326598</v>
      </c>
      <c r="L3739">
        <v>74.122512399432594</v>
      </c>
      <c r="M3739">
        <v>39.0145436850976</v>
      </c>
      <c r="N3739">
        <v>0.22885116896188801</v>
      </c>
      <c r="O3739">
        <v>13.363408521303199</v>
      </c>
      <c r="Q3739">
        <v>0.11368365496484201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D3740" t="s">
        <v>72</v>
      </c>
      <c r="E3740">
        <v>30.344999999999999</v>
      </c>
      <c r="F3740">
        <v>1.19</v>
      </c>
      <c r="G3740">
        <v>49.9020885277004</v>
      </c>
      <c r="H3740">
        <v>16.530618768376499</v>
      </c>
      <c r="I3740">
        <v>-19.1003662317469</v>
      </c>
      <c r="J3740">
        <v>1.5916793174427399</v>
      </c>
      <c r="K3740">
        <v>1.2713341722961</v>
      </c>
      <c r="L3740">
        <v>1.1507867143833901</v>
      </c>
      <c r="M3740">
        <v>31.966750645177001</v>
      </c>
      <c r="N3740">
        <v>0.80820537585643903</v>
      </c>
      <c r="O3740">
        <v>76.470588235294102</v>
      </c>
      <c r="P3740">
        <v>88.8888888888888</v>
      </c>
      <c r="Q3740">
        <v>5.6876565688393999E-2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622</v>
      </c>
      <c r="E3741">
        <v>30.336133931999999</v>
      </c>
      <c r="F3741">
        <v>32.49</v>
      </c>
      <c r="G3741">
        <v>-17.311447561397799</v>
      </c>
      <c r="H3741">
        <v>-14.843088611767</v>
      </c>
      <c r="I3741">
        <v>-17.948053064487102</v>
      </c>
      <c r="J3741">
        <v>8.0110341561524301</v>
      </c>
      <c r="K3741">
        <v>33.531142631627503</v>
      </c>
      <c r="L3741">
        <v>31.5689796770424</v>
      </c>
      <c r="M3741">
        <v>44.906394021677798</v>
      </c>
      <c r="N3741">
        <v>0.23322967493642999</v>
      </c>
      <c r="O3741">
        <v>24.7768544167436</v>
      </c>
      <c r="P3741">
        <v>44.207723035952</v>
      </c>
      <c r="Q3741">
        <v>4.5988825320582002E-2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1160</v>
      </c>
      <c r="E3742">
        <v>30.3116418</v>
      </c>
      <c r="F3742">
        <v>17.82</v>
      </c>
      <c r="G3742">
        <v>-71.054045589490599</v>
      </c>
      <c r="H3742">
        <v>260.71057344707299</v>
      </c>
      <c r="I3742">
        <v>-54.900366231746901</v>
      </c>
      <c r="J3742">
        <v>-17.7432375471653</v>
      </c>
      <c r="K3742">
        <v>20.264239642698001</v>
      </c>
      <c r="L3742">
        <v>25.365905828909199</v>
      </c>
      <c r="M3742">
        <v>27.415081169493099</v>
      </c>
      <c r="N3742">
        <v>2.42125778305713</v>
      </c>
      <c r="O3742">
        <v>137.09315375982001</v>
      </c>
      <c r="P3742">
        <v>15.4893065456902</v>
      </c>
      <c r="Q3742">
        <v>-7.316777882855E-3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E3743">
        <v>30.269605299999998</v>
      </c>
      <c r="F3743">
        <v>231.55</v>
      </c>
      <c r="G3743">
        <v>40.9106974710919</v>
      </c>
      <c r="H3743">
        <v>1.7841956718001799</v>
      </c>
      <c r="I3743">
        <v>15.492234665113999</v>
      </c>
      <c r="J3743">
        <v>3.18810332765986</v>
      </c>
      <c r="K3743">
        <v>217.41056452771301</v>
      </c>
      <c r="L3743">
        <v>195.81678620372699</v>
      </c>
      <c r="M3743">
        <v>57.3465021494046</v>
      </c>
      <c r="N3743">
        <v>0.55756981132075401</v>
      </c>
      <c r="O3743">
        <v>7.8816670265601401</v>
      </c>
      <c r="P3743">
        <v>64.921652421652396</v>
      </c>
      <c r="Q3743">
        <v>6.2664960692223007E-2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198</v>
      </c>
      <c r="E3744">
        <v>30.248000000000001</v>
      </c>
      <c r="F3744">
        <v>0.45</v>
      </c>
      <c r="G3744">
        <v>-5.5931859894901201</v>
      </c>
      <c r="H3744">
        <v>-1.87035303188851</v>
      </c>
      <c r="I3744">
        <v>-12.2495918825592</v>
      </c>
      <c r="J3744">
        <v>1.0670674632677399</v>
      </c>
      <c r="K3744">
        <v>0.59267168328142406</v>
      </c>
      <c r="L3744">
        <v>0.50771284078795198</v>
      </c>
      <c r="M3744">
        <v>92.112121951265095</v>
      </c>
      <c r="N3744">
        <v>1</v>
      </c>
      <c r="Q3744">
        <v>4.6288916988924997E-2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E3745">
        <v>30.136288</v>
      </c>
      <c r="F3745">
        <v>22.12</v>
      </c>
      <c r="G3745">
        <v>-24.0109549505604</v>
      </c>
      <c r="H3745">
        <v>-2.8868569597787599</v>
      </c>
      <c r="I3745">
        <v>33.166300434919698</v>
      </c>
      <c r="K3745">
        <v>19.375004189490902</v>
      </c>
      <c r="M3745">
        <v>100</v>
      </c>
      <c r="N3745">
        <v>9.18333333333333</v>
      </c>
      <c r="O3745">
        <v>0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1506</v>
      </c>
      <c r="E3746">
        <v>30.00445616</v>
      </c>
      <c r="F3746">
        <v>2.4500000000000002</v>
      </c>
      <c r="G3746">
        <v>4.93641347049219</v>
      </c>
      <c r="H3746">
        <v>-5.27729520679069</v>
      </c>
      <c r="I3746">
        <v>-59.244186456465997</v>
      </c>
      <c r="J3746">
        <v>-1.4746385368497201E-2</v>
      </c>
      <c r="K3746">
        <v>3.24949441452971</v>
      </c>
      <c r="L3746">
        <v>3.2144567044369099</v>
      </c>
      <c r="M3746">
        <v>35.282104200471302</v>
      </c>
      <c r="N3746">
        <v>0.92711743252252099</v>
      </c>
      <c r="O3746">
        <v>87.755102040816297</v>
      </c>
      <c r="P3746">
        <v>44.117647058823501</v>
      </c>
      <c r="Q3746">
        <v>-1.385722451043E-2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D3747" t="s">
        <v>622</v>
      </c>
      <c r="E3747">
        <v>30.003141360000001</v>
      </c>
      <c r="F3747">
        <v>37.86</v>
      </c>
      <c r="G3747">
        <v>-30.920224682549598</v>
      </c>
      <c r="H3747">
        <v>2.6444781900849801</v>
      </c>
      <c r="I3747">
        <v>-26.069184688983</v>
      </c>
      <c r="J3747">
        <v>-3.94490604841091</v>
      </c>
      <c r="K3747">
        <v>38.501442596394398</v>
      </c>
      <c r="L3747">
        <v>40.550166326502797</v>
      </c>
      <c r="M3747">
        <v>39.891122166871298</v>
      </c>
      <c r="N3747">
        <v>0.67194621937103205</v>
      </c>
      <c r="O3747">
        <v>34.706814580031697</v>
      </c>
      <c r="P3747">
        <v>18.3125</v>
      </c>
      <c r="Q3747">
        <v>-4.9665210496199E-2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72</v>
      </c>
      <c r="E3748">
        <v>29.907399999999999</v>
      </c>
      <c r="F3748">
        <v>2.29</v>
      </c>
      <c r="G3748">
        <v>-55.448080699063397</v>
      </c>
      <c r="H3748">
        <v>-28.9186029915247</v>
      </c>
      <c r="I3748">
        <v>-45.737491980249899</v>
      </c>
      <c r="J3748">
        <v>-4.8340234938022304</v>
      </c>
      <c r="M3748">
        <v>8.3051198080129502</v>
      </c>
      <c r="O3748">
        <v>56.768558951964998</v>
      </c>
      <c r="P3748">
        <v>0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138</v>
      </c>
      <c r="E3749">
        <v>29.880680000000002</v>
      </c>
      <c r="F3749">
        <v>92</v>
      </c>
      <c r="G3749">
        <v>34.609734704611903</v>
      </c>
      <c r="H3749">
        <v>20.057265338587001</v>
      </c>
      <c r="I3749">
        <v>0.22720752650027901</v>
      </c>
      <c r="J3749">
        <v>18.204179317442701</v>
      </c>
      <c r="K3749">
        <v>76.813538265771797</v>
      </c>
      <c r="L3749">
        <v>66.196526985063898</v>
      </c>
      <c r="M3749">
        <v>74.437842103690897</v>
      </c>
      <c r="N3749">
        <v>1.4798305637015301</v>
      </c>
      <c r="O3749">
        <v>20.586956521739101</v>
      </c>
      <c r="P3749">
        <v>122.814240736255</v>
      </c>
      <c r="Q3749">
        <v>3.4324821648112999E-2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E3750">
        <v>29.849399999999999</v>
      </c>
      <c r="F3750">
        <v>71.069999999999993</v>
      </c>
      <c r="G3750">
        <v>82.888608368216794</v>
      </c>
      <c r="H3750">
        <v>-5.13783418042844</v>
      </c>
      <c r="I3750">
        <v>17.1889954703806</v>
      </c>
      <c r="J3750">
        <v>-0.40832068255725601</v>
      </c>
      <c r="K3750">
        <v>72.745038978032497</v>
      </c>
      <c r="L3750">
        <v>62.212127300651701</v>
      </c>
      <c r="M3750">
        <v>22.106928300230901</v>
      </c>
      <c r="N3750">
        <v>4.6129707112970701E-2</v>
      </c>
      <c r="O3750">
        <v>31.855916701843199</v>
      </c>
      <c r="P3750">
        <v>145.068965517241</v>
      </c>
      <c r="Q3750">
        <v>0.118218714148578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418</v>
      </c>
      <c r="E3751">
        <v>29.746729839999901</v>
      </c>
      <c r="F3751">
        <v>8.74</v>
      </c>
      <c r="G3751">
        <v>-30.9332126715402</v>
      </c>
      <c r="H3751">
        <v>-5.3532246727832504</v>
      </c>
      <c r="I3751">
        <v>-27.4216385975521</v>
      </c>
      <c r="J3751">
        <v>-2.59334270898897</v>
      </c>
      <c r="K3751">
        <v>8.8852761970770793</v>
      </c>
      <c r="L3751">
        <v>9.2098015453282702</v>
      </c>
      <c r="M3751">
        <v>41.227912564895902</v>
      </c>
      <c r="N3751">
        <v>0.61902468038177605</v>
      </c>
      <c r="O3751">
        <v>25.1716247139587</v>
      </c>
      <c r="P3751">
        <v>4.0476190476190501</v>
      </c>
      <c r="Q3751">
        <v>0.12992002885123899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95</v>
      </c>
      <c r="E3752">
        <v>29.730736279999999</v>
      </c>
      <c r="F3752">
        <v>83.3</v>
      </c>
      <c r="G3752">
        <v>320.96767752807199</v>
      </c>
      <c r="H3752">
        <v>7.4611046086450203</v>
      </c>
      <c r="I3752">
        <v>229.91450980131</v>
      </c>
      <c r="J3752">
        <v>-6.1482251549845204</v>
      </c>
      <c r="K3752">
        <v>79.811303706143804</v>
      </c>
      <c r="L3752">
        <v>50.626675766681302</v>
      </c>
      <c r="M3752">
        <v>31.435961144886399</v>
      </c>
      <c r="N3752">
        <v>0.84852578040539905</v>
      </c>
      <c r="O3752">
        <v>23.529411764705799</v>
      </c>
      <c r="P3752">
        <v>389.99999999999898</v>
      </c>
      <c r="Q3752">
        <v>0.196873574633222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E3753">
        <v>29.611526895999901</v>
      </c>
      <c r="F3753">
        <v>37.520000000000003</v>
      </c>
      <c r="G3753">
        <v>23.126299951400298</v>
      </c>
      <c r="H3753">
        <v>-10.279262023069901</v>
      </c>
      <c r="I3753">
        <v>15.751626835844</v>
      </c>
      <c r="J3753">
        <v>-1.66142832603782</v>
      </c>
      <c r="K3753">
        <v>37.557772706626501</v>
      </c>
      <c r="L3753">
        <v>32.890747824350903</v>
      </c>
      <c r="M3753">
        <v>51.312624662835297</v>
      </c>
      <c r="N3753">
        <v>0.31325337585081398</v>
      </c>
      <c r="O3753">
        <v>35.927505330490298</v>
      </c>
      <c r="P3753">
        <v>56.268221574343997</v>
      </c>
      <c r="Q3753">
        <v>7.9043782847649999E-2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418</v>
      </c>
      <c r="E3754">
        <v>29.6</v>
      </c>
      <c r="F3754">
        <v>2.96</v>
      </c>
      <c r="G3754">
        <v>-13.6788516295272</v>
      </c>
      <c r="H3754">
        <v>13.2669891940673</v>
      </c>
      <c r="I3754">
        <v>-51.321642827491601</v>
      </c>
      <c r="J3754">
        <v>2.2583459841094098</v>
      </c>
      <c r="K3754">
        <v>2.9293835003549402</v>
      </c>
      <c r="L3754">
        <v>2.8193336683085701</v>
      </c>
      <c r="M3754">
        <v>43.823587738739697</v>
      </c>
      <c r="N3754">
        <v>1.2510683558276701</v>
      </c>
      <c r="O3754">
        <v>92.229729729729698</v>
      </c>
      <c r="P3754">
        <v>48</v>
      </c>
      <c r="Q3754">
        <v>6.8102222280526994E-2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E3755">
        <v>29.5944</v>
      </c>
      <c r="F3755">
        <v>176</v>
      </c>
      <c r="G3755">
        <v>-36.010954950560397</v>
      </c>
      <c r="H3755">
        <v>11.037193673132601</v>
      </c>
      <c r="I3755">
        <v>-15.866361757473999</v>
      </c>
      <c r="J3755">
        <v>-1.11102338525995</v>
      </c>
      <c r="K3755">
        <v>165.000093662897</v>
      </c>
      <c r="L3755">
        <v>173.84784321458</v>
      </c>
      <c r="M3755">
        <v>51.212523027977298</v>
      </c>
      <c r="N3755">
        <v>1.16765676567656</v>
      </c>
      <c r="O3755">
        <v>44.318181818181799</v>
      </c>
      <c r="P3755">
        <v>44.262295081967203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715</v>
      </c>
      <c r="E3756">
        <v>29.575091889999999</v>
      </c>
      <c r="F3756">
        <v>41.85</v>
      </c>
      <c r="G3756">
        <v>12.6197992120252</v>
      </c>
      <c r="H3756">
        <v>10.6567927546623</v>
      </c>
      <c r="I3756">
        <v>-3.7907279956761699</v>
      </c>
      <c r="J3756">
        <v>2.7057505211240298</v>
      </c>
      <c r="K3756">
        <v>38.216557619826403</v>
      </c>
      <c r="L3756">
        <v>36.0178914283034</v>
      </c>
      <c r="M3756">
        <v>56.725246441840902</v>
      </c>
      <c r="N3756">
        <v>0.75881734041075799</v>
      </c>
      <c r="O3756">
        <v>2.1505376344085998</v>
      </c>
      <c r="P3756">
        <v>57.153586180998801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619</v>
      </c>
      <c r="E3757">
        <v>29.571750000000002</v>
      </c>
      <c r="F3757">
        <v>5.85</v>
      </c>
      <c r="G3757">
        <v>-25.691627219468</v>
      </c>
      <c r="H3757">
        <v>0.81684674392492895</v>
      </c>
      <c r="I3757">
        <v>-42.078144009524699</v>
      </c>
      <c r="J3757">
        <v>1.5916793174427399</v>
      </c>
      <c r="K3757">
        <v>5.5959448355144303</v>
      </c>
      <c r="L3757">
        <v>5.8350544351001101</v>
      </c>
      <c r="M3757">
        <v>62.874443677572401</v>
      </c>
      <c r="N3757">
        <v>1.25027322404371</v>
      </c>
      <c r="O3757">
        <v>50.427350427350397</v>
      </c>
      <c r="P3757">
        <v>21.875</v>
      </c>
      <c r="Q3757">
        <v>-3.6488803389016999E-2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E3758">
        <v>29.543944</v>
      </c>
      <c r="F3758">
        <v>0.82</v>
      </c>
      <c r="G3758">
        <v>2.1428912032856799</v>
      </c>
      <c r="H3758">
        <v>9.4419101635089007</v>
      </c>
      <c r="I3758">
        <v>34.790542859162102</v>
      </c>
      <c r="J3758">
        <v>2.8262472186773002</v>
      </c>
      <c r="K3758">
        <v>0.78024347515932702</v>
      </c>
      <c r="L3758">
        <v>0.75121696094804702</v>
      </c>
      <c r="M3758">
        <v>51.000846259278902</v>
      </c>
      <c r="N3758">
        <v>1.0892246685651199</v>
      </c>
      <c r="O3758">
        <v>35.365853658536501</v>
      </c>
      <c r="P3758">
        <v>54.716981132075396</v>
      </c>
      <c r="Q3758">
        <v>7.7218979389512998E-2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E3759">
        <v>29.538049999999998</v>
      </c>
      <c r="F3759">
        <v>17.53</v>
      </c>
      <c r="G3759">
        <v>-67.021358071496707</v>
      </c>
      <c r="H3759">
        <v>-2.3091562087677699</v>
      </c>
      <c r="I3759">
        <v>-26.650366231746901</v>
      </c>
      <c r="J3759">
        <v>-0.65424993578576596</v>
      </c>
      <c r="K3759">
        <v>17.836420940656701</v>
      </c>
      <c r="L3759">
        <v>21.068406600747899</v>
      </c>
      <c r="M3759">
        <v>43.894412903792997</v>
      </c>
      <c r="N3759">
        <v>0.681281870188572</v>
      </c>
      <c r="O3759">
        <v>89.161437535653107</v>
      </c>
      <c r="P3759">
        <v>20.8965517241379</v>
      </c>
      <c r="Q3759">
        <v>-4.3031410382360002E-3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29.507201999999999</v>
      </c>
      <c r="F3760">
        <v>34.14</v>
      </c>
      <c r="G3760">
        <v>52.697119583601001</v>
      </c>
      <c r="H3760">
        <v>-1.58250913369179</v>
      </c>
      <c r="I3760">
        <v>-11.4690409305421</v>
      </c>
      <c r="J3760">
        <v>2.1672188857880799</v>
      </c>
      <c r="K3760">
        <v>33.677029947051899</v>
      </c>
      <c r="L3760">
        <v>31.950696853116298</v>
      </c>
      <c r="M3760">
        <v>52.727531214312101</v>
      </c>
      <c r="N3760">
        <v>0.486989283965932</v>
      </c>
      <c r="O3760">
        <v>25.7469244288224</v>
      </c>
      <c r="P3760">
        <v>113.241723922548</v>
      </c>
      <c r="Q3760">
        <v>3.9353847783342999E-2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121</v>
      </c>
      <c r="E3761">
        <v>29.477831250000001</v>
      </c>
      <c r="F3761">
        <v>16.05</v>
      </c>
      <c r="G3761">
        <v>-31.875478486725701</v>
      </c>
      <c r="H3761">
        <v>0.100947918270031</v>
      </c>
      <c r="I3761">
        <v>-25.870614165631199</v>
      </c>
      <c r="J3761">
        <v>0.53719777086981502</v>
      </c>
      <c r="K3761">
        <v>18.133210685525899</v>
      </c>
      <c r="L3761">
        <v>18.338578101806299</v>
      </c>
      <c r="M3761">
        <v>42.384966003467099</v>
      </c>
      <c r="N3761">
        <v>0.325925478375862</v>
      </c>
      <c r="O3761">
        <v>123.302180685358</v>
      </c>
      <c r="P3761">
        <v>6.5029860650298499</v>
      </c>
      <c r="Q3761">
        <v>-3.628276217756E-3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906</v>
      </c>
      <c r="E3762">
        <v>29.326695513000001</v>
      </c>
      <c r="F3762">
        <v>25.77</v>
      </c>
      <c r="G3762">
        <v>656.89813595853002</v>
      </c>
      <c r="H3762">
        <v>-7.55352362644543</v>
      </c>
      <c r="I3762">
        <v>-15.7158214727569</v>
      </c>
      <c r="J3762">
        <v>14.042531217835901</v>
      </c>
      <c r="K3762">
        <v>27.522518632253099</v>
      </c>
      <c r="L3762">
        <v>25.735432970942</v>
      </c>
      <c r="M3762">
        <v>48.427656825627601</v>
      </c>
      <c r="N3762">
        <v>0.52350993377483401</v>
      </c>
      <c r="O3762">
        <v>56.810244470314302</v>
      </c>
      <c r="P3762">
        <v>718.09523809523796</v>
      </c>
      <c r="Q3762">
        <v>9.8184996177458003E-2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715</v>
      </c>
      <c r="E3763">
        <v>29.289530723999999</v>
      </c>
      <c r="F3763">
        <v>17.5</v>
      </c>
      <c r="G3763">
        <v>31.048410635120899</v>
      </c>
      <c r="H3763">
        <v>-2.3147745799160702</v>
      </c>
      <c r="I3763">
        <v>10.887415440761799</v>
      </c>
      <c r="J3763">
        <v>-0.19603017976395601</v>
      </c>
      <c r="K3763">
        <v>17.000842605520699</v>
      </c>
      <c r="L3763">
        <v>14.988472054348</v>
      </c>
      <c r="M3763">
        <v>37.603805705755697</v>
      </c>
      <c r="N3763">
        <v>1.1369110540563101</v>
      </c>
      <c r="O3763">
        <v>9.71428571428571</v>
      </c>
      <c r="P3763">
        <v>56.838143036386398</v>
      </c>
      <c r="Q3763">
        <v>3.3034621500889999E-3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418</v>
      </c>
      <c r="E3764">
        <v>29.26</v>
      </c>
      <c r="F3764">
        <v>418</v>
      </c>
      <c r="G3764">
        <v>23.1721436409888</v>
      </c>
      <c r="H3764">
        <v>7.24472198758966</v>
      </c>
      <c r="I3764">
        <v>-16.6368148298777</v>
      </c>
      <c r="J3764">
        <v>4.9250126507760799</v>
      </c>
      <c r="K3764">
        <v>396.94332842550398</v>
      </c>
      <c r="L3764">
        <v>373.30158108639</v>
      </c>
      <c r="M3764">
        <v>62.7717107059146</v>
      </c>
      <c r="N3764">
        <v>1.9897548161120799</v>
      </c>
      <c r="O3764">
        <v>27.272727272727199</v>
      </c>
      <c r="P3764">
        <v>108.063713290194</v>
      </c>
      <c r="Q3764">
        <v>0.11692547849428001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43</v>
      </c>
      <c r="E3765">
        <v>29.222000000000001</v>
      </c>
      <c r="F3765">
        <v>730.55</v>
      </c>
      <c r="G3765">
        <v>215.38509615280699</v>
      </c>
      <c r="H3765">
        <v>20.918647007805198</v>
      </c>
      <c r="I3765">
        <v>23.539256409762402</v>
      </c>
      <c r="J3765">
        <v>-3.0507134003726</v>
      </c>
      <c r="K3765">
        <v>622.09047547171701</v>
      </c>
      <c r="L3765">
        <v>503.03683193014501</v>
      </c>
      <c r="M3765">
        <v>47.783598053754098</v>
      </c>
      <c r="N3765">
        <v>0.85849685301740097</v>
      </c>
      <c r="O3765">
        <v>19.7248648278694</v>
      </c>
      <c r="P3765">
        <v>239.39605110336799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290</v>
      </c>
      <c r="E3766">
        <v>29.203554145999998</v>
      </c>
      <c r="F3766">
        <v>5.59</v>
      </c>
      <c r="G3766">
        <v>9.0842831446776309</v>
      </c>
      <c r="H3766">
        <v>-4.2977917040468396</v>
      </c>
      <c r="I3766">
        <v>-19.554603519882502</v>
      </c>
      <c r="J3766">
        <v>-8.9683206825572501</v>
      </c>
      <c r="K3766">
        <v>5.7017292158163704</v>
      </c>
      <c r="L3766">
        <v>5.5176072534884302</v>
      </c>
      <c r="M3766">
        <v>39.639963904542398</v>
      </c>
      <c r="N3766">
        <v>0.90920411460330197</v>
      </c>
      <c r="O3766">
        <v>21.645796064400699</v>
      </c>
      <c r="P3766">
        <v>46.335078534031403</v>
      </c>
      <c r="Q3766">
        <v>6.2688068868540003E-2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302</v>
      </c>
      <c r="E3767">
        <v>29.1966432</v>
      </c>
      <c r="F3767">
        <v>17.98</v>
      </c>
      <c r="G3767">
        <v>29.795717418986101</v>
      </c>
      <c r="H3767">
        <v>-9.8074578181478493</v>
      </c>
      <c r="I3767">
        <v>-15.400476242748001</v>
      </c>
      <c r="J3767">
        <v>-6.80325204475366</v>
      </c>
      <c r="K3767">
        <v>17.794592190220602</v>
      </c>
      <c r="L3767">
        <v>16.554719350640902</v>
      </c>
      <c r="M3767">
        <v>53.678994993752397</v>
      </c>
      <c r="N3767">
        <v>0.89768954250642596</v>
      </c>
      <c r="O3767">
        <v>15.9065628476084</v>
      </c>
      <c r="P3767">
        <v>77.843719090009898</v>
      </c>
      <c r="Q3767">
        <v>8.6288334983424003E-2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622</v>
      </c>
      <c r="E3768">
        <v>29.155875000000002</v>
      </c>
      <c r="F3768">
        <v>152.25</v>
      </c>
      <c r="G3768">
        <v>76.317992417860594</v>
      </c>
      <c r="H3768">
        <v>-2.8868569597787599</v>
      </c>
      <c r="I3768">
        <v>-7.1575090888897996</v>
      </c>
      <c r="J3768">
        <v>-2.5088497830863399</v>
      </c>
      <c r="K3768">
        <v>147.47223099902499</v>
      </c>
      <c r="L3768">
        <v>132.655112066691</v>
      </c>
      <c r="M3768">
        <v>62.0785653114581</v>
      </c>
      <c r="N3768">
        <v>1.3576775867661299</v>
      </c>
      <c r="O3768">
        <v>24.1050903119868</v>
      </c>
      <c r="P3768">
        <v>110.872576177285</v>
      </c>
      <c r="Q3768">
        <v>0.14483359174868199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496</v>
      </c>
      <c r="E3769">
        <v>29.113</v>
      </c>
      <c r="F3769">
        <v>41.59</v>
      </c>
      <c r="G3769">
        <v>-79.813292888923797</v>
      </c>
      <c r="H3769">
        <v>11.157938824147401</v>
      </c>
      <c r="I3769">
        <v>-34.534351655605697</v>
      </c>
      <c r="J3769">
        <v>21.813901539664901</v>
      </c>
      <c r="K3769">
        <v>37.293671064512203</v>
      </c>
      <c r="L3769">
        <v>45.469921837654802</v>
      </c>
      <c r="M3769">
        <v>71.733252432378904</v>
      </c>
      <c r="N3769">
        <v>2.2326612426512402</v>
      </c>
      <c r="O3769">
        <v>203.077662899735</v>
      </c>
      <c r="P3769">
        <v>24.112205311847202</v>
      </c>
      <c r="Q3769">
        <v>-5.85416597508E-3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28.968</v>
      </c>
      <c r="F3770">
        <v>71</v>
      </c>
      <c r="G3770">
        <v>-37.425589096901902</v>
      </c>
      <c r="H3770">
        <v>10.6356806028255</v>
      </c>
      <c r="I3770">
        <v>-28.758197557048099</v>
      </c>
      <c r="J3770">
        <v>11.2690986722814</v>
      </c>
      <c r="K3770">
        <v>62.751972141471398</v>
      </c>
      <c r="L3770">
        <v>69.892247702442702</v>
      </c>
      <c r="M3770">
        <v>80.289744982986804</v>
      </c>
      <c r="N3770">
        <v>1.6537500000000001</v>
      </c>
      <c r="O3770">
        <v>36.563380281690101</v>
      </c>
      <c r="P3770">
        <v>39.901477832512299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28.88</v>
      </c>
      <c r="F3771">
        <v>144.4</v>
      </c>
      <c r="G3771">
        <v>-45.425920936955002</v>
      </c>
      <c r="H3771">
        <v>-11.3511426740644</v>
      </c>
      <c r="I3771">
        <v>-35.715332218141498</v>
      </c>
      <c r="J3771">
        <v>-0.58389320164121505</v>
      </c>
      <c r="K3771">
        <v>136.60437779035499</v>
      </c>
      <c r="M3771">
        <v>69.570473372627006</v>
      </c>
      <c r="N3771">
        <v>0.378625954198473</v>
      </c>
      <c r="O3771">
        <v>32.8254847645429</v>
      </c>
      <c r="P3771">
        <v>21.5488215488215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54</v>
      </c>
      <c r="E3772">
        <v>28.842875639999999</v>
      </c>
      <c r="F3772">
        <v>43.98</v>
      </c>
      <c r="G3772">
        <v>7.5081838054204004</v>
      </c>
      <c r="H3772">
        <v>-5.0666322406776301</v>
      </c>
      <c r="I3772">
        <v>-30.688198931366699</v>
      </c>
      <c r="J3772">
        <v>2.8242374569776301</v>
      </c>
      <c r="K3772">
        <v>44.928866429092203</v>
      </c>
      <c r="L3772">
        <v>43.911914558910503</v>
      </c>
      <c r="M3772">
        <v>51.1420786001569</v>
      </c>
      <c r="N3772">
        <v>1.2929123248293199</v>
      </c>
      <c r="O3772">
        <v>64.756707594361004</v>
      </c>
      <c r="P3772">
        <v>39.619047619047599</v>
      </c>
      <c r="Q3772">
        <v>3.5096579849318001E-2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138</v>
      </c>
      <c r="E3773">
        <v>28.81007181</v>
      </c>
      <c r="F3773">
        <v>55.9</v>
      </c>
      <c r="G3773">
        <v>33.4538337818339</v>
      </c>
      <c r="H3773">
        <v>2.8439122709904598</v>
      </c>
      <c r="I3773">
        <v>-21.9036720168709</v>
      </c>
      <c r="J3773">
        <v>-11.1246248578231</v>
      </c>
      <c r="K3773">
        <v>57.399414855924697</v>
      </c>
      <c r="L3773">
        <v>51.601014136616499</v>
      </c>
      <c r="M3773">
        <v>37.7677092514406</v>
      </c>
      <c r="N3773">
        <v>0.49875175102577801</v>
      </c>
      <c r="O3773">
        <v>37.388193202146603</v>
      </c>
      <c r="P3773">
        <v>79.1666666666666</v>
      </c>
      <c r="Q3773">
        <v>3.9193551538752001E-2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28.770067560000001</v>
      </c>
      <c r="F3774">
        <v>53.95</v>
      </c>
      <c r="G3774">
        <v>-70.936680479335607</v>
      </c>
      <c r="H3774">
        <v>10.5573235627865</v>
      </c>
      <c r="I3774">
        <v>-20.146788570315799</v>
      </c>
      <c r="J3774">
        <v>1.2994037433300101</v>
      </c>
      <c r="K3774">
        <v>45.935281583359803</v>
      </c>
      <c r="M3774">
        <v>74.363591699336595</v>
      </c>
      <c r="N3774">
        <v>2.6571428571428499</v>
      </c>
      <c r="O3774">
        <v>98.331788693234401</v>
      </c>
      <c r="P3774">
        <v>68.59375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409</v>
      </c>
      <c r="E3775">
        <v>28.719067500000001</v>
      </c>
      <c r="F3775">
        <v>84.53</v>
      </c>
      <c r="G3775">
        <v>371.47556322060001</v>
      </c>
      <c r="H3775">
        <v>23.635073508169</v>
      </c>
      <c r="I3775">
        <v>247.71248173399101</v>
      </c>
      <c r="J3775">
        <v>-6.1524644412480098</v>
      </c>
      <c r="K3775">
        <v>65.567856978839998</v>
      </c>
      <c r="L3775">
        <v>39.928111509000502</v>
      </c>
      <c r="M3775">
        <v>48.169043140030197</v>
      </c>
      <c r="N3775">
        <v>0.72450199329241205</v>
      </c>
      <c r="O3775">
        <v>12.800189281911701</v>
      </c>
      <c r="P3775">
        <v>453.93184796854501</v>
      </c>
      <c r="Q3775">
        <v>0.139715197251114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915</v>
      </c>
      <c r="E3776">
        <v>28.628432682</v>
      </c>
      <c r="F3776">
        <v>21.13</v>
      </c>
      <c r="G3776">
        <v>-15.3734228168843</v>
      </c>
      <c r="H3776">
        <v>-3.6849790255064598</v>
      </c>
      <c r="I3776">
        <v>-24.955757352254299</v>
      </c>
      <c r="J3776">
        <v>-0.62951457427405</v>
      </c>
      <c r="K3776">
        <v>21.894917258944702</v>
      </c>
      <c r="L3776">
        <v>22.081786272806902</v>
      </c>
      <c r="M3776">
        <v>39.273041171440603</v>
      </c>
      <c r="N3776">
        <v>0.208726536038745</v>
      </c>
      <c r="O3776">
        <v>65.404637955513493</v>
      </c>
      <c r="P3776">
        <v>18.7078651685393</v>
      </c>
      <c r="Q3776">
        <v>3.6953703207018997E-2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1160</v>
      </c>
      <c r="E3777">
        <v>28.42784</v>
      </c>
      <c r="F3777">
        <v>25.9</v>
      </c>
      <c r="G3777">
        <v>-73.156841461457702</v>
      </c>
      <c r="H3777">
        <v>2.3301880422124799</v>
      </c>
      <c r="I3777">
        <v>-52.5601993664311</v>
      </c>
      <c r="J3777">
        <v>-14.026334096801801</v>
      </c>
      <c r="K3777">
        <v>27.221152697316299</v>
      </c>
      <c r="L3777">
        <v>32.461163155695203</v>
      </c>
      <c r="M3777">
        <v>38.322047261610997</v>
      </c>
      <c r="N3777">
        <v>1.5573063841333701</v>
      </c>
      <c r="O3777">
        <v>176.33204633204599</v>
      </c>
      <c r="P3777">
        <v>17.620345140781101</v>
      </c>
      <c r="Q3777">
        <v>6.9177708114902994E-2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1318</v>
      </c>
      <c r="E3778">
        <v>28.388294607999999</v>
      </c>
      <c r="F3778">
        <v>233.73</v>
      </c>
      <c r="G3778">
        <v>-16.765841616615301</v>
      </c>
      <c r="H3778">
        <v>-2.5005908653581499</v>
      </c>
      <c r="I3778">
        <v>-9.6107666617388894</v>
      </c>
      <c r="J3778">
        <v>1.63873008950315</v>
      </c>
      <c r="K3778">
        <v>231.97949599691401</v>
      </c>
      <c r="L3778">
        <v>226.39042496322301</v>
      </c>
      <c r="M3778">
        <v>54.0220772595234</v>
      </c>
      <c r="N3778">
        <v>0.76749778815089398</v>
      </c>
      <c r="O3778">
        <v>14.2343729944808</v>
      </c>
      <c r="P3778">
        <v>9.3217960710944592</v>
      </c>
      <c r="Q3778">
        <v>-6.2435120747125997E-2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95</v>
      </c>
      <c r="E3779">
        <v>28.349499999999999</v>
      </c>
      <c r="F3779">
        <v>5.9</v>
      </c>
      <c r="G3779">
        <v>-18.6538120934175</v>
      </c>
      <c r="H3779">
        <v>-4.9036636824678297</v>
      </c>
      <c r="I3779">
        <v>-37.075235341694501</v>
      </c>
      <c r="J3779">
        <v>-0.42512740524632803</v>
      </c>
      <c r="K3779">
        <v>5.99629671110569</v>
      </c>
      <c r="L3779">
        <v>6.5628275116869697</v>
      </c>
      <c r="M3779">
        <v>50.007013556117101</v>
      </c>
      <c r="N3779">
        <v>0.63967544798836296</v>
      </c>
      <c r="O3779">
        <v>57.457627118643998</v>
      </c>
      <c r="P3779">
        <v>13.4615384615384</v>
      </c>
      <c r="Q3779">
        <v>0.131980004931397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622</v>
      </c>
      <c r="E3780">
        <v>28.298400000000001</v>
      </c>
      <c r="F3780">
        <v>18.14</v>
      </c>
      <c r="G3780">
        <v>160.761415536095</v>
      </c>
      <c r="H3780">
        <v>33.122317352147803</v>
      </c>
      <c r="I3780">
        <v>40.214114177111597</v>
      </c>
      <c r="J3780">
        <v>14.0442709735742</v>
      </c>
      <c r="K3780">
        <v>13.6767683547623</v>
      </c>
      <c r="L3780">
        <v>12.040515120984001</v>
      </c>
      <c r="M3780">
        <v>94.698314463640898</v>
      </c>
      <c r="N3780">
        <v>1.74737740365001</v>
      </c>
      <c r="O3780">
        <v>19.9558985667034</v>
      </c>
      <c r="P3780">
        <v>184.772370486656</v>
      </c>
      <c r="Q3780">
        <v>0.230838449873253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28.270368000000001</v>
      </c>
      <c r="F3781">
        <v>72</v>
      </c>
      <c r="G3781">
        <v>58.8229709001251</v>
      </c>
      <c r="H3781">
        <v>-9.1268569597787703</v>
      </c>
      <c r="I3781">
        <v>18.786509923520999</v>
      </c>
      <c r="J3781">
        <v>3.8901954652460602</v>
      </c>
      <c r="K3781">
        <v>66.430809805036006</v>
      </c>
      <c r="L3781">
        <v>56.207391258454102</v>
      </c>
      <c r="M3781">
        <v>64.314848824470701</v>
      </c>
      <c r="N3781">
        <v>0.70050699909464398</v>
      </c>
      <c r="O3781">
        <v>10.8333333333333</v>
      </c>
      <c r="P3781">
        <v>118.181818181818</v>
      </c>
      <c r="Q3781">
        <v>0.10545538031835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E3782">
        <v>28.269682319999902</v>
      </c>
      <c r="F3782">
        <v>39.159999999999997</v>
      </c>
      <c r="G3782">
        <v>-8.8344843623251599</v>
      </c>
      <c r="H3782">
        <v>-2.8868569597787599</v>
      </c>
      <c r="I3782">
        <v>1.1817924235169801</v>
      </c>
      <c r="J3782">
        <v>1.5916793174427399</v>
      </c>
      <c r="K3782">
        <v>38.9837979996652</v>
      </c>
      <c r="L3782">
        <v>36.493716034771801</v>
      </c>
      <c r="M3782">
        <v>99.990699005494903</v>
      </c>
      <c r="O3782">
        <v>0</v>
      </c>
      <c r="P3782">
        <v>21.2383900928792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28.215250000000001</v>
      </c>
      <c r="F3783">
        <v>7.01</v>
      </c>
      <c r="G3783">
        <v>-15.497023062015501</v>
      </c>
      <c r="H3783">
        <v>0.32415221453316401</v>
      </c>
      <c r="I3783">
        <v>-29.536158251093902</v>
      </c>
      <c r="J3783">
        <v>-11.869859144095701</v>
      </c>
      <c r="K3783">
        <v>7.0250154281597101</v>
      </c>
      <c r="L3783">
        <v>6.3936510278687804</v>
      </c>
      <c r="M3783">
        <v>49.683468640477201</v>
      </c>
      <c r="N3783">
        <v>0.78363586527407803</v>
      </c>
      <c r="O3783">
        <v>37.517831669044199</v>
      </c>
      <c r="P3783">
        <v>39.363817097415499</v>
      </c>
      <c r="Q3783">
        <v>7.3364392048528002E-2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E3784">
        <v>28.105497</v>
      </c>
      <c r="F3784">
        <v>5.23</v>
      </c>
      <c r="G3784">
        <v>14.7158355003679</v>
      </c>
      <c r="H3784">
        <v>15.359588537851501</v>
      </c>
      <c r="I3784">
        <v>13.572494403949801</v>
      </c>
      <c r="J3784">
        <v>-12.0761407517614</v>
      </c>
      <c r="K3784">
        <v>4.9792022740011301</v>
      </c>
      <c r="L3784">
        <v>4.6641594156749298</v>
      </c>
      <c r="M3784">
        <v>44.938409113410202</v>
      </c>
      <c r="N3784">
        <v>1.8615848999084501</v>
      </c>
      <c r="O3784">
        <v>30.975143403441599</v>
      </c>
      <c r="P3784">
        <v>44.875346260387801</v>
      </c>
      <c r="Q3784">
        <v>-5.3021310465413002E-2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21</v>
      </c>
      <c r="E3785">
        <v>28.063961643786399</v>
      </c>
      <c r="F3785">
        <v>67</v>
      </c>
      <c r="G3785">
        <v>-14.174889376789899</v>
      </c>
      <c r="H3785">
        <v>-12.5903610029054</v>
      </c>
      <c r="I3785">
        <v>-22.969940931856001</v>
      </c>
      <c r="J3785">
        <v>1.5916793174427399</v>
      </c>
      <c r="K3785">
        <v>72.042135922924402</v>
      </c>
      <c r="L3785">
        <v>69.432966591162497</v>
      </c>
      <c r="M3785">
        <v>1.4649220408959999E-3</v>
      </c>
      <c r="N3785">
        <v>1.55</v>
      </c>
      <c r="O3785">
        <v>14.179104477611901</v>
      </c>
      <c r="P3785">
        <v>21.818181818181799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146</v>
      </c>
      <c r="E3786">
        <v>27.982340000000001</v>
      </c>
      <c r="F3786">
        <v>21.25</v>
      </c>
      <c r="G3786">
        <v>-53.994480485980503</v>
      </c>
      <c r="H3786">
        <v>1.7929459958862599</v>
      </c>
      <c r="I3786">
        <v>-39.344457942505301</v>
      </c>
      <c r="J3786">
        <v>-7.4018966996878701</v>
      </c>
      <c r="K3786">
        <v>21.772761243938699</v>
      </c>
      <c r="M3786">
        <v>43.616859054902903</v>
      </c>
      <c r="N3786">
        <v>1.5917001338687999</v>
      </c>
      <c r="O3786">
        <v>66.588235294117595</v>
      </c>
      <c r="P3786">
        <v>16.758241758241699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124</v>
      </c>
      <c r="E3787">
        <v>27.971800000000002</v>
      </c>
      <c r="F3787">
        <v>0.38</v>
      </c>
      <c r="G3787">
        <v>2.6557117161062198</v>
      </c>
      <c r="H3787">
        <v>-10.2039301305104</v>
      </c>
      <c r="I3787">
        <v>-29.855921787302499</v>
      </c>
      <c r="J3787">
        <v>1.5916793174427399</v>
      </c>
      <c r="K3787">
        <v>0.41703172069077399</v>
      </c>
      <c r="L3787">
        <v>0.53926694166897304</v>
      </c>
      <c r="M3787">
        <v>5.3146314101759904</v>
      </c>
      <c r="N3787">
        <v>0.358650987413133</v>
      </c>
      <c r="O3787">
        <v>71.052631578947299</v>
      </c>
      <c r="P3787">
        <v>52</v>
      </c>
      <c r="Q3787">
        <v>-2.515112567175E-3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E3788">
        <v>27.968000889999999</v>
      </c>
      <c r="F3788">
        <v>13.1</v>
      </c>
      <c r="G3788">
        <v>37.5180216215727</v>
      </c>
      <c r="H3788">
        <v>28.4131430402212</v>
      </c>
      <c r="I3788">
        <v>19.509643982757598</v>
      </c>
      <c r="J3788">
        <v>20.955315681079099</v>
      </c>
      <c r="K3788">
        <v>10.232296899419399</v>
      </c>
      <c r="L3788">
        <v>9.1253682936467992</v>
      </c>
      <c r="M3788">
        <v>83.053215160880796</v>
      </c>
      <c r="N3788">
        <v>2.6378794743996301</v>
      </c>
      <c r="O3788">
        <v>4.4274809160305297</v>
      </c>
      <c r="P3788">
        <v>91.240875912408697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418</v>
      </c>
      <c r="E3789">
        <v>27.93</v>
      </c>
      <c r="F3789">
        <v>0.35</v>
      </c>
      <c r="G3789">
        <v>-49.542869844177403</v>
      </c>
      <c r="H3789">
        <v>-2.8868569597787599</v>
      </c>
      <c r="I3789">
        <v>-30.967032898413599</v>
      </c>
      <c r="J3789">
        <v>-3.8137260879626602</v>
      </c>
      <c r="K3789">
        <v>0.36464849075019901</v>
      </c>
      <c r="L3789">
        <v>0.38504537061467198</v>
      </c>
      <c r="M3789">
        <v>33.3321645816306</v>
      </c>
      <c r="N3789">
        <v>0.84282713668730502</v>
      </c>
      <c r="O3789">
        <v>62.857142857142797</v>
      </c>
      <c r="P3789">
        <v>12.9032258064516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622</v>
      </c>
      <c r="E3790">
        <v>27.929355455</v>
      </c>
      <c r="F3790">
        <v>3.95</v>
      </c>
      <c r="G3790">
        <v>-77.812124541203701</v>
      </c>
      <c r="H3790">
        <v>4.5923674169525404</v>
      </c>
      <c r="I3790">
        <v>-13.018314949695601</v>
      </c>
      <c r="J3790">
        <v>2.1098140324686501</v>
      </c>
      <c r="K3790">
        <v>3.6720277972649402</v>
      </c>
      <c r="L3790">
        <v>4.0715901772233298</v>
      </c>
      <c r="M3790">
        <v>66.833986432222105</v>
      </c>
      <c r="N3790">
        <v>1.36217868354614</v>
      </c>
      <c r="O3790">
        <v>127.848101265822</v>
      </c>
      <c r="P3790">
        <v>33.898305084745701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622</v>
      </c>
      <c r="E3791">
        <v>27.897585750000001</v>
      </c>
      <c r="F3791">
        <v>44.81</v>
      </c>
      <c r="G3791">
        <v>34.049009776070903</v>
      </c>
      <c r="H3791">
        <v>-17.2086235212929</v>
      </c>
      <c r="I3791">
        <v>-14.7004551403933</v>
      </c>
      <c r="J3791">
        <v>-8.4745458481201492</v>
      </c>
      <c r="K3791">
        <v>43.9916966692073</v>
      </c>
      <c r="L3791">
        <v>43.331139090696901</v>
      </c>
      <c r="M3791">
        <v>56.602878396495797</v>
      </c>
      <c r="N3791">
        <v>1.14040173417818</v>
      </c>
      <c r="O3791">
        <v>44.610577995983</v>
      </c>
      <c r="P3791">
        <v>69.030554507732901</v>
      </c>
      <c r="Q3791">
        <v>6.0395308449764998E-2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715</v>
      </c>
      <c r="E3792">
        <v>27.800666394</v>
      </c>
      <c r="F3792">
        <v>42.58</v>
      </c>
      <c r="G3792">
        <v>12.550943702422201</v>
      </c>
      <c r="H3792">
        <v>11.6105830833363</v>
      </c>
      <c r="I3792">
        <v>-3.6167166346583102</v>
      </c>
      <c r="J3792">
        <v>3.9032613063664199</v>
      </c>
      <c r="K3792">
        <v>38.905311554164101</v>
      </c>
      <c r="L3792">
        <v>36.632292082720802</v>
      </c>
      <c r="M3792">
        <v>53.1716620480071</v>
      </c>
      <c r="N3792">
        <v>1.8319177883561</v>
      </c>
      <c r="O3792">
        <v>1.8553311413809199</v>
      </c>
      <c r="P3792">
        <v>40.065789473684198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27.711632000000002</v>
      </c>
      <c r="F3793">
        <v>92.2</v>
      </c>
      <c r="G3793">
        <v>328.39336300822202</v>
      </c>
      <c r="H3793">
        <v>58.209132878726003</v>
      </c>
      <c r="I3793">
        <v>29.874770593897999</v>
      </c>
      <c r="J3793">
        <v>-10.481213621053801</v>
      </c>
      <c r="K3793">
        <v>78.530729485038606</v>
      </c>
      <c r="L3793">
        <v>65.578558280273597</v>
      </c>
      <c r="M3793">
        <v>49.275819352508101</v>
      </c>
      <c r="N3793">
        <v>2.86942067166021</v>
      </c>
      <c r="O3793">
        <v>29.566160520607301</v>
      </c>
      <c r="P3793">
        <v>375.01287995878403</v>
      </c>
      <c r="Q3793">
        <v>0.13455797051291499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2991</v>
      </c>
      <c r="E3794">
        <v>27.649179894</v>
      </c>
      <c r="F3794">
        <v>21.91</v>
      </c>
      <c r="G3794">
        <v>-6.1518909376502799</v>
      </c>
      <c r="H3794">
        <v>-11.696877836605401</v>
      </c>
      <c r="I3794">
        <v>-39.317477799166497</v>
      </c>
      <c r="J3794">
        <v>2.00547242089102</v>
      </c>
      <c r="K3794">
        <v>22.0366545050505</v>
      </c>
      <c r="L3794">
        <v>22.482710594612701</v>
      </c>
      <c r="M3794">
        <v>60.954611777483997</v>
      </c>
      <c r="N3794">
        <v>1.2991996049332</v>
      </c>
      <c r="O3794">
        <v>75.718849840255501</v>
      </c>
      <c r="P3794">
        <v>39.465308720560103</v>
      </c>
      <c r="Q3794">
        <v>9.3612846418974993E-2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1428</v>
      </c>
      <c r="E3795">
        <v>27.599490575999901</v>
      </c>
      <c r="F3795">
        <v>51.18</v>
      </c>
      <c r="G3795">
        <v>63.805558810907399</v>
      </c>
      <c r="H3795">
        <v>20.161895615181098</v>
      </c>
      <c r="I3795">
        <v>-3.4011246282799901</v>
      </c>
      <c r="J3795">
        <v>20.005776233742299</v>
      </c>
      <c r="K3795">
        <v>46.073565897152598</v>
      </c>
      <c r="L3795">
        <v>42.877360029543198</v>
      </c>
      <c r="M3795">
        <v>54.086686395847003</v>
      </c>
      <c r="N3795">
        <v>3.0515740342928499</v>
      </c>
      <c r="O3795">
        <v>23.876514263384099</v>
      </c>
      <c r="P3795">
        <v>91.327102803738299</v>
      </c>
      <c r="Q3795">
        <v>2.0851731961632002E-2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E3796">
        <v>27.598680600000002</v>
      </c>
      <c r="F3796">
        <v>122.34</v>
      </c>
      <c r="G3796">
        <v>109.99822638073201</v>
      </c>
      <c r="H3796">
        <v>14.230441261147901</v>
      </c>
      <c r="I3796">
        <v>15.503347296104501</v>
      </c>
      <c r="J3796">
        <v>25.5491261259533</v>
      </c>
      <c r="K3796">
        <v>95.645068917649795</v>
      </c>
      <c r="L3796">
        <v>86.221876624377501</v>
      </c>
      <c r="M3796">
        <v>87.101368464563706</v>
      </c>
      <c r="N3796">
        <v>2.4467046396463399</v>
      </c>
      <c r="O3796">
        <v>0</v>
      </c>
      <c r="P3796">
        <v>140.82677165354301</v>
      </c>
      <c r="Q3796">
        <v>7.3473061800347003E-2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E3797">
        <v>27.542483900000001</v>
      </c>
      <c r="F3797">
        <v>14.6</v>
      </c>
      <c r="G3797">
        <v>-7.21095495056045</v>
      </c>
      <c r="H3797">
        <v>-13.1416340298424</v>
      </c>
      <c r="I3797">
        <v>-10.754266940966801</v>
      </c>
      <c r="J3797">
        <v>1.8763768263395399</v>
      </c>
      <c r="K3797">
        <v>15.0797813181248</v>
      </c>
      <c r="L3797">
        <v>14.729037224851901</v>
      </c>
      <c r="M3797">
        <v>50.079591250201801</v>
      </c>
      <c r="N3797">
        <v>0.104662379421221</v>
      </c>
      <c r="O3797">
        <v>35</v>
      </c>
      <c r="P3797">
        <v>35.185185185185098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21</v>
      </c>
      <c r="E3798">
        <v>27.541193400000001</v>
      </c>
      <c r="F3798">
        <v>9.18</v>
      </c>
      <c r="G3798">
        <v>255.327888024646</v>
      </c>
      <c r="H3798">
        <v>80.642554804927101</v>
      </c>
      <c r="I3798">
        <v>68.933166702384796</v>
      </c>
      <c r="J3798">
        <v>-6.0095052827546898</v>
      </c>
      <c r="K3798">
        <v>7.7908309628771599</v>
      </c>
      <c r="L3798">
        <v>5.5344246091386804</v>
      </c>
      <c r="M3798">
        <v>33.847565311478498</v>
      </c>
      <c r="N3798">
        <v>0.17948799244873501</v>
      </c>
      <c r="O3798">
        <v>26.688453159041401</v>
      </c>
      <c r="P3798">
        <v>297.402597402597</v>
      </c>
      <c r="Q3798">
        <v>0.15993769465298799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541</v>
      </c>
      <c r="E3799">
        <v>27.490500000000001</v>
      </c>
      <c r="F3799">
        <v>89.4</v>
      </c>
      <c r="G3799">
        <v>15.6765450494395</v>
      </c>
      <c r="H3799">
        <v>34.300643040221203</v>
      </c>
      <c r="I3799">
        <v>5.0428456224781204</v>
      </c>
      <c r="J3799">
        <v>-0.85276512700169804</v>
      </c>
      <c r="K3799">
        <v>69.238960705100496</v>
      </c>
      <c r="L3799">
        <v>65.549815310139905</v>
      </c>
      <c r="M3799">
        <v>86.3119315083038</v>
      </c>
      <c r="N3799">
        <v>4.30126347910128</v>
      </c>
      <c r="O3799">
        <v>5.7046979865771696</v>
      </c>
      <c r="P3799">
        <v>73.2558139534883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133</v>
      </c>
      <c r="E3800">
        <v>27.478290000000001</v>
      </c>
      <c r="F3800">
        <v>9.0299999999999994</v>
      </c>
      <c r="G3800">
        <v>12.807226867621299</v>
      </c>
      <c r="H3800">
        <v>2.1131430402212299</v>
      </c>
      <c r="I3800">
        <v>3.4312366074633598E-3</v>
      </c>
      <c r="J3800">
        <v>1.5916793174427399</v>
      </c>
      <c r="K3800">
        <v>7.9859518249569499</v>
      </c>
      <c r="L3800">
        <v>5.7582015086463203</v>
      </c>
      <c r="M3800">
        <v>58.283255962507198</v>
      </c>
      <c r="N3800">
        <v>2.4432638435807399</v>
      </c>
      <c r="O3800">
        <v>5.2048726467331203</v>
      </c>
      <c r="P3800">
        <v>36.818181818181799</v>
      </c>
      <c r="Q3800">
        <v>6.8625479778844006E-2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E3801">
        <v>27.3624744</v>
      </c>
      <c r="F3801">
        <v>46</v>
      </c>
      <c r="G3801">
        <v>182.860292547771</v>
      </c>
      <c r="H3801">
        <v>2.2079568396272098</v>
      </c>
      <c r="I3801">
        <v>49.809516037250503</v>
      </c>
      <c r="J3801">
        <v>2.69058041634384</v>
      </c>
      <c r="K3801">
        <v>47.406646939602403</v>
      </c>
      <c r="L3801">
        <v>43.722888684162697</v>
      </c>
      <c r="M3801">
        <v>58.361713357803403</v>
      </c>
      <c r="N3801">
        <v>1.14097665089487</v>
      </c>
      <c r="O3801">
        <v>94.108695652173907</v>
      </c>
      <c r="P3801">
        <v>257.142857142857</v>
      </c>
      <c r="Q3801">
        <v>0.140953667331284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E3802">
        <v>27.350652</v>
      </c>
      <c r="F3802">
        <v>3.99</v>
      </c>
      <c r="G3802">
        <v>-66.847631168325407</v>
      </c>
      <c r="H3802">
        <v>-13.9228929958148</v>
      </c>
      <c r="I3802">
        <v>-49.104287800374401</v>
      </c>
      <c r="J3802">
        <v>-2.9976926632335599</v>
      </c>
      <c r="K3802">
        <v>4.2932624145073497</v>
      </c>
      <c r="L3802">
        <v>4.7914825507288503</v>
      </c>
      <c r="M3802">
        <v>44.376779215660697</v>
      </c>
      <c r="N3802">
        <v>0.738953879206386</v>
      </c>
      <c r="O3802">
        <v>86.716791979949804</v>
      </c>
      <c r="P3802">
        <v>21.646341463414601</v>
      </c>
      <c r="Q3802">
        <v>-1.3119118903697999E-2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121</v>
      </c>
      <c r="E3803">
        <v>27.35</v>
      </c>
      <c r="F3803">
        <v>25</v>
      </c>
      <c r="G3803">
        <v>-19.8442882838937</v>
      </c>
      <c r="H3803">
        <v>-7.86740170686046</v>
      </c>
      <c r="I3803">
        <v>-1.22935763835029</v>
      </c>
      <c r="J3803">
        <v>6.5787816390248599</v>
      </c>
      <c r="K3803">
        <v>23.856540998127301</v>
      </c>
      <c r="L3803">
        <v>20.9927222081572</v>
      </c>
      <c r="M3803">
        <v>81.452778064479403</v>
      </c>
      <c r="N3803">
        <v>0.29813958920794797</v>
      </c>
      <c r="O3803">
        <v>18.399999999999999</v>
      </c>
      <c r="P3803">
        <v>79.597701149425205</v>
      </c>
      <c r="Q3803">
        <v>7.9735108013489001E-2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54</v>
      </c>
      <c r="E3804">
        <v>27.302</v>
      </c>
      <c r="F3804">
        <v>64.239999999999995</v>
      </c>
      <c r="G3804">
        <v>50.081185970848701</v>
      </c>
      <c r="H3804">
        <v>22.967972074414401</v>
      </c>
      <c r="I3804">
        <v>5.7744001233932201</v>
      </c>
      <c r="J3804">
        <v>6.2648873666694103</v>
      </c>
      <c r="K3804">
        <v>55.4750880603331</v>
      </c>
      <c r="L3804">
        <v>50.055314617707403</v>
      </c>
      <c r="M3804">
        <v>73.7706878337776</v>
      </c>
      <c r="N3804">
        <v>5.2790766225384997</v>
      </c>
      <c r="O3804">
        <v>25.716064757160598</v>
      </c>
      <c r="P3804">
        <v>121.51724137930999</v>
      </c>
      <c r="Q3804">
        <v>0.122308980175204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27.277774999999998</v>
      </c>
      <c r="F3805">
        <v>0.53</v>
      </c>
      <c r="G3805">
        <v>-39.635954950560397</v>
      </c>
      <c r="H3805">
        <v>-2.8868569597787599</v>
      </c>
      <c r="I3805">
        <v>-14.300366231746899</v>
      </c>
      <c r="J3805">
        <v>1.5916793174427399</v>
      </c>
      <c r="K3805">
        <v>0.53290188156917495</v>
      </c>
      <c r="L3805">
        <v>0.60081457481084799</v>
      </c>
      <c r="M3805">
        <v>50.865724496512797</v>
      </c>
      <c r="N3805">
        <v>1.2367197564450501</v>
      </c>
      <c r="O3805">
        <v>47.169811320754697</v>
      </c>
      <c r="P3805">
        <v>23.2558139534883</v>
      </c>
      <c r="Q3805">
        <v>-0.109972853147767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541</v>
      </c>
      <c r="E3806">
        <v>27.2332863</v>
      </c>
      <c r="F3806">
        <v>15.45</v>
      </c>
      <c r="G3806">
        <v>22.991899473797201</v>
      </c>
      <c r="H3806">
        <v>-2.8868569597787599</v>
      </c>
      <c r="I3806">
        <v>-4.0219936407405301</v>
      </c>
      <c r="J3806">
        <v>1.5916793174427399</v>
      </c>
      <c r="K3806">
        <v>15.4191334886267</v>
      </c>
      <c r="L3806">
        <v>14.183968890758999</v>
      </c>
      <c r="M3806">
        <v>99.999999954906997</v>
      </c>
      <c r="N3806">
        <v>0</v>
      </c>
      <c r="O3806">
        <v>4.9190938511326898</v>
      </c>
      <c r="P3806">
        <v>54.6546546546546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E3807">
        <v>27.123538082</v>
      </c>
      <c r="F3807">
        <v>13.46</v>
      </c>
      <c r="G3807">
        <v>39.935451870389599</v>
      </c>
      <c r="H3807">
        <v>7.5549101084943304</v>
      </c>
      <c r="I3807">
        <v>12.8006724840226</v>
      </c>
      <c r="J3807">
        <v>10.287331491355699</v>
      </c>
      <c r="K3807">
        <v>12.526705995125701</v>
      </c>
      <c r="L3807">
        <v>10.6011799152317</v>
      </c>
      <c r="M3807">
        <v>50.511153536156499</v>
      </c>
      <c r="N3807">
        <v>0.93160402881126203</v>
      </c>
      <c r="O3807">
        <v>14.635958395245099</v>
      </c>
      <c r="P3807">
        <v>75.032509752925804</v>
      </c>
      <c r="Q3807">
        <v>6.2030614576958E-2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295</v>
      </c>
      <c r="E3808">
        <v>27.112179600000001</v>
      </c>
      <c r="F3808">
        <v>36.299999999999997</v>
      </c>
      <c r="G3808">
        <v>19.8083794392969</v>
      </c>
      <c r="H3808">
        <v>-5.1773597530748496</v>
      </c>
      <c r="I3808">
        <v>-20.0146519460326</v>
      </c>
      <c r="J3808">
        <v>-3.35397285647029</v>
      </c>
      <c r="K3808">
        <v>35.703865939431097</v>
      </c>
      <c r="L3808">
        <v>34.517091094150899</v>
      </c>
      <c r="M3808">
        <v>57.341976564047201</v>
      </c>
      <c r="N3808">
        <v>1.34802735829891</v>
      </c>
      <c r="O3808">
        <v>50.5509641873278</v>
      </c>
      <c r="P3808">
        <v>72.857142857142804</v>
      </c>
      <c r="Q3808">
        <v>7.494250837791E-2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541</v>
      </c>
      <c r="E3809">
        <v>27.103255745999999</v>
      </c>
      <c r="F3809">
        <v>25.58</v>
      </c>
      <c r="G3809">
        <v>166.34091792117599</v>
      </c>
      <c r="H3809">
        <v>-16.742856959778699</v>
      </c>
      <c r="I3809">
        <v>45.674618133481196</v>
      </c>
      <c r="J3809">
        <v>6.95371454249167</v>
      </c>
      <c r="K3809">
        <v>31.179881190078</v>
      </c>
      <c r="L3809">
        <v>25.750145450039199</v>
      </c>
      <c r="M3809">
        <v>29.4750160131759</v>
      </c>
      <c r="N3809">
        <v>0.82072681336114395</v>
      </c>
      <c r="O3809">
        <v>68.100078186082797</v>
      </c>
      <c r="P3809">
        <v>223.38811630846999</v>
      </c>
      <c r="Q3809">
        <v>0.210930518743007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1100</v>
      </c>
      <c r="E3810">
        <v>27.09628</v>
      </c>
      <c r="F3810">
        <v>67.069999999999993</v>
      </c>
      <c r="G3810">
        <v>10.129045049439499</v>
      </c>
      <c r="H3810">
        <v>-2.5486216656610998</v>
      </c>
      <c r="I3810">
        <v>-7.8569445526484003</v>
      </c>
      <c r="J3810">
        <v>-6.0183409939993497</v>
      </c>
      <c r="K3810">
        <v>65.708515454783907</v>
      </c>
      <c r="L3810">
        <v>60.623015977831102</v>
      </c>
      <c r="M3810">
        <v>45.333204042906402</v>
      </c>
      <c r="N3810">
        <v>1.03161891331172</v>
      </c>
      <c r="O3810">
        <v>12.8522439242582</v>
      </c>
      <c r="P3810">
        <v>43.741963137591</v>
      </c>
      <c r="Q3810">
        <v>3.0229288819610001E-2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622</v>
      </c>
      <c r="E3811">
        <v>27.092669999999998</v>
      </c>
      <c r="F3811">
        <v>22.35</v>
      </c>
      <c r="G3811">
        <v>-15.661440387453601</v>
      </c>
      <c r="H3811">
        <v>4.7798097068879004</v>
      </c>
      <c r="I3811">
        <v>-26.308240247494901</v>
      </c>
      <c r="J3811">
        <v>7.9916793174427401</v>
      </c>
      <c r="K3811">
        <v>22.062728876635699</v>
      </c>
      <c r="L3811">
        <v>23.831676157277901</v>
      </c>
      <c r="M3811">
        <v>48.230328069864697</v>
      </c>
      <c r="N3811">
        <v>0.60598886923968698</v>
      </c>
      <c r="O3811">
        <v>90.872483221476401</v>
      </c>
      <c r="P3811">
        <v>35.372501514233697</v>
      </c>
      <c r="Q3811">
        <v>-6.7012034255998998E-2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27.06024</v>
      </c>
      <c r="F3812">
        <v>65.84</v>
      </c>
      <c r="G3812">
        <v>-16.076528721052199</v>
      </c>
      <c r="H3812">
        <v>3.32980970688789</v>
      </c>
      <c r="I3812">
        <v>-9.9249699096163102</v>
      </c>
      <c r="J3812">
        <v>-2.21209426746291</v>
      </c>
      <c r="K3812">
        <v>61.324705320795701</v>
      </c>
      <c r="L3812">
        <v>61.1341239809638</v>
      </c>
      <c r="M3812">
        <v>61.097148320284902</v>
      </c>
      <c r="N3812">
        <v>1.49628226136829</v>
      </c>
      <c r="O3812">
        <v>10.722964763061899</v>
      </c>
      <c r="P3812">
        <v>35.334018499486099</v>
      </c>
      <c r="Q3812">
        <v>3.1222136194483999E-2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27</v>
      </c>
      <c r="F3813">
        <v>18</v>
      </c>
      <c r="G3813">
        <v>44.213344114860099</v>
      </c>
      <c r="H3813">
        <v>16.051544088714</v>
      </c>
      <c r="I3813">
        <v>-12.027638959019599</v>
      </c>
      <c r="J3813">
        <v>-5.2836413598276399</v>
      </c>
      <c r="K3813">
        <v>17.1491751231923</v>
      </c>
      <c r="L3813">
        <v>16.5312727927768</v>
      </c>
      <c r="M3813">
        <v>48.685355630837698</v>
      </c>
      <c r="N3813">
        <v>1.0847532284780299</v>
      </c>
      <c r="O3813">
        <v>59.1111111111111</v>
      </c>
      <c r="P3813">
        <v>85.758513931888501</v>
      </c>
      <c r="Q3813">
        <v>7.7513535217790003E-2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54</v>
      </c>
      <c r="E3814">
        <v>26.995099679999999</v>
      </c>
      <c r="F3814">
        <v>45.6</v>
      </c>
      <c r="G3814">
        <v>-24.0109549505604</v>
      </c>
      <c r="H3814">
        <v>-2.8868569597787599</v>
      </c>
      <c r="I3814">
        <v>-14.300366231746899</v>
      </c>
      <c r="J3814">
        <v>1.5916793174427399</v>
      </c>
      <c r="K3814">
        <v>45.600000081854297</v>
      </c>
      <c r="L3814">
        <v>45.601944279522201</v>
      </c>
      <c r="M3814">
        <v>0</v>
      </c>
      <c r="O3814">
        <v>5.26315789473683</v>
      </c>
      <c r="P3814">
        <v>0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715</v>
      </c>
      <c r="E3815">
        <v>26.973934176</v>
      </c>
      <c r="F3815">
        <v>134.77000000000001</v>
      </c>
      <c r="G3815">
        <v>21.199690454029501</v>
      </c>
      <c r="H3815">
        <v>3.2102211936775702</v>
      </c>
      <c r="I3815">
        <v>5.5058387642527</v>
      </c>
      <c r="J3815">
        <v>2.2754785359579199</v>
      </c>
      <c r="K3815">
        <v>127.679802160734</v>
      </c>
      <c r="L3815">
        <v>116.139084438156</v>
      </c>
      <c r="M3815">
        <v>49.068310851650402</v>
      </c>
      <c r="N3815">
        <v>1.4731010014430299</v>
      </c>
      <c r="O3815">
        <v>0.912666023595742</v>
      </c>
      <c r="P3815">
        <v>57.2578763127187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290</v>
      </c>
      <c r="E3816">
        <v>26.951013982999999</v>
      </c>
      <c r="F3816">
        <v>9.19</v>
      </c>
      <c r="G3816">
        <v>12.6169520261837</v>
      </c>
      <c r="H3816">
        <v>-7.4043107585467203</v>
      </c>
      <c r="I3816">
        <v>-29.677898460107901</v>
      </c>
      <c r="J3816">
        <v>-0.51358384045198002</v>
      </c>
      <c r="K3816">
        <v>9.4410990189683002</v>
      </c>
      <c r="L3816">
        <v>9.46983580422018</v>
      </c>
      <c r="M3816">
        <v>42.2566665669884</v>
      </c>
      <c r="N3816">
        <v>0.60820078127741195</v>
      </c>
      <c r="O3816">
        <v>49.619151251360101</v>
      </c>
      <c r="P3816">
        <v>65.287769784172596</v>
      </c>
      <c r="Q3816">
        <v>2.4828761180815E-2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715</v>
      </c>
      <c r="E3817">
        <v>26.947385721</v>
      </c>
      <c r="F3817">
        <v>41.15</v>
      </c>
      <c r="G3817">
        <v>12.6954667630038</v>
      </c>
      <c r="H3817">
        <v>11.8576278210087</v>
      </c>
      <c r="I3817">
        <v>-3.62853577615014</v>
      </c>
      <c r="J3817">
        <v>3.6786358391818799</v>
      </c>
      <c r="K3817">
        <v>37.594704607313702</v>
      </c>
      <c r="L3817">
        <v>35.376244186567703</v>
      </c>
      <c r="N3817">
        <v>0.45731812960207902</v>
      </c>
      <c r="O3817">
        <v>7.9465370595382696</v>
      </c>
      <c r="P3817">
        <v>38.949856491642699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E3818">
        <v>26.885366639999901</v>
      </c>
      <c r="F3818">
        <v>2.4900000000000002</v>
      </c>
      <c r="G3818">
        <v>1.74662080701531</v>
      </c>
      <c r="H3818">
        <v>-0.30065006322703403</v>
      </c>
      <c r="I3818">
        <v>-3.6336995650802701</v>
      </c>
      <c r="J3818">
        <v>2.86827506212359</v>
      </c>
      <c r="K3818">
        <v>2.4127605914031802</v>
      </c>
      <c r="L3818">
        <v>2.393099664882</v>
      </c>
      <c r="M3818">
        <v>68.186232839762098</v>
      </c>
      <c r="N3818">
        <v>0.81448176553924401</v>
      </c>
      <c r="O3818">
        <v>24.096385542168601</v>
      </c>
      <c r="P3818">
        <v>29.015544041450699</v>
      </c>
      <c r="Q3818">
        <v>1.7217794689406998E-2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26.850453332999901</v>
      </c>
      <c r="F3819">
        <v>65.989999999999995</v>
      </c>
      <c r="G3819">
        <v>-19.264923204528699</v>
      </c>
      <c r="H3819">
        <v>-6.9426790269396896</v>
      </c>
      <c r="I3819">
        <v>-19.1453554170389</v>
      </c>
      <c r="J3819">
        <v>-1.34949715314548</v>
      </c>
      <c r="K3819">
        <v>68.155258005148895</v>
      </c>
      <c r="L3819">
        <v>71.990395933380896</v>
      </c>
      <c r="M3819">
        <v>48.926679726707199</v>
      </c>
      <c r="N3819">
        <v>1.31914893617021</v>
      </c>
      <c r="O3819">
        <v>79.587816335808398</v>
      </c>
      <c r="P3819">
        <v>11.847457627118599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D3820" t="s">
        <v>541</v>
      </c>
      <c r="E3820">
        <v>26.846316000000002</v>
      </c>
      <c r="F3820">
        <v>0.81</v>
      </c>
      <c r="G3820">
        <v>-72.4185982626623</v>
      </c>
      <c r="H3820">
        <v>-0.38685695977877299</v>
      </c>
      <c r="I3820">
        <v>-80.967032898413606</v>
      </c>
      <c r="J3820">
        <v>4.0916793174427299</v>
      </c>
      <c r="K3820">
        <v>0.81782320568656697</v>
      </c>
      <c r="L3820">
        <v>1.17844949822422</v>
      </c>
      <c r="M3820">
        <v>51.8452646223679</v>
      </c>
      <c r="N3820">
        <v>0.929732264828799</v>
      </c>
      <c r="O3820">
        <v>265.43209876543199</v>
      </c>
      <c r="P3820">
        <v>24.615384615384599</v>
      </c>
      <c r="Q3820">
        <v>5.1956218528106002E-2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622</v>
      </c>
      <c r="E3821">
        <v>26.830369935</v>
      </c>
      <c r="F3821">
        <v>12.15</v>
      </c>
      <c r="G3821">
        <v>-24.0109549505604</v>
      </c>
      <c r="H3821">
        <v>-2.6306656702826001</v>
      </c>
      <c r="I3821">
        <v>-37.885271892124301</v>
      </c>
      <c r="J3821">
        <v>3.1487727430482799</v>
      </c>
      <c r="K3821">
        <v>12.157071240983401</v>
      </c>
      <c r="L3821">
        <v>13.446046514009399</v>
      </c>
      <c r="M3821">
        <v>68.573922222666297</v>
      </c>
      <c r="N3821">
        <v>0.970974668805484</v>
      </c>
      <c r="O3821">
        <v>85.185185185185105</v>
      </c>
      <c r="P3821">
        <v>21.5</v>
      </c>
      <c r="Q3821">
        <v>-4.8358406008727997E-2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26.769600000000001</v>
      </c>
      <c r="F3822">
        <v>198</v>
      </c>
      <c r="G3822">
        <v>22.764434226607801</v>
      </c>
      <c r="H3822">
        <v>4.8451018031078297</v>
      </c>
      <c r="I3822">
        <v>32.475022945421301</v>
      </c>
      <c r="J3822">
        <v>6.0916793174427397</v>
      </c>
      <c r="M3822">
        <v>42.983509262369303</v>
      </c>
      <c r="O3822">
        <v>18.383838383838299</v>
      </c>
      <c r="P3822">
        <v>62.561576354679801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95</v>
      </c>
      <c r="E3823">
        <v>26.740263003999999</v>
      </c>
      <c r="F3823">
        <v>17.78</v>
      </c>
      <c r="G3823">
        <v>26.702731027609101</v>
      </c>
      <c r="H3823">
        <v>4.3545223505660697</v>
      </c>
      <c r="I3823">
        <v>-28.406646424983599</v>
      </c>
      <c r="J3823">
        <v>8.4033564782899202</v>
      </c>
      <c r="K3823">
        <v>17.251412050915</v>
      </c>
      <c r="L3823">
        <v>16.689094543306201</v>
      </c>
      <c r="M3823">
        <v>58.184257318610399</v>
      </c>
      <c r="N3823">
        <v>1.8513885221397599</v>
      </c>
      <c r="O3823">
        <v>42.013498312710901</v>
      </c>
      <c r="P3823">
        <v>61.636363636363598</v>
      </c>
      <c r="Q3823">
        <v>1.6162625170930998E-2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21</v>
      </c>
      <c r="E3824">
        <v>26.740046795000001</v>
      </c>
      <c r="F3824">
        <v>355.6</v>
      </c>
      <c r="G3824">
        <v>6.5323636984850797</v>
      </c>
      <c r="H3824">
        <v>2.465049198579</v>
      </c>
      <c r="I3824">
        <v>-2.6169491463197998</v>
      </c>
      <c r="J3824">
        <v>-1.05059710532147</v>
      </c>
      <c r="K3824">
        <v>350.70388433696797</v>
      </c>
      <c r="L3824">
        <v>319.62620488243101</v>
      </c>
      <c r="M3824">
        <v>74.284915173060398</v>
      </c>
      <c r="N3824">
        <v>1.0607199599858701</v>
      </c>
      <c r="O3824">
        <v>12.204724409448801</v>
      </c>
      <c r="P3824">
        <v>69.293025470126096</v>
      </c>
      <c r="Q3824">
        <v>2.0518194718030999E-2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906</v>
      </c>
      <c r="E3825">
        <v>26.673867903999898</v>
      </c>
      <c r="F3825">
        <v>3.11</v>
      </c>
      <c r="G3825">
        <v>-98.519151671871896</v>
      </c>
      <c r="H3825">
        <v>-17.681377507723901</v>
      </c>
      <c r="I3825">
        <v>-80.124542055922703</v>
      </c>
      <c r="J3825">
        <v>1.5916793174427399</v>
      </c>
      <c r="K3825">
        <v>4.8089156557412798</v>
      </c>
      <c r="L3825">
        <v>8.7341361162779805</v>
      </c>
      <c r="M3825">
        <v>7.7776286571445601</v>
      </c>
      <c r="N3825">
        <v>0.32546788098580198</v>
      </c>
      <c r="O3825">
        <v>359.80707395498399</v>
      </c>
      <c r="P3825">
        <v>4.0133779264214002</v>
      </c>
      <c r="Q3825">
        <v>-0.167818810702829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26.6175</v>
      </c>
      <c r="F3826">
        <v>68.25</v>
      </c>
      <c r="G3826">
        <v>22.921230194757001</v>
      </c>
      <c r="H3826">
        <v>-5.5910823118914399</v>
      </c>
      <c r="I3826">
        <v>-23.699012189532599</v>
      </c>
      <c r="J3826">
        <v>-1.9682815927903801</v>
      </c>
      <c r="K3826">
        <v>68.410992397264593</v>
      </c>
      <c r="L3826">
        <v>63.380284615484499</v>
      </c>
      <c r="M3826">
        <v>47.714716423995299</v>
      </c>
      <c r="N3826">
        <v>1.7012004116766399</v>
      </c>
      <c r="O3826">
        <v>34.798534798534803</v>
      </c>
      <c r="P3826">
        <v>55.113636363636303</v>
      </c>
      <c r="Q3826">
        <v>6.7153795603345001E-2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285</v>
      </c>
      <c r="E3827">
        <v>26.5794</v>
      </c>
      <c r="F3827">
        <v>31</v>
      </c>
      <c r="G3827">
        <v>-65.794992509245901</v>
      </c>
      <c r="H3827">
        <v>-8.6619329476207003</v>
      </c>
      <c r="I3827">
        <v>-34.813186744567403</v>
      </c>
      <c r="J3827">
        <v>1.5916793174427399</v>
      </c>
      <c r="K3827">
        <v>31.347369279210898</v>
      </c>
      <c r="M3827">
        <v>50.350940398218903</v>
      </c>
      <c r="N3827">
        <v>0.59635907093534202</v>
      </c>
      <c r="O3827">
        <v>88.870967741935402</v>
      </c>
      <c r="P3827">
        <v>26.530612244897899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26.552302640000001</v>
      </c>
      <c r="F3828">
        <v>38.65</v>
      </c>
      <c r="G3828">
        <v>-42.212013151618599</v>
      </c>
      <c r="H3828">
        <v>-23.2027937724162</v>
      </c>
      <c r="I3828">
        <v>-32.501424432805102</v>
      </c>
      <c r="J3828">
        <v>2.0960929366104701</v>
      </c>
      <c r="M3828">
        <v>39.601091971652302</v>
      </c>
      <c r="O3828">
        <v>55.989650711513498</v>
      </c>
      <c r="P3828">
        <v>4.8846675712347301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26.457149999999999</v>
      </c>
      <c r="F3829">
        <v>22.71</v>
      </c>
      <c r="G3829">
        <v>158.100846291675</v>
      </c>
      <c r="H3829">
        <v>45.969559812775202</v>
      </c>
      <c r="I3829">
        <v>27.8147776981654</v>
      </c>
      <c r="J3829">
        <v>-2.6975363688317602</v>
      </c>
      <c r="K3829">
        <v>19.7930209606453</v>
      </c>
      <c r="L3829">
        <v>16.203645917392301</v>
      </c>
      <c r="M3829">
        <v>44.3892218587036</v>
      </c>
      <c r="N3829">
        <v>1.22886732095069</v>
      </c>
      <c r="O3829">
        <v>25.891677675033002</v>
      </c>
      <c r="P3829">
        <v>193.03225806451599</v>
      </c>
      <c r="Q3829">
        <v>0.118020194903386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60</v>
      </c>
      <c r="E3830">
        <v>26.455248000000001</v>
      </c>
      <c r="F3830">
        <v>61.65</v>
      </c>
      <c r="G3830">
        <v>-46.755315852815997</v>
      </c>
      <c r="H3830">
        <v>-8.0407031136249092</v>
      </c>
      <c r="I3830">
        <v>-27.469380316253901</v>
      </c>
      <c r="J3830">
        <v>-0.55117782541439597</v>
      </c>
      <c r="K3830">
        <v>66.535755418561806</v>
      </c>
      <c r="M3830">
        <v>39.557177966397902</v>
      </c>
      <c r="N3830">
        <v>0.47297297297297197</v>
      </c>
      <c r="O3830">
        <v>36.253041362530404</v>
      </c>
      <c r="P3830">
        <v>7.4041811846689898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541</v>
      </c>
      <c r="E3831">
        <v>26.450559999999999</v>
      </c>
      <c r="F3831">
        <v>47.36</v>
      </c>
      <c r="G3831">
        <v>-5.0159800761885798</v>
      </c>
      <c r="H3831">
        <v>-18.708285531207299</v>
      </c>
      <c r="I3831">
        <v>-27.337457675008</v>
      </c>
      <c r="J3831">
        <v>-1.4722729753806101</v>
      </c>
      <c r="K3831">
        <v>54.087952914083701</v>
      </c>
      <c r="L3831">
        <v>54.4706827108322</v>
      </c>
      <c r="M3831">
        <v>30.946844540331</v>
      </c>
      <c r="N3831">
        <v>3.1715004290712199</v>
      </c>
      <c r="O3831">
        <v>83.657094594594597</v>
      </c>
      <c r="P3831">
        <v>26.125166444740302</v>
      </c>
      <c r="Q3831">
        <v>2.7599669452456999E-2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418</v>
      </c>
      <c r="E3832">
        <v>26.4342164</v>
      </c>
      <c r="F3832">
        <v>43.22</v>
      </c>
      <c r="G3832">
        <v>22.995847770527899</v>
      </c>
      <c r="H3832">
        <v>28.076998461907898</v>
      </c>
      <c r="I3832">
        <v>-3.0806029790449401</v>
      </c>
      <c r="J3832">
        <v>10.237356478862001</v>
      </c>
      <c r="K3832">
        <v>37.297426323246398</v>
      </c>
      <c r="L3832">
        <v>35.479494925477297</v>
      </c>
      <c r="M3832">
        <v>65.735756576711097</v>
      </c>
      <c r="N3832">
        <v>3.3089977893946498</v>
      </c>
      <c r="O3832">
        <v>18.9264229523368</v>
      </c>
      <c r="P3832">
        <v>71.1683168316831</v>
      </c>
      <c r="Q3832">
        <v>1.224065428008E-3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E3833">
        <v>26.362400000000001</v>
      </c>
      <c r="F3833">
        <v>21.26</v>
      </c>
      <c r="G3833">
        <v>30.119479832048199</v>
      </c>
      <c r="H3833">
        <v>0.116002906760795</v>
      </c>
      <c r="I3833">
        <v>-30.500602731549801</v>
      </c>
      <c r="J3833">
        <v>-3.5860302042773</v>
      </c>
      <c r="K3833">
        <v>21.446007031754601</v>
      </c>
      <c r="L3833">
        <v>21.323343114117201</v>
      </c>
      <c r="M3833">
        <v>45.0685820573526</v>
      </c>
      <c r="N3833">
        <v>1.7295703473749899</v>
      </c>
      <c r="O3833">
        <v>51.740357478833403</v>
      </c>
      <c r="P3833">
        <v>75.5573905862923</v>
      </c>
      <c r="Q3833">
        <v>8.3481353583080994E-2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1428</v>
      </c>
      <c r="E3834">
        <v>26.351631999999999</v>
      </c>
      <c r="F3834">
        <v>1.7</v>
      </c>
      <c r="G3834">
        <v>137.527506587901</v>
      </c>
      <c r="H3834">
        <v>0.42440131836693601</v>
      </c>
      <c r="I3834">
        <v>21.699633768253001</v>
      </c>
      <c r="J3834">
        <v>11.4508342470202</v>
      </c>
      <c r="K3834">
        <v>1.5020467872619601</v>
      </c>
      <c r="L3834">
        <v>1.3709326126546699</v>
      </c>
      <c r="M3834">
        <v>85.927099566251101</v>
      </c>
      <c r="N3834">
        <v>1.43733181753696</v>
      </c>
      <c r="O3834">
        <v>14.705882352941099</v>
      </c>
      <c r="P3834">
        <v>183.333333333333</v>
      </c>
      <c r="Q3834">
        <v>7.4400250083662994E-2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E3835">
        <v>26.25723</v>
      </c>
      <c r="F3835">
        <v>21.33</v>
      </c>
      <c r="G3835">
        <v>168.34573294752801</v>
      </c>
      <c r="H3835">
        <v>43.595720292029199</v>
      </c>
      <c r="I3835">
        <v>88.456287760648394</v>
      </c>
      <c r="J3835">
        <v>-6.5320320227634303</v>
      </c>
      <c r="K3835">
        <v>18.322960921493099</v>
      </c>
      <c r="L3835">
        <v>14.043171883943501</v>
      </c>
      <c r="M3835">
        <v>51.686936116018998</v>
      </c>
      <c r="N3835">
        <v>2.05727272727272</v>
      </c>
      <c r="O3835">
        <v>13.6896390060947</v>
      </c>
      <c r="P3835">
        <v>238.57142857142799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395</v>
      </c>
      <c r="E3836">
        <v>26.246488124999999</v>
      </c>
      <c r="F3836">
        <v>35.75</v>
      </c>
      <c r="G3836">
        <v>-60.171669236274703</v>
      </c>
      <c r="H3836">
        <v>1.88237380945199</v>
      </c>
      <c r="I3836">
        <v>-10.3759476270957</v>
      </c>
      <c r="J3836">
        <v>-2.08583129076094</v>
      </c>
      <c r="K3836">
        <v>34.145546012806697</v>
      </c>
      <c r="L3836">
        <v>37.971353522020301</v>
      </c>
      <c r="M3836">
        <v>57.840417040763803</v>
      </c>
      <c r="N3836">
        <v>1.5285198555956601</v>
      </c>
      <c r="O3836">
        <v>56.643356643356597</v>
      </c>
      <c r="P3836">
        <v>24.781849912739901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D3837" t="s">
        <v>133</v>
      </c>
      <c r="E3837">
        <v>26.162244459</v>
      </c>
      <c r="F3837">
        <v>19.010000000000002</v>
      </c>
      <c r="G3837">
        <v>7.4214958301591496</v>
      </c>
      <c r="H3837">
        <v>-6.9368569597787504</v>
      </c>
      <c r="I3837">
        <v>-43.367530410851401</v>
      </c>
      <c r="J3837">
        <v>-0.84858504452979899</v>
      </c>
      <c r="K3837">
        <v>20.298415288139001</v>
      </c>
      <c r="L3837">
        <v>21.0941499666637</v>
      </c>
      <c r="M3837">
        <v>35.457622686273197</v>
      </c>
      <c r="N3837">
        <v>0.611862404062127</v>
      </c>
      <c r="O3837">
        <v>96.580746975276099</v>
      </c>
      <c r="P3837">
        <v>35.785714285714199</v>
      </c>
      <c r="Q3837">
        <v>0.111534620441988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D3838" t="s">
        <v>21</v>
      </c>
      <c r="E3838">
        <v>26.153423352000001</v>
      </c>
      <c r="F3838">
        <v>16.920000000000002</v>
      </c>
      <c r="G3838">
        <v>-8.12054399165633</v>
      </c>
      <c r="H3838">
        <v>-7.00114267406446</v>
      </c>
      <c r="I3838">
        <v>-22.840906772287401</v>
      </c>
      <c r="J3838">
        <v>-1.9715390733618301</v>
      </c>
      <c r="K3838">
        <v>16.8501684854564</v>
      </c>
      <c r="L3838">
        <v>16.674959067868599</v>
      </c>
      <c r="M3838">
        <v>49.176070907057102</v>
      </c>
      <c r="N3838">
        <v>0.97464720701187302</v>
      </c>
      <c r="O3838">
        <v>37.411347517730398</v>
      </c>
      <c r="P3838">
        <v>41</v>
      </c>
      <c r="Q3838">
        <v>2.6823134883128999E-2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E3839">
        <v>26.115526500000001</v>
      </c>
      <c r="F3839">
        <v>352.5</v>
      </c>
      <c r="G3839">
        <v>876.55674303411104</v>
      </c>
      <c r="H3839">
        <v>-1.28462265138539</v>
      </c>
      <c r="I3839">
        <v>151.436535389059</v>
      </c>
      <c r="J3839">
        <v>7.6853094018633197</v>
      </c>
      <c r="K3839">
        <v>328.47319953482599</v>
      </c>
      <c r="L3839">
        <v>212.467025487755</v>
      </c>
      <c r="M3839">
        <v>67.846524258409005</v>
      </c>
      <c r="N3839">
        <v>0.18511796733212299</v>
      </c>
      <c r="O3839">
        <v>18.695035460992798</v>
      </c>
      <c r="P3839">
        <v>900.56769798467201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E3840">
        <v>26.076000000000001</v>
      </c>
      <c r="F3840">
        <v>43.46</v>
      </c>
      <c r="G3840">
        <v>-17.439106004998902</v>
      </c>
      <c r="H3840">
        <v>-4.6346132186356304</v>
      </c>
      <c r="I3840">
        <v>-25.406931991615998</v>
      </c>
      <c r="J3840">
        <v>-4.7146269888635501</v>
      </c>
      <c r="K3840">
        <v>43.099084663922604</v>
      </c>
      <c r="L3840">
        <v>44.240418158133799</v>
      </c>
      <c r="M3840">
        <v>56.273344130490301</v>
      </c>
      <c r="N3840">
        <v>0.70564504977876097</v>
      </c>
      <c r="O3840">
        <v>48.159226875287601</v>
      </c>
      <c r="P3840">
        <v>29.114676173499699</v>
      </c>
      <c r="Q3840">
        <v>5.8939488083104001E-2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21</v>
      </c>
      <c r="E3841">
        <v>26.048999999999999</v>
      </c>
      <c r="F3841">
        <v>86.83</v>
      </c>
      <c r="G3841">
        <v>110.855152704294</v>
      </c>
      <c r="H3841">
        <v>24.0436985957767</v>
      </c>
      <c r="I3841">
        <v>-2.5644249114535498</v>
      </c>
      <c r="J3841">
        <v>-16.9410359615731</v>
      </c>
      <c r="K3841">
        <v>79.439110323870196</v>
      </c>
      <c r="L3841">
        <v>66.551760216679199</v>
      </c>
      <c r="M3841">
        <v>41.255434945015203</v>
      </c>
      <c r="N3841">
        <v>2.1288233642030399</v>
      </c>
      <c r="O3841">
        <v>35.644362547506603</v>
      </c>
      <c r="P3841">
        <v>140.52631578947299</v>
      </c>
      <c r="Q3841">
        <v>0.12839782583135001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E3842">
        <v>25.706105324999999</v>
      </c>
      <c r="F3842">
        <v>40.909999999999997</v>
      </c>
      <c r="G3842">
        <v>231.72817548422199</v>
      </c>
      <c r="H3842">
        <v>-10.0783270142252</v>
      </c>
      <c r="I3842">
        <v>76.067246611435905</v>
      </c>
      <c r="J3842">
        <v>-2.8242085330245401</v>
      </c>
      <c r="K3842">
        <v>42.469880951970403</v>
      </c>
      <c r="L3842">
        <v>34.500210616579402</v>
      </c>
      <c r="M3842">
        <v>31.5312216361081</v>
      </c>
      <c r="N3842">
        <v>0.84498363338788796</v>
      </c>
      <c r="O3842">
        <v>38.279149352236601</v>
      </c>
      <c r="P3842">
        <v>271.90909090909003</v>
      </c>
      <c r="Q3842">
        <v>8.967526631943E-2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72</v>
      </c>
      <c r="E3843">
        <v>25.671240000000001</v>
      </c>
      <c r="F3843">
        <v>25.62</v>
      </c>
      <c r="G3843">
        <v>20.164621864295999</v>
      </c>
      <c r="H3843">
        <v>-3.9333685876857301</v>
      </c>
      <c r="I3843">
        <v>4.8070256789922299</v>
      </c>
      <c r="J3843">
        <v>7.7455254712889001</v>
      </c>
      <c r="K3843">
        <v>23.949503174245901</v>
      </c>
      <c r="L3843">
        <v>22.553822688014598</v>
      </c>
      <c r="M3843">
        <v>71.788427825886203</v>
      </c>
      <c r="N3843">
        <v>0.90718523813778895</v>
      </c>
      <c r="O3843">
        <v>12.021857923497199</v>
      </c>
      <c r="P3843">
        <v>60.225140712945603</v>
      </c>
      <c r="Q3843">
        <v>7.7399113824104998E-2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E3844">
        <v>25.636800000000001</v>
      </c>
      <c r="F3844">
        <v>654</v>
      </c>
      <c r="G3844">
        <v>27.5533555940513</v>
      </c>
      <c r="H3844">
        <v>-0.76449985711778601</v>
      </c>
      <c r="I3844">
        <v>4.6195355775084197</v>
      </c>
      <c r="J3844">
        <v>3.6483998123411099</v>
      </c>
      <c r="K3844">
        <v>634.67203543881806</v>
      </c>
      <c r="L3844">
        <v>591.408047310234</v>
      </c>
      <c r="M3844">
        <v>59.436811228964999</v>
      </c>
      <c r="N3844">
        <v>0.56445086705202296</v>
      </c>
      <c r="O3844">
        <v>45.573394495412799</v>
      </c>
      <c r="P3844">
        <v>63.5</v>
      </c>
      <c r="Q3844">
        <v>-4.4775570664768997E-2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E3845">
        <v>25.619767199999998</v>
      </c>
      <c r="F3845">
        <v>41.01</v>
      </c>
      <c r="G3845">
        <v>85.973684066336602</v>
      </c>
      <c r="H3845">
        <v>31.165978091767599</v>
      </c>
      <c r="I3845">
        <v>56.931366544870897</v>
      </c>
      <c r="J3845">
        <v>24.0100376581311</v>
      </c>
      <c r="K3845">
        <v>32.811482462257899</v>
      </c>
      <c r="L3845">
        <v>26.638299573274701</v>
      </c>
      <c r="M3845">
        <v>77.7224458954406</v>
      </c>
      <c r="N3845">
        <v>1.96393653545564</v>
      </c>
      <c r="O3845">
        <v>7.2665203608875899</v>
      </c>
      <c r="P3845">
        <v>155.51401869158801</v>
      </c>
      <c r="Q3845">
        <v>5.6389354403179999E-2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25.531600000000001</v>
      </c>
      <c r="F3846">
        <v>82.36</v>
      </c>
      <c r="G3846">
        <v>230.22560418922399</v>
      </c>
      <c r="H3846">
        <v>-6.2959478688696597</v>
      </c>
      <c r="I3846">
        <v>160.691286522844</v>
      </c>
      <c r="J3846">
        <v>-2.3688344789416398</v>
      </c>
      <c r="K3846">
        <v>85.147530237233198</v>
      </c>
      <c r="L3846">
        <v>59.332874951373498</v>
      </c>
      <c r="M3846">
        <v>37.036585238127998</v>
      </c>
      <c r="N3846">
        <v>0.34281333613925302</v>
      </c>
      <c r="O3846">
        <v>23.445847498785799</v>
      </c>
      <c r="P3846">
        <v>266.04444444444403</v>
      </c>
      <c r="Q3846">
        <v>0.117843579364902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72</v>
      </c>
      <c r="E3847">
        <v>25.4658382</v>
      </c>
      <c r="F3847">
        <v>12.43</v>
      </c>
      <c r="G3847">
        <v>-62.384777459236702</v>
      </c>
      <c r="H3847">
        <v>-7.4916152099706199</v>
      </c>
      <c r="I3847">
        <v>-23.437793132331699</v>
      </c>
      <c r="J3847">
        <v>-1.67680317282962</v>
      </c>
      <c r="K3847">
        <v>12.7722394237923</v>
      </c>
      <c r="L3847">
        <v>15.8842365552615</v>
      </c>
      <c r="M3847">
        <v>42.401434294890599</v>
      </c>
      <c r="N3847">
        <v>0.89298823951510198</v>
      </c>
      <c r="O3847">
        <v>75.382139983909894</v>
      </c>
      <c r="P3847">
        <v>15.951492537313399</v>
      </c>
      <c r="Q3847">
        <v>6.1571554002552001E-2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1506</v>
      </c>
      <c r="E3848">
        <v>25.464841803999999</v>
      </c>
      <c r="F3848">
        <v>9.64</v>
      </c>
      <c r="G3848">
        <v>165.40080975532101</v>
      </c>
      <c r="H3848">
        <v>80.732190659268795</v>
      </c>
      <c r="I3848">
        <v>49.089464276727597</v>
      </c>
      <c r="J3848">
        <v>5.0251557122925297</v>
      </c>
      <c r="K3848">
        <v>6.9821500220747597</v>
      </c>
      <c r="L3848">
        <v>5.8303436736092902</v>
      </c>
      <c r="M3848">
        <v>68.718021793792104</v>
      </c>
      <c r="N3848">
        <v>1.1913273919471099</v>
      </c>
      <c r="O3848">
        <v>6.4315352697095403</v>
      </c>
      <c r="Q3848">
        <v>8.2874996483829996E-2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409</v>
      </c>
      <c r="E3849">
        <v>25.458159999999999</v>
      </c>
      <c r="F3849">
        <v>21.52</v>
      </c>
      <c r="G3849">
        <v>177.812326956872</v>
      </c>
      <c r="H3849">
        <v>63.047208974287102</v>
      </c>
      <c r="I3849">
        <v>17.643226656051901</v>
      </c>
      <c r="J3849">
        <v>12.079484195491499</v>
      </c>
      <c r="K3849">
        <v>16.375161101583998</v>
      </c>
      <c r="L3849">
        <v>13.459233306043499</v>
      </c>
      <c r="M3849">
        <v>64.371038625090407</v>
      </c>
      <c r="N3849">
        <v>2.6089243314284798</v>
      </c>
      <c r="O3849">
        <v>16.1710037174721</v>
      </c>
      <c r="P3849">
        <v>261.07382550335501</v>
      </c>
      <c r="Q3849">
        <v>0.14814051586941501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72</v>
      </c>
      <c r="E3850">
        <v>25.372843124999999</v>
      </c>
      <c r="F3850">
        <v>50.75</v>
      </c>
      <c r="G3850">
        <v>90.940336874937202</v>
      </c>
      <c r="H3850">
        <v>-15.0497068325523</v>
      </c>
      <c r="I3850">
        <v>13.9533613396455</v>
      </c>
      <c r="J3850">
        <v>-0.507016088115956</v>
      </c>
      <c r="K3850">
        <v>50.421380375675298</v>
      </c>
      <c r="L3850">
        <v>43.494241704408203</v>
      </c>
      <c r="M3850">
        <v>34.452483112762501</v>
      </c>
      <c r="N3850">
        <v>0.48314270673813098</v>
      </c>
      <c r="O3850">
        <v>33.990147783251203</v>
      </c>
      <c r="P3850">
        <v>120.652173913043</v>
      </c>
      <c r="Q3850">
        <v>8.5431091829439004E-2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E3851">
        <v>25.360965</v>
      </c>
      <c r="F3851">
        <v>23.5</v>
      </c>
      <c r="G3851">
        <v>20.604429664824099</v>
      </c>
      <c r="H3851">
        <v>-17.1210189485518</v>
      </c>
      <c r="I3851">
        <v>-10.501779659308699</v>
      </c>
      <c r="J3851">
        <v>-12.3318619300421</v>
      </c>
      <c r="K3851">
        <v>22.7337573377553</v>
      </c>
      <c r="L3851">
        <v>21.707002510520901</v>
      </c>
      <c r="M3851">
        <v>55.0179361709109</v>
      </c>
      <c r="N3851">
        <v>2.05483184495534</v>
      </c>
      <c r="O3851">
        <v>31.829787234042499</v>
      </c>
      <c r="P3851">
        <v>68.458781362007102</v>
      </c>
      <c r="Q3851">
        <v>-3.47702506214E-4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124</v>
      </c>
      <c r="E3852">
        <v>25.34</v>
      </c>
      <c r="F3852">
        <v>7.24</v>
      </c>
      <c r="G3852">
        <v>-18.1630017341861</v>
      </c>
      <c r="H3852">
        <v>-2.8868569597787599</v>
      </c>
      <c r="I3852">
        <v>-45.933982851199197</v>
      </c>
      <c r="J3852">
        <v>2.81616911336112</v>
      </c>
      <c r="K3852">
        <v>7.6182732039271901</v>
      </c>
      <c r="L3852">
        <v>8.5677915248448908</v>
      </c>
      <c r="M3852">
        <v>45.637599653886298</v>
      </c>
      <c r="N3852">
        <v>0.70041903579383402</v>
      </c>
      <c r="O3852">
        <v>71.823204419889393</v>
      </c>
      <c r="P3852">
        <v>11.3846153846153</v>
      </c>
      <c r="Q3852">
        <v>9.0716621058309996E-3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E3853">
        <v>25.31</v>
      </c>
      <c r="F3853">
        <v>50.62</v>
      </c>
      <c r="G3853">
        <v>64.728791507306795</v>
      </c>
      <c r="H3853">
        <v>-0.73675553990046005</v>
      </c>
      <c r="I3853">
        <v>-14.693912079838199</v>
      </c>
      <c r="J3853">
        <v>1.2947084205906401</v>
      </c>
      <c r="K3853">
        <v>51.044489761780703</v>
      </c>
      <c r="L3853">
        <v>46.068256382073898</v>
      </c>
      <c r="M3853">
        <v>48.268885321943998</v>
      </c>
      <c r="N3853">
        <v>0.46954181899159297</v>
      </c>
      <c r="O3853">
        <v>25.246937969182099</v>
      </c>
      <c r="P3853">
        <v>109.867330016583</v>
      </c>
      <c r="Q3853">
        <v>6.0032072103933E-2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E3854">
        <v>25.180399999999999</v>
      </c>
      <c r="F3854">
        <v>54.74</v>
      </c>
      <c r="G3854">
        <v>-28.844056480463099</v>
      </c>
      <c r="H3854">
        <v>-12.214588052215699</v>
      </c>
      <c r="I3854">
        <v>-20.115920257899699</v>
      </c>
      <c r="J3854">
        <v>1.3697447881289</v>
      </c>
      <c r="K3854">
        <v>55.470821864072803</v>
      </c>
      <c r="L3854">
        <v>56.5301991037677</v>
      </c>
      <c r="M3854">
        <v>47.741481152547102</v>
      </c>
      <c r="N3854">
        <v>0.59894941061935703</v>
      </c>
      <c r="O3854">
        <v>33.814395323346702</v>
      </c>
      <c r="P3854">
        <v>23.902218198279702</v>
      </c>
      <c r="Q3854">
        <v>-2.3769174909080001E-3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D3855" t="s">
        <v>418</v>
      </c>
      <c r="E3855">
        <v>25.156269000000002</v>
      </c>
      <c r="F3855">
        <v>34.9</v>
      </c>
      <c r="G3855">
        <v>23.682654867467399</v>
      </c>
      <c r="H3855">
        <v>-4.0011426740644698</v>
      </c>
      <c r="I3855">
        <v>-26.567837322747401</v>
      </c>
      <c r="J3855">
        <v>0.81759674863539999</v>
      </c>
      <c r="K3855">
        <v>35.054338219496699</v>
      </c>
      <c r="L3855">
        <v>34.426436894903603</v>
      </c>
      <c r="M3855">
        <v>57.095794114927003</v>
      </c>
      <c r="N3855">
        <v>0.82483047109738905</v>
      </c>
      <c r="O3855">
        <v>37.478510028653297</v>
      </c>
      <c r="P3855">
        <v>66.111375535459203</v>
      </c>
      <c r="Q3855">
        <v>6.3523251068956996E-2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E3856">
        <v>25.035789000000001</v>
      </c>
      <c r="F3856">
        <v>26.7</v>
      </c>
      <c r="G3856">
        <v>-19.7140799505604</v>
      </c>
      <c r="H3856">
        <v>2.2312532764417101</v>
      </c>
      <c r="I3856">
        <v>-11.608058539439201</v>
      </c>
      <c r="J3856">
        <v>1.5916793174427399</v>
      </c>
      <c r="K3856">
        <v>26.356205847643299</v>
      </c>
      <c r="L3856">
        <v>26.081536436941398</v>
      </c>
      <c r="M3856">
        <v>51.607257851214698</v>
      </c>
      <c r="N3856">
        <v>1.4761904761904701</v>
      </c>
      <c r="O3856">
        <v>13.483146067415699</v>
      </c>
      <c r="P3856">
        <v>23.3256351039261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E3857">
        <v>24.999600000000001</v>
      </c>
      <c r="F3857">
        <v>10.039999999999999</v>
      </c>
      <c r="G3857">
        <v>-52.551880217464301</v>
      </c>
      <c r="H3857">
        <v>-17.505106494229398</v>
      </c>
      <c r="I3857">
        <v>-40.422514870451799</v>
      </c>
      <c r="J3857">
        <v>-5.3118739820496303</v>
      </c>
      <c r="K3857">
        <v>10.204273180970301</v>
      </c>
      <c r="L3857">
        <v>11.588781566092701</v>
      </c>
      <c r="M3857">
        <v>52.526043444769698</v>
      </c>
      <c r="N3857">
        <v>0.60487804878048701</v>
      </c>
      <c r="O3857">
        <v>93.625498007968105</v>
      </c>
      <c r="P3857">
        <v>18.117647058823501</v>
      </c>
      <c r="Q3857">
        <v>-4.1281402899381002E-2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622</v>
      </c>
      <c r="E3858">
        <v>24.9916968</v>
      </c>
      <c r="F3858">
        <v>9.3800000000000008</v>
      </c>
      <c r="G3858">
        <v>-39.885394412443802</v>
      </c>
      <c r="H3858">
        <v>-13.671170685268899</v>
      </c>
      <c r="I3858">
        <v>-30.099289032464998</v>
      </c>
      <c r="J3858">
        <v>-1.80534828340651</v>
      </c>
      <c r="K3858">
        <v>9.8143980286812802</v>
      </c>
      <c r="L3858">
        <v>9.39500768187402</v>
      </c>
      <c r="M3858">
        <v>42.0403623724902</v>
      </c>
      <c r="N3858">
        <v>1.53536246591444</v>
      </c>
      <c r="O3858">
        <v>49.253731343283498</v>
      </c>
      <c r="P3858">
        <v>34</v>
      </c>
      <c r="Q3858">
        <v>1.7627755627010001E-2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21</v>
      </c>
      <c r="E3859">
        <v>24.970943399999999</v>
      </c>
      <c r="F3859">
        <v>2.2599999999999998</v>
      </c>
      <c r="G3859">
        <v>58.2471095655685</v>
      </c>
      <c r="H3859">
        <v>7.0141331392311397</v>
      </c>
      <c r="I3859">
        <v>32.452880521499701</v>
      </c>
      <c r="J3859">
        <v>-6.6727834924745899</v>
      </c>
      <c r="K3859">
        <v>2.4634611792621799</v>
      </c>
      <c r="L3859">
        <v>2.05277947735323</v>
      </c>
      <c r="M3859">
        <v>32.283744303378498</v>
      </c>
      <c r="N3859">
        <v>0.51204841611230201</v>
      </c>
      <c r="O3859">
        <v>62.389380530973398</v>
      </c>
      <c r="P3859">
        <v>119.417475728155</v>
      </c>
      <c r="Q3859">
        <v>6.4085147239917997E-2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60</v>
      </c>
      <c r="E3860">
        <v>24.887787345</v>
      </c>
      <c r="F3860">
        <v>38.229999999999997</v>
      </c>
      <c r="G3860">
        <v>-10.669715697669799</v>
      </c>
      <c r="H3860">
        <v>-16.227614198086101</v>
      </c>
      <c r="I3860">
        <v>-42.236275751068298</v>
      </c>
      <c r="J3860">
        <v>-7.8988998870234104</v>
      </c>
      <c r="K3860">
        <v>41.508621012776999</v>
      </c>
      <c r="L3860">
        <v>43.344004675478601</v>
      </c>
      <c r="M3860">
        <v>33.459330131598101</v>
      </c>
      <c r="N3860">
        <v>1.05790510929977</v>
      </c>
      <c r="O3860">
        <v>83.102275699712294</v>
      </c>
      <c r="P3860">
        <v>22.1405750798721</v>
      </c>
      <c r="Q3860">
        <v>-1.2597054143342E-2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715</v>
      </c>
      <c r="E3861">
        <v>24.859794348000001</v>
      </c>
      <c r="F3861">
        <v>759.8</v>
      </c>
      <c r="G3861">
        <v>39.517013540496897</v>
      </c>
      <c r="H3861">
        <v>-2.7415465238474499</v>
      </c>
      <c r="I3861">
        <v>18.792402826549001</v>
      </c>
      <c r="J3861">
        <v>-1.19981157206447</v>
      </c>
      <c r="K3861">
        <v>741.532920153796</v>
      </c>
      <c r="L3861">
        <v>638.61873078109397</v>
      </c>
      <c r="M3861">
        <v>42.579740679890797</v>
      </c>
      <c r="N3861">
        <v>1.21349283044984</v>
      </c>
      <c r="O3861">
        <v>3.7115030271123999</v>
      </c>
      <c r="P3861">
        <v>70.492538987995005</v>
      </c>
      <c r="Q3861">
        <v>-2.2826330923839998E-3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D3862" t="s">
        <v>46</v>
      </c>
      <c r="E3862">
        <v>24.82245</v>
      </c>
      <c r="F3862">
        <v>34.049999999999997</v>
      </c>
      <c r="G3862">
        <v>-74.230253196174402</v>
      </c>
      <c r="H3862">
        <v>-2.8868569597787599</v>
      </c>
      <c r="I3862">
        <v>-47.535660349394</v>
      </c>
      <c r="J3862">
        <v>-2.76225326682692</v>
      </c>
      <c r="K3862">
        <v>36.362565475377799</v>
      </c>
      <c r="M3862">
        <v>36.803238276447999</v>
      </c>
      <c r="N3862">
        <v>0.56040756914119305</v>
      </c>
      <c r="O3862">
        <v>119.970631424375</v>
      </c>
      <c r="P3862">
        <v>8.0952380952380807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D3863" t="s">
        <v>46</v>
      </c>
      <c r="E3863">
        <v>24.819839999999999</v>
      </c>
      <c r="F3863">
        <v>27.9</v>
      </c>
      <c r="G3863">
        <v>104.116600241589</v>
      </c>
      <c r="H3863">
        <v>10.9906940606293</v>
      </c>
      <c r="I3863">
        <v>140.727056071726</v>
      </c>
      <c r="J3863">
        <v>5.1936102494887901</v>
      </c>
      <c r="K3863">
        <v>25.302425874879798</v>
      </c>
      <c r="L3863">
        <v>18.464741704335498</v>
      </c>
      <c r="M3863">
        <v>61.754134718066702</v>
      </c>
      <c r="N3863">
        <v>0.106086956521739</v>
      </c>
      <c r="O3863">
        <v>1.57706093189964</v>
      </c>
      <c r="P3863">
        <v>243.17343173431701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302</v>
      </c>
      <c r="E3864">
        <v>24.790037900000002</v>
      </c>
      <c r="F3864">
        <v>22.51</v>
      </c>
      <c r="G3864">
        <v>89.556407478281997</v>
      </c>
      <c r="H3864">
        <v>-10.2231015012634</v>
      </c>
      <c r="I3864">
        <v>13.3797245226489</v>
      </c>
      <c r="J3864">
        <v>-1.2471485213850899</v>
      </c>
      <c r="K3864">
        <v>22.4002048197402</v>
      </c>
      <c r="L3864">
        <v>20.351356918967699</v>
      </c>
      <c r="M3864">
        <v>65.751186723762601</v>
      </c>
      <c r="N3864">
        <v>0.67740545700847998</v>
      </c>
      <c r="O3864">
        <v>44.0693025322078</v>
      </c>
      <c r="P3864">
        <v>139.46808510638201</v>
      </c>
      <c r="Q3864">
        <v>3.6036783527118997E-2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D3865" t="s">
        <v>228</v>
      </c>
      <c r="E3865">
        <v>24.712</v>
      </c>
      <c r="F3865">
        <v>61.78</v>
      </c>
      <c r="G3865">
        <v>113.604429664824</v>
      </c>
      <c r="H3865">
        <v>-13.7954132667472</v>
      </c>
      <c r="I3865">
        <v>79.488843304012093</v>
      </c>
      <c r="J3865">
        <v>5.57246174709271</v>
      </c>
      <c r="K3865">
        <v>60.8270513781438</v>
      </c>
      <c r="L3865">
        <v>48.919836233067997</v>
      </c>
      <c r="M3865">
        <v>57.287651983810903</v>
      </c>
      <c r="N3865">
        <v>0.349290753928163</v>
      </c>
      <c r="O3865">
        <v>39.365490449983803</v>
      </c>
      <c r="P3865">
        <v>137.61538461538399</v>
      </c>
      <c r="Q3865">
        <v>3.7611905224773999E-2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D3866" t="s">
        <v>622</v>
      </c>
      <c r="E3866">
        <v>24.689259</v>
      </c>
      <c r="F3866">
        <v>1.89</v>
      </c>
      <c r="G3866">
        <v>-7.3442882838937997</v>
      </c>
      <c r="H3866">
        <v>0.30463240192336899</v>
      </c>
      <c r="I3866">
        <v>-6.3003662317469598</v>
      </c>
      <c r="J3866">
        <v>-3.77417434109383</v>
      </c>
      <c r="K3866">
        <v>1.8816639676644999</v>
      </c>
      <c r="L3866">
        <v>1.8456782664615801</v>
      </c>
      <c r="M3866">
        <v>45.211289776275301</v>
      </c>
      <c r="N3866">
        <v>1.16621682378518</v>
      </c>
      <c r="O3866">
        <v>42.857142857142797</v>
      </c>
      <c r="P3866">
        <v>41.044776119402897</v>
      </c>
      <c r="Q3866">
        <v>-4.1749352478149997E-3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D3867" t="s">
        <v>715</v>
      </c>
      <c r="E3867">
        <v>24.652576575000001</v>
      </c>
      <c r="F3867">
        <v>13.59</v>
      </c>
      <c r="G3867">
        <v>20.871774260526902</v>
      </c>
      <c r="H3867">
        <v>4.4765634677746799</v>
      </c>
      <c r="I3867">
        <v>6.4996337682530401</v>
      </c>
      <c r="J3867">
        <v>2.4095231836137598</v>
      </c>
      <c r="K3867">
        <v>12.8677761383447</v>
      </c>
      <c r="L3867">
        <v>11.6877617516484</v>
      </c>
      <c r="M3867">
        <v>43.246163025678499</v>
      </c>
      <c r="N3867">
        <v>0.52885682842176496</v>
      </c>
      <c r="O3867">
        <v>6.4753495217071402</v>
      </c>
      <c r="P3867">
        <v>64.328899637242998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E3868">
        <v>24.637876203999902</v>
      </c>
      <c r="F3868">
        <v>1.88</v>
      </c>
      <c r="G3868">
        <v>-34.911428884209698</v>
      </c>
      <c r="H3868">
        <v>8.9143852762460707</v>
      </c>
      <c r="I3868">
        <v>-9.2724332708530994</v>
      </c>
      <c r="J3868">
        <v>-7.0377623069227297</v>
      </c>
      <c r="K3868">
        <v>1.6932918017572101</v>
      </c>
      <c r="L3868">
        <v>1.9300956943697101</v>
      </c>
      <c r="M3868">
        <v>51.8793227026651</v>
      </c>
      <c r="N3868">
        <v>2.7609247506893801</v>
      </c>
      <c r="O3868">
        <v>54.787234042553202</v>
      </c>
      <c r="P3868">
        <v>56.6666666666666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E3869">
        <v>24.529499999999999</v>
      </c>
      <c r="F3869">
        <v>545.1</v>
      </c>
      <c r="G3869">
        <v>94.029045049439503</v>
      </c>
      <c r="H3869">
        <v>-3.7367423684876999</v>
      </c>
      <c r="I3869">
        <v>11.255317287773901</v>
      </c>
      <c r="J3869">
        <v>11.464695190458601</v>
      </c>
      <c r="K3869">
        <v>495.95707877925702</v>
      </c>
      <c r="L3869">
        <v>451.28310999120902</v>
      </c>
      <c r="M3869">
        <v>81.174389164025996</v>
      </c>
      <c r="N3869">
        <v>1.69090909090909</v>
      </c>
      <c r="O3869">
        <v>6.4300128416804103</v>
      </c>
      <c r="P3869">
        <v>118.04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E3870">
        <v>24.522171070999999</v>
      </c>
      <c r="F3870">
        <v>11.93</v>
      </c>
      <c r="G3870">
        <v>15.521208792129499</v>
      </c>
      <c r="H3870">
        <v>3.6329668287674899</v>
      </c>
      <c r="I3870">
        <v>23.938335969875201</v>
      </c>
      <c r="J3870">
        <v>3.2737651038178401</v>
      </c>
      <c r="K3870">
        <v>10.9508513681906</v>
      </c>
      <c r="L3870">
        <v>9.0077315189043308</v>
      </c>
      <c r="M3870">
        <v>50.524432281778601</v>
      </c>
      <c r="N3870">
        <v>0.91155716564800204</v>
      </c>
      <c r="O3870">
        <v>18.9438390611902</v>
      </c>
      <c r="P3870">
        <v>101.52027027027</v>
      </c>
      <c r="Q3870">
        <v>0.111086469098235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D3871" t="s">
        <v>622</v>
      </c>
      <c r="E3871">
        <v>24.427013599999999</v>
      </c>
      <c r="F3871">
        <v>48.29</v>
      </c>
      <c r="G3871">
        <v>201.17423023462399</v>
      </c>
      <c r="H3871">
        <v>0.96260540581263498</v>
      </c>
      <c r="I3871">
        <v>84.423913603643996</v>
      </c>
      <c r="J3871">
        <v>2.1958459841094098</v>
      </c>
      <c r="K3871">
        <v>43.162210731806397</v>
      </c>
      <c r="L3871">
        <v>32.0463470335593</v>
      </c>
      <c r="M3871">
        <v>47.647227380663303</v>
      </c>
      <c r="N3871">
        <v>0.26228793659337102</v>
      </c>
      <c r="O3871">
        <v>9.5464899565127208</v>
      </c>
      <c r="P3871">
        <v>299.09090909090901</v>
      </c>
      <c r="Q3871">
        <v>0.101121767324101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D3872" t="s">
        <v>133</v>
      </c>
      <c r="E3872">
        <v>24.423317879999999</v>
      </c>
      <c r="F3872">
        <v>16.399999999999999</v>
      </c>
      <c r="G3872">
        <v>-5.5931859894901201</v>
      </c>
      <c r="H3872">
        <v>-1.87035303188851</v>
      </c>
      <c r="I3872">
        <v>-12.2495918825592</v>
      </c>
      <c r="J3872">
        <v>1.0670674632677399</v>
      </c>
      <c r="K3872">
        <v>20.078539679257499</v>
      </c>
      <c r="L3872">
        <v>20.567302919445201</v>
      </c>
      <c r="M3872">
        <v>33.686981725690302</v>
      </c>
      <c r="N3872">
        <v>1</v>
      </c>
      <c r="Q3872">
        <v>-3.2586267451102997E-2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E3873">
        <v>24.396089199999999</v>
      </c>
      <c r="F3873">
        <v>39.97</v>
      </c>
      <c r="G3873">
        <v>188.98826196408299</v>
      </c>
      <c r="H3873">
        <v>39.054468646885397</v>
      </c>
      <c r="I3873">
        <v>237.858224076623</v>
      </c>
      <c r="J3873">
        <v>9.7617041587344993</v>
      </c>
      <c r="K3873">
        <v>26.7635258505825</v>
      </c>
      <c r="L3873">
        <v>16.904158647967002</v>
      </c>
      <c r="M3873">
        <v>98.112757303078695</v>
      </c>
      <c r="N3873">
        <v>1.0820046893317701</v>
      </c>
      <c r="O3873">
        <v>0</v>
      </c>
      <c r="P3873">
        <v>366.93925233644802</v>
      </c>
      <c r="Q3873">
        <v>0.12784245421099499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Row],[Ticker]],[1]!Table1[[Symbol]:[Industry]],2,FALSE),"-")</f>
        <v>-</v>
      </c>
      <c r="E3874">
        <v>24.368960000000001</v>
      </c>
      <c r="F3874">
        <v>154</v>
      </c>
      <c r="G3874">
        <v>-57.631644605732802</v>
      </c>
      <c r="H3874">
        <v>-3.53201825010134</v>
      </c>
      <c r="I3874">
        <v>-20.397927207356702</v>
      </c>
      <c r="J3874">
        <v>1.5916793174427399</v>
      </c>
      <c r="K3874">
        <v>162.72777110739901</v>
      </c>
      <c r="L3874">
        <v>180.44430272661</v>
      </c>
      <c r="M3874">
        <v>41.878659637148999</v>
      </c>
      <c r="N3874">
        <v>0.70632911392404996</v>
      </c>
      <c r="O3874">
        <v>50.649350649350602</v>
      </c>
      <c r="P3874">
        <v>4.5130641330166403</v>
      </c>
      <c r="Q3874">
        <v>7.2583816070724005E-2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Row],[Ticker]],[1]!Table1[[Symbol]:[Industry]],2,FALSE),"-")</f>
        <v>-</v>
      </c>
      <c r="D3875" t="s">
        <v>138</v>
      </c>
      <c r="E3875">
        <v>24.332848500000001</v>
      </c>
      <c r="F3875">
        <v>18.82</v>
      </c>
      <c r="G3875">
        <v>6.4117754721699702</v>
      </c>
      <c r="H3875">
        <v>-3.40633747925928</v>
      </c>
      <c r="I3875">
        <v>-27.2915821355842</v>
      </c>
      <c r="J3875">
        <v>-1.9833458587908901</v>
      </c>
      <c r="K3875">
        <v>19.4203725439653</v>
      </c>
      <c r="L3875">
        <v>18.834270478593702</v>
      </c>
      <c r="M3875">
        <v>39.153599326933303</v>
      </c>
      <c r="N3875">
        <v>2.2459692867868899</v>
      </c>
      <c r="O3875">
        <v>67.109458023379304</v>
      </c>
      <c r="P3875">
        <v>44.769230769230703</v>
      </c>
      <c r="Q3875">
        <v>3.8376009005344998E-2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Row],[Ticker]],[1]!Table1[[Symbol]:[Industry]],2,FALSE),"-")</f>
        <v>-</v>
      </c>
      <c r="D3876" t="s">
        <v>785</v>
      </c>
      <c r="E3876">
        <v>24.31</v>
      </c>
      <c r="F3876">
        <v>22.1</v>
      </c>
      <c r="G3876">
        <v>-50.710789113081098</v>
      </c>
      <c r="H3876">
        <v>-2.8868569597787599</v>
      </c>
      <c r="I3876">
        <v>11.9853480539673</v>
      </c>
      <c r="J3876">
        <v>1.5916793174427399</v>
      </c>
      <c r="K3876">
        <v>21.384441149412801</v>
      </c>
      <c r="L3876">
        <v>21.195059893725801</v>
      </c>
      <c r="M3876">
        <v>99.991342128637498</v>
      </c>
      <c r="N3876">
        <v>0</v>
      </c>
      <c r="O3876">
        <v>43.891402714932099</v>
      </c>
      <c r="P3876">
        <v>35.582822085889497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Row],[Ticker]],[1]!Table1[[Symbol]:[Industry]],2,FALSE),"-")</f>
        <v>-</v>
      </c>
      <c r="D3877" t="s">
        <v>418</v>
      </c>
      <c r="E3877">
        <v>24.2928</v>
      </c>
      <c r="F3877">
        <v>48</v>
      </c>
      <c r="G3877">
        <v>169.92658332255601</v>
      </c>
      <c r="H3877">
        <v>2.0530337506037402</v>
      </c>
      <c r="I3877">
        <v>-30.266752786368698</v>
      </c>
      <c r="J3877">
        <v>-2.3498973132095098</v>
      </c>
      <c r="K3877">
        <v>51.371634448916602</v>
      </c>
      <c r="L3877">
        <v>50.994016057657099</v>
      </c>
      <c r="M3877">
        <v>31.311246538021301</v>
      </c>
      <c r="N3877">
        <v>0.246123899547284</v>
      </c>
      <c r="O3877">
        <v>128.479166666666</v>
      </c>
      <c r="P3877">
        <v>193.93753827311599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Row],[Ticker]],[1]!Table1[[Symbol]:[Industry]],2,FALSE),"-")</f>
        <v>-</v>
      </c>
      <c r="D3878" t="s">
        <v>174</v>
      </c>
      <c r="E3878">
        <v>24.274999999999999</v>
      </c>
      <c r="F3878">
        <v>50</v>
      </c>
      <c r="G3878">
        <v>18.846187906582401</v>
      </c>
      <c r="H3878">
        <v>13.7486570589128</v>
      </c>
      <c r="I3878">
        <v>-2.5685226563279602</v>
      </c>
      <c r="J3878">
        <v>26.391679317442701</v>
      </c>
      <c r="K3878">
        <v>42.825623668639402</v>
      </c>
      <c r="L3878">
        <v>41.355162607417498</v>
      </c>
      <c r="M3878">
        <v>63.8283130639022</v>
      </c>
      <c r="N3878">
        <v>3.8877086199919</v>
      </c>
      <c r="O3878">
        <v>22.72</v>
      </c>
      <c r="P3878">
        <v>47.492625368731503</v>
      </c>
      <c r="Q3878">
        <v>4.1485712801238001E-2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Row],[Ticker]],[1]!Table1[[Symbol]:[Industry]],2,FALSE),"-")</f>
        <v>-</v>
      </c>
      <c r="D3879" t="s">
        <v>1506</v>
      </c>
      <c r="E3879">
        <v>24.268626143999999</v>
      </c>
      <c r="F3879">
        <v>3.36</v>
      </c>
      <c r="G3879">
        <v>-34.410954950560402</v>
      </c>
      <c r="H3879">
        <v>-2.8868569597787599</v>
      </c>
      <c r="I3879">
        <v>-33.336510810060197</v>
      </c>
      <c r="J3879">
        <v>-1.92738226613496</v>
      </c>
      <c r="K3879">
        <v>3.2808948287213799</v>
      </c>
      <c r="L3879">
        <v>3.7196701270675101</v>
      </c>
      <c r="M3879">
        <v>63.769865029292099</v>
      </c>
      <c r="N3879">
        <v>1.0630036494633299</v>
      </c>
      <c r="O3879">
        <v>75.595238095238102</v>
      </c>
      <c r="P3879">
        <v>19.999999999999901</v>
      </c>
      <c r="Q3879">
        <v>-9.6010846596008004E-2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Row],[Ticker]],[1]!Table1[[Symbol]:[Industry]],2,FALSE),"-")</f>
        <v>-</v>
      </c>
      <c r="D3880" t="s">
        <v>54</v>
      </c>
      <c r="E3880">
        <v>24.2323032</v>
      </c>
      <c r="F3880">
        <v>45.08</v>
      </c>
      <c r="G3880">
        <v>131.689555542916</v>
      </c>
      <c r="H3880">
        <v>103.555450732528</v>
      </c>
      <c r="I3880">
        <v>35.966300434919702</v>
      </c>
      <c r="J3880">
        <v>17.301730516580399</v>
      </c>
      <c r="K3880">
        <v>31.216678605398801</v>
      </c>
      <c r="L3880">
        <v>27.209747752253701</v>
      </c>
      <c r="M3880">
        <v>86.126909349399298</v>
      </c>
      <c r="N3880">
        <v>1.6119999999999901</v>
      </c>
      <c r="O3880">
        <v>0</v>
      </c>
      <c r="P3880">
        <v>288.62068965517199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Row],[Ticker]],[1]!Table1[[Symbol]:[Industry]],2,FALSE),"-")</f>
        <v>-</v>
      </c>
      <c r="D3881" t="s">
        <v>418</v>
      </c>
      <c r="E3881">
        <v>24.211700499999999</v>
      </c>
      <c r="F3881">
        <v>41.05</v>
      </c>
      <c r="G3881">
        <v>6.3065053668998496</v>
      </c>
      <c r="H3881">
        <v>-0.20393013051046499</v>
      </c>
      <c r="I3881">
        <v>14.302390660483599</v>
      </c>
      <c r="J3881">
        <v>4.0247693417736397</v>
      </c>
      <c r="K3881">
        <v>41.274077705057103</v>
      </c>
      <c r="L3881">
        <v>37.792011604969602</v>
      </c>
      <c r="M3881">
        <v>46.427947549274698</v>
      </c>
      <c r="N3881">
        <v>1.7565734121054599</v>
      </c>
      <c r="O3881">
        <v>16.906211936662601</v>
      </c>
      <c r="P3881">
        <v>42.287694974003401</v>
      </c>
      <c r="Q3881">
        <v>6.9742410487109996E-2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Row],[Ticker]],[1]!Table1[[Symbol]:[Industry]],2,FALSE),"-")</f>
        <v>-</v>
      </c>
      <c r="D3882" t="s">
        <v>622</v>
      </c>
      <c r="E3882">
        <v>24.091199363999898</v>
      </c>
      <c r="F3882">
        <v>27.78</v>
      </c>
      <c r="G3882">
        <v>5.8021291615890904</v>
      </c>
      <c r="H3882">
        <v>-8.3813624542842593</v>
      </c>
      <c r="I3882">
        <v>-34.928937660318297</v>
      </c>
      <c r="J3882">
        <v>6.0575599891112004</v>
      </c>
      <c r="K3882">
        <v>29.661763472214901</v>
      </c>
      <c r="L3882">
        <v>29.496189229073</v>
      </c>
      <c r="M3882">
        <v>46.298680718329102</v>
      </c>
      <c r="N3882">
        <v>0.55002009955695397</v>
      </c>
      <c r="O3882">
        <v>49.5680345572353</v>
      </c>
      <c r="P3882">
        <v>93.588850174216006</v>
      </c>
      <c r="Q3882">
        <v>8.7947433352149995E-2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Row],[Ticker]],[1]!Table1[[Symbol]:[Industry]],2,FALSE),"-")</f>
        <v>-</v>
      </c>
      <c r="E3883">
        <v>23.868237391999902</v>
      </c>
      <c r="F3883">
        <v>23.08</v>
      </c>
      <c r="G3883">
        <v>-10.316373669772201</v>
      </c>
      <c r="H3883">
        <v>8.5499522665547403</v>
      </c>
      <c r="I3883">
        <v>-7.98991022069215</v>
      </c>
      <c r="J3883">
        <v>-8.1748576475377792</v>
      </c>
      <c r="K3883">
        <v>22.120330878732801</v>
      </c>
      <c r="L3883">
        <v>21.876575901809101</v>
      </c>
      <c r="M3883">
        <v>48.662728853636899</v>
      </c>
      <c r="N3883">
        <v>1.3666909719329099</v>
      </c>
      <c r="O3883">
        <v>25.649913344887299</v>
      </c>
      <c r="P3883">
        <v>26.4657534246575</v>
      </c>
      <c r="Q3883">
        <v>5.2260602436759E-2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Row],[Ticker]],[1]!Table1[[Symbol]:[Industry]],2,FALSE),"-")</f>
        <v>-</v>
      </c>
      <c r="D3884" t="s">
        <v>138</v>
      </c>
      <c r="E3884">
        <v>23.836787999999999</v>
      </c>
      <c r="F3884">
        <v>91.8</v>
      </c>
      <c r="G3884">
        <v>-52.682283621889098</v>
      </c>
      <c r="H3884">
        <v>-7.8558010591576402</v>
      </c>
      <c r="I3884">
        <v>-45.996794803175497</v>
      </c>
      <c r="J3884">
        <v>1.5916793174427399</v>
      </c>
      <c r="K3884">
        <v>101.96484990822201</v>
      </c>
      <c r="L3884">
        <v>116.49939158955399</v>
      </c>
      <c r="M3884">
        <v>2.8531620086240999</v>
      </c>
      <c r="N3884">
        <v>0.37575757575757501</v>
      </c>
      <c r="O3884">
        <v>46.405228758169898</v>
      </c>
      <c r="P3884">
        <v>0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Row],[Ticker]],[1]!Table1[[Symbol]:[Industry]],2,FALSE),"-")</f>
        <v>-</v>
      </c>
      <c r="E3885">
        <v>23.809100000000001</v>
      </c>
      <c r="F3885">
        <v>39.549999999999997</v>
      </c>
      <c r="G3885">
        <v>-36.4334527362114</v>
      </c>
      <c r="H3885">
        <v>-20.035533130858099</v>
      </c>
      <c r="I3885">
        <v>-26.7228640173979</v>
      </c>
      <c r="J3885">
        <v>16.086472450006699</v>
      </c>
      <c r="M3885">
        <v>50.065484925588002</v>
      </c>
      <c r="O3885">
        <v>32.136536030341297</v>
      </c>
      <c r="P3885">
        <v>13.323782234956999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Row],[Ticker]],[1]!Table1[[Symbol]:[Industry]],2,FALSE),"-")</f>
        <v>-</v>
      </c>
      <c r="D3886" t="s">
        <v>1160</v>
      </c>
      <c r="E3886">
        <v>23.806566834000002</v>
      </c>
      <c r="F3886">
        <v>65.209999999999994</v>
      </c>
      <c r="G3886">
        <v>38.810518207991301</v>
      </c>
      <c r="H3886">
        <v>-20.986856959778699</v>
      </c>
      <c r="I3886">
        <v>-34.288096293096601</v>
      </c>
      <c r="J3886">
        <v>-4.80832068255725</v>
      </c>
      <c r="K3886">
        <v>70.904274774686698</v>
      </c>
      <c r="L3886">
        <v>73.811087213071303</v>
      </c>
      <c r="M3886">
        <v>27.2611946179223</v>
      </c>
      <c r="N3886">
        <v>0.64429493046738895</v>
      </c>
      <c r="O3886">
        <v>82.303327710473795</v>
      </c>
      <c r="P3886">
        <v>70.216653615243999</v>
      </c>
      <c r="Q3886">
        <v>0.111507687481534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Row],[Ticker]],[1]!Table1[[Symbol]:[Industry]],2,FALSE),"-")</f>
        <v>-</v>
      </c>
      <c r="D3887" t="s">
        <v>418</v>
      </c>
      <c r="E3887">
        <v>23.802510000000002</v>
      </c>
      <c r="F3887">
        <v>47.51</v>
      </c>
      <c r="G3887">
        <v>238.107947488463</v>
      </c>
      <c r="H3887">
        <v>-2.8868569597787599</v>
      </c>
      <c r="I3887">
        <v>-14.300366231746899</v>
      </c>
      <c r="J3887">
        <v>1.5916793174427399</v>
      </c>
      <c r="K3887">
        <v>47.476710781249999</v>
      </c>
      <c r="L3887">
        <v>43.535331861598799</v>
      </c>
      <c r="M3887">
        <v>100</v>
      </c>
      <c r="O3887">
        <v>0</v>
      </c>
      <c r="P3887">
        <v>262.118902439024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Row],[Ticker]],[1]!Table1[[Symbol]:[Industry]],2,FALSE),"-")</f>
        <v>-</v>
      </c>
      <c r="D3888" t="s">
        <v>622</v>
      </c>
      <c r="E3888">
        <v>23.737168</v>
      </c>
      <c r="F3888">
        <v>46.58</v>
      </c>
      <c r="G3888">
        <v>92.640207840137194</v>
      </c>
      <c r="H3888">
        <v>18.640551236070099</v>
      </c>
      <c r="I3888">
        <v>106.457927607115</v>
      </c>
      <c r="J3888">
        <v>9.7887890070897505</v>
      </c>
      <c r="K3888">
        <v>34.161285070553497</v>
      </c>
      <c r="L3888">
        <v>24.008729337983201</v>
      </c>
      <c r="M3888">
        <v>93.191665740268405</v>
      </c>
      <c r="N3888">
        <v>1.3284364776350199</v>
      </c>
      <c r="O3888">
        <v>0</v>
      </c>
      <c r="P3888">
        <v>217.73533424283701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Row],[Ticker]],[1]!Table1[[Symbol]:[Industry]],2,FALSE),"-")</f>
        <v>-</v>
      </c>
      <c r="D3889" t="s">
        <v>54</v>
      </c>
      <c r="E3889">
        <v>23.718</v>
      </c>
      <c r="F3889">
        <v>2.36</v>
      </c>
      <c r="G3889">
        <v>-78.096558063400906</v>
      </c>
      <c r="H3889">
        <v>-8.2366511984618995</v>
      </c>
      <c r="I3889">
        <v>-13.012812583678199</v>
      </c>
      <c r="J3889">
        <v>-2.1740110591263</v>
      </c>
      <c r="K3889">
        <v>2.3344192265363599</v>
      </c>
      <c r="L3889">
        <v>2.8725298876505798</v>
      </c>
      <c r="M3889">
        <v>49.425042044795703</v>
      </c>
      <c r="N3889">
        <v>0.57311217718856799</v>
      </c>
      <c r="O3889">
        <v>117.796610169491</v>
      </c>
      <c r="P3889">
        <v>24.210526315789402</v>
      </c>
      <c r="Q3889">
        <v>4.7534904808028001E-2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Row],[Ticker]],[1]!Table1[[Symbol]:[Industry]],2,FALSE),"-")</f>
        <v>-</v>
      </c>
      <c r="D3890" t="s">
        <v>60</v>
      </c>
      <c r="E3890">
        <v>23.715</v>
      </c>
      <c r="F3890">
        <v>17</v>
      </c>
      <c r="G3890">
        <v>-46.5622077979408</v>
      </c>
      <c r="H3890">
        <v>-8.96420502607711</v>
      </c>
      <c r="I3890">
        <v>-45.7519791349727</v>
      </c>
      <c r="J3890">
        <v>-3.9638762381128001</v>
      </c>
      <c r="K3890">
        <v>19.4959025739395</v>
      </c>
      <c r="L3890">
        <v>21.795259614721999</v>
      </c>
      <c r="M3890">
        <v>16.0036341308546</v>
      </c>
      <c r="N3890">
        <v>0.87037037037037002</v>
      </c>
      <c r="O3890">
        <v>79.117647058823493</v>
      </c>
      <c r="P3890">
        <v>7.9365079365079296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Row],[Ticker]],[1]!Table1[[Symbol]:[Industry]],2,FALSE),"-")</f>
        <v>-</v>
      </c>
      <c r="E3891">
        <v>23.646703200000001</v>
      </c>
      <c r="F3891">
        <v>67.81</v>
      </c>
      <c r="G3891">
        <v>434.55576663098799</v>
      </c>
      <c r="H3891">
        <v>3.51515151346775</v>
      </c>
      <c r="I3891">
        <v>112.48893142711501</v>
      </c>
      <c r="J3891">
        <v>-6.1623677509833099</v>
      </c>
      <c r="K3891">
        <v>66.002869485691093</v>
      </c>
      <c r="L3891">
        <v>48.0305794338379</v>
      </c>
      <c r="M3891">
        <v>38.505326117295802</v>
      </c>
      <c r="N3891">
        <v>1.1691027646382599</v>
      </c>
      <c r="O3891">
        <v>29.685887037310099</v>
      </c>
      <c r="P3891">
        <v>458.56672158154799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Row],[Ticker]],[1]!Table1[[Symbol]:[Industry]],2,FALSE),"-")</f>
        <v>-</v>
      </c>
      <c r="E3892">
        <v>23.634694776</v>
      </c>
      <c r="F3892">
        <v>15.96</v>
      </c>
      <c r="G3892">
        <v>-26.336536345909199</v>
      </c>
      <c r="H3892">
        <v>4.6447886098414699</v>
      </c>
      <c r="I3892">
        <v>-20.693328108579799</v>
      </c>
      <c r="J3892">
        <v>0.54333918931226999</v>
      </c>
      <c r="K3892">
        <v>16.557370306460999</v>
      </c>
      <c r="L3892">
        <v>16.9595161880262</v>
      </c>
      <c r="M3892">
        <v>35.997867206707703</v>
      </c>
      <c r="N3892">
        <v>1.3144605611696301</v>
      </c>
      <c r="O3892">
        <v>35.902255639097703</v>
      </c>
      <c r="P3892">
        <v>22.769230769230699</v>
      </c>
      <c r="Q3892">
        <v>-7.1203809781974006E-2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Row],[Ticker]],[1]!Table1[[Symbol]:[Industry]],2,FALSE),"-")</f>
        <v>-</v>
      </c>
      <c r="D3893" t="s">
        <v>271</v>
      </c>
      <c r="E3893">
        <v>23.630868799999998</v>
      </c>
      <c r="F3893">
        <v>32.450000000000003</v>
      </c>
      <c r="G3893">
        <v>25.44109984396</v>
      </c>
      <c r="H3893">
        <v>-14.572571245493</v>
      </c>
      <c r="I3893">
        <v>-8.0114700640430492</v>
      </c>
      <c r="J3893">
        <v>-1.8145706825572501</v>
      </c>
      <c r="K3893">
        <v>32.3701411925408</v>
      </c>
      <c r="L3893">
        <v>29.3223768854841</v>
      </c>
      <c r="M3893">
        <v>51.218232756959303</v>
      </c>
      <c r="N3893">
        <v>0.94329827820331102</v>
      </c>
      <c r="O3893">
        <v>19.260400616332799</v>
      </c>
      <c r="P3893">
        <v>67.440660474716196</v>
      </c>
      <c r="Q3893">
        <v>7.5605197427177001E-2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Row],[Ticker]],[1]!Table1[[Symbol]:[Industry]],2,FALSE),"-")</f>
        <v>-</v>
      </c>
      <c r="E3894">
        <v>23.608952639999998</v>
      </c>
      <c r="F3894">
        <v>4.68</v>
      </c>
      <c r="G3894">
        <v>-57.5783706808975</v>
      </c>
      <c r="H3894">
        <v>-12.7134465551544</v>
      </c>
      <c r="I3894">
        <v>-31.026344879433701</v>
      </c>
      <c r="J3894">
        <v>1.37845970123804</v>
      </c>
      <c r="K3894">
        <v>4.5680196251576604</v>
      </c>
      <c r="L3894">
        <v>4.4975213709707198</v>
      </c>
      <c r="M3894">
        <v>41.059897217022197</v>
      </c>
      <c r="N3894">
        <v>0.88713686322454599</v>
      </c>
      <c r="O3894">
        <v>59.615384615384599</v>
      </c>
      <c r="P3894">
        <v>50.482315112540199</v>
      </c>
      <c r="Q3894">
        <v>5.8646012757626001E-2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Row],[Ticker]],[1]!Table1[[Symbol]:[Industry]],2,FALSE),"-")</f>
        <v>-</v>
      </c>
      <c r="D3895" t="s">
        <v>541</v>
      </c>
      <c r="E3895">
        <v>23.603117999999998</v>
      </c>
      <c r="F3895">
        <v>76.09</v>
      </c>
      <c r="G3895">
        <v>41.762465528742297</v>
      </c>
      <c r="H3895">
        <v>-5.7767293888336901</v>
      </c>
      <c r="I3895">
        <v>26.476692047623999</v>
      </c>
      <c r="J3895">
        <v>-2.27430006400055</v>
      </c>
      <c r="K3895">
        <v>74.485439134006597</v>
      </c>
      <c r="L3895">
        <v>57.9851919812223</v>
      </c>
      <c r="M3895">
        <v>39.098766303592498</v>
      </c>
      <c r="N3895">
        <v>7.6913770347558197E-2</v>
      </c>
      <c r="O3895">
        <v>18.2809830463924</v>
      </c>
      <c r="P3895">
        <v>150.54329930852799</v>
      </c>
    </row>
    <row r="3896" spans="1:17" hidden="1" x14ac:dyDescent="0.3">
      <c r="A3896" t="s">
        <v>7955</v>
      </c>
      <c r="B3896" t="s">
        <v>7956</v>
      </c>
      <c r="C3896" t="str">
        <f>IFERROR(VLOOKUP(Table1[[#This Row],[Ticker]],[1]!Table1[[Symbol]:[Industry]],2,FALSE),"-")</f>
        <v>-</v>
      </c>
      <c r="E3896">
        <v>23.55</v>
      </c>
      <c r="F3896">
        <v>78.5</v>
      </c>
      <c r="G3896">
        <v>36.193126682092597</v>
      </c>
      <c r="H3896">
        <v>-7.1343177169347998</v>
      </c>
      <c r="I3896">
        <v>36.371418797043802</v>
      </c>
      <c r="J3896">
        <v>-2.2626253183188298</v>
      </c>
      <c r="K3896">
        <v>77.536732745445804</v>
      </c>
      <c r="L3896">
        <v>66.472834902430904</v>
      </c>
      <c r="M3896">
        <v>57.0725074114401</v>
      </c>
      <c r="N3896">
        <v>1.6080749127311</v>
      </c>
      <c r="O3896">
        <v>26.0382165605095</v>
      </c>
      <c r="P3896">
        <v>118.055555555555</v>
      </c>
      <c r="Q3896">
        <v>5.8772410713664999E-2</v>
      </c>
    </row>
    <row r="3897" spans="1:17" hidden="1" x14ac:dyDescent="0.3">
      <c r="A3897" t="s">
        <v>7957</v>
      </c>
      <c r="B3897" t="s">
        <v>7958</v>
      </c>
      <c r="C3897" t="str">
        <f>IFERROR(VLOOKUP(Table1[[#This Row],[Ticker]],[1]!Table1[[Symbol]:[Industry]],2,FALSE),"-")</f>
        <v>-</v>
      </c>
      <c r="E3897">
        <v>23.467937500000001</v>
      </c>
      <c r="F3897">
        <v>24.25</v>
      </c>
      <c r="G3897">
        <v>-14.033630687521899</v>
      </c>
      <c r="H3897">
        <v>-10.1880802013689</v>
      </c>
      <c r="I3897">
        <v>-25.472527403908099</v>
      </c>
      <c r="J3897">
        <v>-4.4160726205417404</v>
      </c>
      <c r="K3897">
        <v>24.933738035155901</v>
      </c>
      <c r="L3897">
        <v>24.7868203792152</v>
      </c>
      <c r="M3897">
        <v>50.260881338447199</v>
      </c>
      <c r="N3897">
        <v>2.36666666666666</v>
      </c>
      <c r="O3897">
        <v>34.020618556701002</v>
      </c>
      <c r="P3897">
        <v>39.930755914598898</v>
      </c>
      <c r="Q3897">
        <v>9.6399621723069998E-2</v>
      </c>
    </row>
    <row r="3898" spans="1:17" hidden="1" x14ac:dyDescent="0.3">
      <c r="A3898" t="s">
        <v>7959</v>
      </c>
      <c r="B3898" t="s">
        <v>7960</v>
      </c>
      <c r="C3898" t="str">
        <f>IFERROR(VLOOKUP(Table1[[#This Row],[Ticker]],[1]!Table1[[Symbol]:[Industry]],2,FALSE),"-")</f>
        <v>-</v>
      </c>
      <c r="D3898" t="s">
        <v>124</v>
      </c>
      <c r="E3898">
        <v>23.454689999999999</v>
      </c>
      <c r="F3898">
        <v>67</v>
      </c>
      <c r="G3898">
        <v>88.687457747852207</v>
      </c>
      <c r="H3898">
        <v>20.844178814710801</v>
      </c>
      <c r="I3898">
        <v>31.987843375239901</v>
      </c>
      <c r="J3898">
        <v>-9.0656103769040097</v>
      </c>
      <c r="K3898">
        <v>58.732680163813598</v>
      </c>
      <c r="L3898">
        <v>45.574091147656397</v>
      </c>
      <c r="M3898">
        <v>47.412403131801199</v>
      </c>
      <c r="N3898">
        <v>1.4049957547121199</v>
      </c>
      <c r="O3898">
        <v>37.820895522388</v>
      </c>
      <c r="P3898">
        <v>157.692307692307</v>
      </c>
      <c r="Q3898">
        <v>8.9818590535731005E-2</v>
      </c>
    </row>
    <row r="3899" spans="1:17" hidden="1" x14ac:dyDescent="0.3">
      <c r="A3899" t="s">
        <v>7961</v>
      </c>
      <c r="B3899" t="s">
        <v>7962</v>
      </c>
      <c r="C3899" t="str">
        <f>IFERROR(VLOOKUP(Table1[[#This Row],[Ticker]],[1]!Table1[[Symbol]:[Industry]],2,FALSE),"-")</f>
        <v>-</v>
      </c>
      <c r="E3899">
        <v>23.327909419999902</v>
      </c>
      <c r="F3899">
        <v>155.9</v>
      </c>
      <c r="G3899">
        <v>-34.669980738526</v>
      </c>
      <c r="H3899">
        <v>1.01184347341017</v>
      </c>
      <c r="I3899">
        <v>-15.316239247619899</v>
      </c>
      <c r="J3899">
        <v>1.5275767533401801</v>
      </c>
      <c r="K3899">
        <v>154.57190878771101</v>
      </c>
      <c r="L3899">
        <v>153.05919311200901</v>
      </c>
      <c r="M3899">
        <v>48.665334518878304</v>
      </c>
      <c r="N3899">
        <v>0.45878118585759298</v>
      </c>
      <c r="O3899">
        <v>16.7415009621552</v>
      </c>
      <c r="P3899">
        <v>19.555214723926301</v>
      </c>
      <c r="Q3899">
        <v>9.8877071811810005E-2</v>
      </c>
    </row>
    <row r="3900" spans="1:17" hidden="1" x14ac:dyDescent="0.3">
      <c r="A3900" t="s">
        <v>7963</v>
      </c>
      <c r="B3900" t="s">
        <v>7964</v>
      </c>
      <c r="C3900" t="str">
        <f>IFERROR(VLOOKUP(Table1[[#This Row],[Ticker]],[1]!Table1[[Symbol]:[Industry]],2,FALSE),"-")</f>
        <v>-</v>
      </c>
      <c r="D3900" t="s">
        <v>715</v>
      </c>
      <c r="E3900">
        <v>23.31605892</v>
      </c>
      <c r="F3900">
        <v>80.3</v>
      </c>
      <c r="G3900">
        <v>-14.041083682414699</v>
      </c>
      <c r="H3900">
        <v>-9.9329896198659693</v>
      </c>
      <c r="I3900">
        <v>-9.1861040451270498E-2</v>
      </c>
      <c r="J3900">
        <v>-7.8042938369196699</v>
      </c>
      <c r="K3900">
        <v>86.086382446519394</v>
      </c>
      <c r="L3900">
        <v>78.499196476296405</v>
      </c>
      <c r="M3900">
        <v>58.062255720738897</v>
      </c>
      <c r="N3900">
        <v>1.3773025663987</v>
      </c>
      <c r="O3900">
        <v>15.877957658779501</v>
      </c>
      <c r="P3900">
        <v>21.5561610656978</v>
      </c>
    </row>
    <row r="3901" spans="1:17" hidden="1" x14ac:dyDescent="0.3">
      <c r="A3901" t="s">
        <v>7965</v>
      </c>
      <c r="B3901" t="s">
        <v>7966</v>
      </c>
      <c r="C3901" t="str">
        <f>IFERROR(VLOOKUP(Table1[[#This Row],[Ticker]],[1]!Table1[[Symbol]:[Industry]],2,FALSE),"-")</f>
        <v>-</v>
      </c>
      <c r="E3901">
        <v>23.231384550000001</v>
      </c>
      <c r="F3901">
        <v>29.7</v>
      </c>
      <c r="G3901">
        <v>17.755154834642401</v>
      </c>
      <c r="H3901">
        <v>40.454915192119898</v>
      </c>
      <c r="I3901">
        <v>53.971588442474001</v>
      </c>
      <c r="J3901">
        <v>-8.36379142047074</v>
      </c>
      <c r="K3901">
        <v>23.241459283903001</v>
      </c>
      <c r="L3901">
        <v>20.1892226138899</v>
      </c>
      <c r="M3901">
        <v>62.549592951360403</v>
      </c>
      <c r="N3901">
        <v>4.0037564532308902</v>
      </c>
      <c r="O3901">
        <v>11.144781144781099</v>
      </c>
      <c r="P3901">
        <v>98</v>
      </c>
      <c r="Q3901">
        <v>-1.1206436380030001E-2</v>
      </c>
    </row>
    <row r="3902" spans="1:17" hidden="1" x14ac:dyDescent="0.3">
      <c r="A3902" t="s">
        <v>7967</v>
      </c>
      <c r="B3902" t="s">
        <v>7968</v>
      </c>
      <c r="C3902" t="str">
        <f>IFERROR(VLOOKUP(Table1[[#This Row],[Ticker]],[1]!Table1[[Symbol]:[Industry]],2,FALSE),"-")</f>
        <v>-</v>
      </c>
      <c r="E3902">
        <v>23.1632</v>
      </c>
      <c r="F3902">
        <v>49.6</v>
      </c>
      <c r="G3902">
        <v>4.8202138806083799</v>
      </c>
      <c r="H3902">
        <v>-1.47271554563734</v>
      </c>
      <c r="I3902">
        <v>-31.495691774317901</v>
      </c>
      <c r="J3902">
        <v>2.3051866462362399E-2</v>
      </c>
      <c r="K3902">
        <v>50.059359496220999</v>
      </c>
      <c r="L3902">
        <v>49.906494342825702</v>
      </c>
      <c r="M3902">
        <v>38.788201909091299</v>
      </c>
      <c r="N3902">
        <v>0.47692307692307601</v>
      </c>
      <c r="O3902">
        <v>28.326612903225801</v>
      </c>
      <c r="P3902">
        <v>40.709219858155997</v>
      </c>
    </row>
    <row r="3903" spans="1:17" hidden="1" x14ac:dyDescent="0.3">
      <c r="A3903" t="s">
        <v>7969</v>
      </c>
      <c r="B3903" t="s">
        <v>7970</v>
      </c>
      <c r="C3903" t="str">
        <f>IFERROR(VLOOKUP(Table1[[#This Row],[Ticker]],[1]!Table1[[Symbol]:[Industry]],2,FALSE),"-")</f>
        <v>-</v>
      </c>
      <c r="E3903">
        <v>23.152799999999999</v>
      </c>
      <c r="F3903">
        <v>26.31</v>
      </c>
      <c r="G3903">
        <v>228.67001019689201</v>
      </c>
      <c r="H3903">
        <v>120.877236708911</v>
      </c>
      <c r="I3903">
        <v>190.56637768482301</v>
      </c>
      <c r="J3903">
        <v>9.7224421003430006</v>
      </c>
      <c r="K3903">
        <v>14.710659683401399</v>
      </c>
      <c r="L3903">
        <v>7.9511016229616196</v>
      </c>
      <c r="M3903">
        <v>100</v>
      </c>
      <c r="N3903">
        <v>2.0542042938593399</v>
      </c>
      <c r="O3903">
        <v>0</v>
      </c>
      <c r="P3903">
        <v>252.68096514745301</v>
      </c>
      <c r="Q3903">
        <v>0.17190357364775399</v>
      </c>
    </row>
    <row r="3904" spans="1:17" hidden="1" x14ac:dyDescent="0.3">
      <c r="A3904" t="s">
        <v>7971</v>
      </c>
      <c r="B3904" t="s">
        <v>7972</v>
      </c>
      <c r="C3904" t="str">
        <f>IFERROR(VLOOKUP(Table1[[#This Row],[Ticker]],[1]!Table1[[Symbol]:[Industry]],2,FALSE),"-")</f>
        <v>-</v>
      </c>
      <c r="E3904">
        <v>23.150400000000001</v>
      </c>
      <c r="F3904">
        <v>41.34</v>
      </c>
      <c r="G3904">
        <v>63.557103125664597</v>
      </c>
      <c r="H3904">
        <v>6.6541722474535003</v>
      </c>
      <c r="I3904">
        <v>56.314573925083401</v>
      </c>
      <c r="J3904">
        <v>23.097387432222099</v>
      </c>
      <c r="K3904">
        <v>32.598874440846501</v>
      </c>
      <c r="L3904">
        <v>28.246608865662498</v>
      </c>
      <c r="M3904">
        <v>87.299647583530103</v>
      </c>
      <c r="N3904">
        <v>0.36031322505800401</v>
      </c>
      <c r="O3904">
        <v>2.2254475084663601</v>
      </c>
      <c r="P3904">
        <v>104.451038575667</v>
      </c>
      <c r="Q3904">
        <v>0.12472060299974901</v>
      </c>
    </row>
    <row r="3905" spans="1:17" hidden="1" x14ac:dyDescent="0.3">
      <c r="A3905" t="s">
        <v>7973</v>
      </c>
      <c r="B3905" t="s">
        <v>7974</v>
      </c>
      <c r="C3905" t="str">
        <f>IFERROR(VLOOKUP(Table1[[#This Row],[Ticker]],[1]!Table1[[Symbol]:[Industry]],2,FALSE),"-")</f>
        <v>-</v>
      </c>
      <c r="D3905" t="s">
        <v>46</v>
      </c>
      <c r="E3905">
        <v>23.140925231000001</v>
      </c>
      <c r="F3905">
        <v>1.37</v>
      </c>
      <c r="G3905">
        <v>-48.320347215753799</v>
      </c>
      <c r="H3905">
        <v>-12.755278012410299</v>
      </c>
      <c r="I3905">
        <v>-67.058986921402095</v>
      </c>
      <c r="J3905">
        <v>-5.8407531149896696</v>
      </c>
      <c r="K3905">
        <v>1.5357492919762701</v>
      </c>
      <c r="L3905">
        <v>1.8981958111871999</v>
      </c>
      <c r="M3905">
        <v>34.566452518589102</v>
      </c>
      <c r="N3905">
        <v>0.586141115149311</v>
      </c>
      <c r="O3905">
        <v>162.77372262773699</v>
      </c>
      <c r="P3905">
        <v>6.2015503875969102</v>
      </c>
      <c r="Q3905">
        <v>1.1519782733182E-2</v>
      </c>
    </row>
    <row r="3906" spans="1:17" hidden="1" x14ac:dyDescent="0.3">
      <c r="A3906" t="s">
        <v>7975</v>
      </c>
      <c r="B3906" t="s">
        <v>7976</v>
      </c>
      <c r="C3906" t="str">
        <f>IFERROR(VLOOKUP(Table1[[#This Row],[Ticker]],[1]!Table1[[Symbol]:[Industry]],2,FALSE),"-")</f>
        <v>-</v>
      </c>
      <c r="D3906" t="s">
        <v>54</v>
      </c>
      <c r="E3906">
        <v>23.127500000000001</v>
      </c>
      <c r="F3906">
        <v>2</v>
      </c>
      <c r="G3906">
        <v>3.3775800812866699</v>
      </c>
      <c r="H3906">
        <v>-6.3014911061202099</v>
      </c>
      <c r="I3906">
        <v>-41.040292971673601</v>
      </c>
      <c r="J3906">
        <v>-0.87137486974935996</v>
      </c>
      <c r="K3906">
        <v>2.0577134220202402</v>
      </c>
      <c r="L3906">
        <v>2.1065614013149001</v>
      </c>
      <c r="M3906">
        <v>41.713535194191799</v>
      </c>
      <c r="N3906">
        <v>1.12784201857635</v>
      </c>
      <c r="O3906">
        <v>60</v>
      </c>
      <c r="P3906">
        <v>37.931034482758598</v>
      </c>
      <c r="Q3906">
        <v>2.7010867145193001E-2</v>
      </c>
    </row>
    <row r="3907" spans="1:17" hidden="1" x14ac:dyDescent="0.3">
      <c r="A3907" t="s">
        <v>7977</v>
      </c>
      <c r="B3907" t="s">
        <v>7978</v>
      </c>
      <c r="C3907" t="str">
        <f>IFERROR(VLOOKUP(Table1[[#This Row],[Ticker]],[1]!Table1[[Symbol]:[Industry]],2,FALSE),"-")</f>
        <v>-</v>
      </c>
      <c r="D3907" t="s">
        <v>290</v>
      </c>
      <c r="E3907">
        <v>23.118277866</v>
      </c>
      <c r="F3907">
        <v>27.03</v>
      </c>
      <c r="G3907">
        <v>-54.2921001659331</v>
      </c>
      <c r="H3907">
        <v>-3.9738134815178898</v>
      </c>
      <c r="I3907">
        <v>-28.354420285801002</v>
      </c>
      <c r="J3907">
        <v>-1.2207094330022401</v>
      </c>
      <c r="K3907">
        <v>27.2555845460836</v>
      </c>
      <c r="L3907">
        <v>30.392740576701701</v>
      </c>
      <c r="M3907">
        <v>42.520203969076199</v>
      </c>
      <c r="N3907">
        <v>1.2933538411721801</v>
      </c>
      <c r="O3907">
        <v>49.389567147613697</v>
      </c>
      <c r="P3907">
        <v>16.609145815358001</v>
      </c>
      <c r="Q3907">
        <v>-1.8116757850461001E-2</v>
      </c>
    </row>
    <row r="3908" spans="1:17" hidden="1" x14ac:dyDescent="0.3">
      <c r="A3908" t="s">
        <v>7979</v>
      </c>
      <c r="B3908" t="s">
        <v>7980</v>
      </c>
      <c r="C3908" t="str">
        <f>IFERROR(VLOOKUP(Table1[[#This Row],[Ticker]],[1]!Table1[[Symbol]:[Industry]],2,FALSE),"-")</f>
        <v>-</v>
      </c>
      <c r="E3908">
        <v>23.091247410000001</v>
      </c>
      <c r="F3908">
        <v>2.6</v>
      </c>
      <c r="K3908">
        <v>2.9214051989229399</v>
      </c>
      <c r="L3908">
        <v>4.2861502767889696</v>
      </c>
      <c r="M3908">
        <v>64.437260219561196</v>
      </c>
      <c r="N3908">
        <v>1</v>
      </c>
      <c r="Q3908">
        <v>-8.2544193203107005E-2</v>
      </c>
    </row>
    <row r="3909" spans="1:17" hidden="1" x14ac:dyDescent="0.3">
      <c r="A3909" t="s">
        <v>7981</v>
      </c>
      <c r="B3909" t="s">
        <v>7982</v>
      </c>
      <c r="C3909" t="str">
        <f>IFERROR(VLOOKUP(Table1[[#This Row],[Ticker]],[1]!Table1[[Symbol]:[Industry]],2,FALSE),"-")</f>
        <v>-</v>
      </c>
      <c r="D3909" t="s">
        <v>622</v>
      </c>
      <c r="E3909">
        <v>23.074329599999999</v>
      </c>
      <c r="F3909">
        <v>30.12</v>
      </c>
      <c r="G3909">
        <v>5.8166312563361</v>
      </c>
      <c r="H3909">
        <v>-0.39562888960331899</v>
      </c>
      <c r="I3909">
        <v>-16.761506128120001</v>
      </c>
      <c r="J3909">
        <v>-1.04165401589058</v>
      </c>
      <c r="K3909">
        <v>29.140519900249799</v>
      </c>
      <c r="L3909">
        <v>28.5270609986129</v>
      </c>
      <c r="M3909">
        <v>58.619539510182697</v>
      </c>
      <c r="N3909">
        <v>1.0151513782706401</v>
      </c>
      <c r="O3909">
        <v>52.224435590969399</v>
      </c>
      <c r="P3909">
        <v>43.428571428571402</v>
      </c>
      <c r="Q3909">
        <v>3.2771482214093997E-2</v>
      </c>
    </row>
    <row r="3910" spans="1:17" hidden="1" x14ac:dyDescent="0.3">
      <c r="A3910" t="s">
        <v>7983</v>
      </c>
      <c r="B3910" t="s">
        <v>7984</v>
      </c>
      <c r="C3910" t="str">
        <f>IFERROR(VLOOKUP(Table1[[#This Row],[Ticker]],[1]!Table1[[Symbol]:[Industry]],2,FALSE),"-")</f>
        <v>-</v>
      </c>
      <c r="D3910" t="s">
        <v>54</v>
      </c>
      <c r="E3910">
        <v>23.003050000000002</v>
      </c>
      <c r="F3910">
        <v>938.9</v>
      </c>
      <c r="G3910">
        <v>-3.0732335620114801</v>
      </c>
      <c r="H3910">
        <v>-2.8868569597787599</v>
      </c>
      <c r="I3910">
        <v>-14.300366231746899</v>
      </c>
      <c r="J3910">
        <v>1.5916793174427399</v>
      </c>
      <c r="K3910">
        <v>938.87430943596803</v>
      </c>
      <c r="L3910">
        <v>900.136486604232</v>
      </c>
      <c r="M3910">
        <v>100</v>
      </c>
      <c r="O3910">
        <v>0</v>
      </c>
      <c r="P3910">
        <v>20.937721388548901</v>
      </c>
    </row>
    <row r="3911" spans="1:17" hidden="1" x14ac:dyDescent="0.3">
      <c r="A3911" t="s">
        <v>7985</v>
      </c>
      <c r="B3911" t="s">
        <v>7986</v>
      </c>
      <c r="C3911" t="str">
        <f>IFERROR(VLOOKUP(Table1[[#This Row],[Ticker]],[1]!Table1[[Symbol]:[Industry]],2,FALSE),"-")</f>
        <v>-</v>
      </c>
      <c r="D3911" t="s">
        <v>174</v>
      </c>
      <c r="E3911">
        <v>22.962307500000001</v>
      </c>
      <c r="F3911">
        <v>47.5</v>
      </c>
      <c r="G3911">
        <v>62.2635548533611</v>
      </c>
      <c r="H3911">
        <v>5.68457161164981</v>
      </c>
      <c r="I3911">
        <v>-7.8219981528408704</v>
      </c>
      <c r="J3911">
        <v>1.5916793174427399</v>
      </c>
      <c r="K3911">
        <v>46.081152050567098</v>
      </c>
      <c r="L3911">
        <v>40.135704768285102</v>
      </c>
      <c r="M3911">
        <v>85.983051991449599</v>
      </c>
      <c r="N3911">
        <v>0.19076923076923</v>
      </c>
      <c r="O3911">
        <v>7.1578947368420902</v>
      </c>
      <c r="P3911">
        <v>103.862660944206</v>
      </c>
    </row>
    <row r="3912" spans="1:17" hidden="1" x14ac:dyDescent="0.3">
      <c r="A3912" t="s">
        <v>7987</v>
      </c>
      <c r="B3912" t="s">
        <v>7988</v>
      </c>
      <c r="C3912" t="str">
        <f>IFERROR(VLOOKUP(Table1[[#This Row],[Ticker]],[1]!Table1[[Symbol]:[Industry]],2,FALSE),"-")</f>
        <v>-</v>
      </c>
      <c r="D3912" t="s">
        <v>418</v>
      </c>
      <c r="E3912">
        <v>22.944104094</v>
      </c>
      <c r="F3912">
        <v>20.74</v>
      </c>
      <c r="G3912">
        <v>381.84270358602402</v>
      </c>
      <c r="H3912">
        <v>-30.373095491888801</v>
      </c>
      <c r="I3912">
        <v>104.938534402502</v>
      </c>
      <c r="J3912">
        <v>1.08815464473379</v>
      </c>
      <c r="K3912">
        <v>23.2890497825511</v>
      </c>
      <c r="L3912">
        <v>17.4188439385848</v>
      </c>
      <c r="M3912">
        <v>41.682958882083497</v>
      </c>
      <c r="N3912">
        <v>0.801228974712211</v>
      </c>
      <c r="O3912">
        <v>44.406943105110898</v>
      </c>
      <c r="P3912">
        <v>430.434782608695</v>
      </c>
      <c r="Q3912">
        <v>0.12811668647872601</v>
      </c>
    </row>
    <row r="3913" spans="1:17" hidden="1" x14ac:dyDescent="0.3">
      <c r="A3913" t="s">
        <v>7989</v>
      </c>
      <c r="B3913" t="s">
        <v>7990</v>
      </c>
      <c r="C3913" t="str">
        <f>IFERROR(VLOOKUP(Table1[[#This Row],[Ticker]],[1]!Table1[[Symbol]:[Industry]],2,FALSE),"-")</f>
        <v>-</v>
      </c>
      <c r="D3913" t="s">
        <v>198</v>
      </c>
      <c r="E3913">
        <v>22.903788599999999</v>
      </c>
      <c r="F3913">
        <v>13.86</v>
      </c>
      <c r="G3913">
        <v>41.778518733650003</v>
      </c>
      <c r="H3913">
        <v>18.772129215336399</v>
      </c>
      <c r="I3913">
        <v>27.1282051968244</v>
      </c>
      <c r="J3913">
        <v>-1.13492348285202</v>
      </c>
      <c r="K3913">
        <v>12.7628987349329</v>
      </c>
      <c r="L3913">
        <v>10.9544047054705</v>
      </c>
      <c r="M3913">
        <v>49.637646620142199</v>
      </c>
      <c r="N3913">
        <v>0.554533275593598</v>
      </c>
      <c r="O3913">
        <v>29.870129870129801</v>
      </c>
      <c r="P3913">
        <v>91.172413793103402</v>
      </c>
      <c r="Q3913">
        <v>5.0047454263733998E-2</v>
      </c>
    </row>
    <row r="3914" spans="1:17" hidden="1" x14ac:dyDescent="0.3">
      <c r="A3914" t="s">
        <v>7991</v>
      </c>
      <c r="B3914" t="s">
        <v>7992</v>
      </c>
      <c r="C3914" t="str">
        <f>IFERROR(VLOOKUP(Table1[[#This Row],[Ticker]],[1]!Table1[[Symbol]:[Industry]],2,FALSE),"-")</f>
        <v>-</v>
      </c>
      <c r="D3914" t="s">
        <v>285</v>
      </c>
      <c r="E3914">
        <v>22.881579422000002</v>
      </c>
      <c r="F3914">
        <v>11.18</v>
      </c>
      <c r="G3914">
        <v>33.232364318075199</v>
      </c>
      <c r="H3914">
        <v>0.594767798441736</v>
      </c>
      <c r="I3914">
        <v>-1.37107330245403</v>
      </c>
      <c r="J3914">
        <v>-9.8321617421599008</v>
      </c>
      <c r="K3914">
        <v>10.8768424564608</v>
      </c>
      <c r="L3914">
        <v>10.1426387636368</v>
      </c>
      <c r="M3914">
        <v>47.131769588349897</v>
      </c>
      <c r="N3914">
        <v>0.30747299278065399</v>
      </c>
      <c r="O3914">
        <v>37.656529516994603</v>
      </c>
      <c r="P3914">
        <v>61.5606936416184</v>
      </c>
    </row>
    <row r="3915" spans="1:17" hidden="1" x14ac:dyDescent="0.3">
      <c r="A3915" t="s">
        <v>7993</v>
      </c>
      <c r="B3915" t="s">
        <v>7994</v>
      </c>
      <c r="C3915" t="str">
        <f>IFERROR(VLOOKUP(Table1[[#This Row],[Ticker]],[1]!Table1[[Symbol]:[Industry]],2,FALSE),"-")</f>
        <v>-</v>
      </c>
      <c r="E3915">
        <v>22.864999999999998</v>
      </c>
      <c r="F3915">
        <v>13.45</v>
      </c>
      <c r="G3915">
        <v>-27.939526379131799</v>
      </c>
      <c r="H3915">
        <v>-12.420464641534499</v>
      </c>
      <c r="I3915">
        <v>-15.6933281085798</v>
      </c>
      <c r="J3915">
        <v>-2.4112318907086299</v>
      </c>
      <c r="K3915">
        <v>13.837169704504101</v>
      </c>
      <c r="L3915">
        <v>13.761515748762299</v>
      </c>
      <c r="M3915">
        <v>48.029513460309403</v>
      </c>
      <c r="N3915">
        <v>0.19352072297692499</v>
      </c>
      <c r="O3915">
        <v>33.828996282527797</v>
      </c>
      <c r="P3915">
        <v>24.192059095106099</v>
      </c>
      <c r="Q3915">
        <v>2.3056480060707998E-2</v>
      </c>
    </row>
    <row r="3916" spans="1:17" hidden="1" x14ac:dyDescent="0.3">
      <c r="A3916" t="s">
        <v>7995</v>
      </c>
      <c r="B3916" t="s">
        <v>7996</v>
      </c>
      <c r="C3916" t="str">
        <f>IFERROR(VLOOKUP(Table1[[#This Row],[Ticker]],[1]!Table1[[Symbol]:[Industry]],2,FALSE),"-")</f>
        <v>-</v>
      </c>
      <c r="D3916" t="s">
        <v>165</v>
      </c>
      <c r="E3916">
        <v>22.834512880999998</v>
      </c>
      <c r="F3916">
        <v>11.71</v>
      </c>
      <c r="G3916">
        <v>92.840896901291302</v>
      </c>
      <c r="H3916">
        <v>-19.184212213531399</v>
      </c>
      <c r="I3916">
        <v>54.188842401346498</v>
      </c>
      <c r="J3916">
        <v>-0.90623908388946495</v>
      </c>
      <c r="K3916">
        <v>12.121050822142299</v>
      </c>
      <c r="L3916">
        <v>9.1650223826768809</v>
      </c>
      <c r="M3916">
        <v>37.474625071639601</v>
      </c>
      <c r="N3916">
        <v>0.48570010748835502</v>
      </c>
      <c r="O3916">
        <v>27.070879590093899</v>
      </c>
      <c r="P3916">
        <v>169.19540229885001</v>
      </c>
      <c r="Q3916">
        <v>6.8063611315171996E-2</v>
      </c>
    </row>
    <row r="3917" spans="1:17" hidden="1" x14ac:dyDescent="0.3">
      <c r="A3917" t="s">
        <v>7997</v>
      </c>
      <c r="B3917" t="s">
        <v>7998</v>
      </c>
      <c r="C3917" t="str">
        <f>IFERROR(VLOOKUP(Table1[[#This Row],[Ticker]],[1]!Table1[[Symbol]:[Industry]],2,FALSE),"-")</f>
        <v>-</v>
      </c>
      <c r="D3917" t="s">
        <v>271</v>
      </c>
      <c r="E3917">
        <v>22.831241800000001</v>
      </c>
      <c r="F3917">
        <v>79.459999999999994</v>
      </c>
      <c r="G3917">
        <v>984.21777587231202</v>
      </c>
      <c r="H3917">
        <v>13.573930170356199</v>
      </c>
      <c r="I3917">
        <v>83.706112711686799</v>
      </c>
      <c r="J3917">
        <v>-6.1461449884288903</v>
      </c>
      <c r="K3917">
        <v>69.817879542073797</v>
      </c>
      <c r="L3917">
        <v>44.8961939170783</v>
      </c>
      <c r="M3917">
        <v>34.653534023956297</v>
      </c>
      <c r="N3917">
        <v>1.6704696132596599</v>
      </c>
      <c r="O3917">
        <v>17.430153536370501</v>
      </c>
      <c r="P3917">
        <v>1008.22873082287</v>
      </c>
    </row>
    <row r="3918" spans="1:17" hidden="1" x14ac:dyDescent="0.3">
      <c r="A3918" t="s">
        <v>7999</v>
      </c>
      <c r="B3918" t="s">
        <v>8000</v>
      </c>
      <c r="C3918" t="str">
        <f>IFERROR(VLOOKUP(Table1[[#This Row],[Ticker]],[1]!Table1[[Symbol]:[Industry]],2,FALSE),"-")</f>
        <v>-</v>
      </c>
      <c r="D3918" t="s">
        <v>444</v>
      </c>
      <c r="E3918">
        <v>22.78994544</v>
      </c>
      <c r="F3918">
        <v>21.88</v>
      </c>
      <c r="G3918">
        <v>11.8896661674519</v>
      </c>
      <c r="H3918">
        <v>-3.64876172168352</v>
      </c>
      <c r="I3918">
        <v>-15.6973919189934</v>
      </c>
      <c r="J3918">
        <v>6.6849723078613099</v>
      </c>
      <c r="K3918">
        <v>21.410057860866502</v>
      </c>
      <c r="L3918">
        <v>21.7493613343722</v>
      </c>
      <c r="M3918">
        <v>72.958706929746995</v>
      </c>
      <c r="N3918">
        <v>1.27892376681614</v>
      </c>
      <c r="O3918">
        <v>27.422303473491699</v>
      </c>
      <c r="P3918">
        <v>39.808306709265104</v>
      </c>
      <c r="Q3918">
        <v>0.12162347931219</v>
      </c>
    </row>
    <row r="3919" spans="1:17" hidden="1" x14ac:dyDescent="0.3">
      <c r="A3919" t="s">
        <v>8001</v>
      </c>
      <c r="B3919" t="s">
        <v>8002</v>
      </c>
      <c r="C3919" t="str">
        <f>IFERROR(VLOOKUP(Table1[[#This Row],[Ticker]],[1]!Table1[[Symbol]:[Industry]],2,FALSE),"-")</f>
        <v>-</v>
      </c>
      <c r="D3919" t="s">
        <v>622</v>
      </c>
      <c r="E3919">
        <v>22.777200000000001</v>
      </c>
      <c r="F3919">
        <v>42.18</v>
      </c>
      <c r="G3919">
        <v>-31.531235590770901</v>
      </c>
      <c r="H3919">
        <v>-1.1856959778764701E-2</v>
      </c>
      <c r="I3919">
        <v>31.147909630322001</v>
      </c>
      <c r="J3919">
        <v>9.8811530016532707</v>
      </c>
      <c r="K3919">
        <v>39.250421306443002</v>
      </c>
      <c r="L3919">
        <v>38.341857456019</v>
      </c>
      <c r="M3919">
        <v>78.227973483918603</v>
      </c>
      <c r="N3919">
        <v>1.12072137887714</v>
      </c>
      <c r="O3919">
        <v>13.798008534850601</v>
      </c>
      <c r="P3919">
        <v>73.081657775954</v>
      </c>
      <c r="Q3919">
        <v>-1.3448101157361E-2</v>
      </c>
    </row>
    <row r="3920" spans="1:17" hidden="1" x14ac:dyDescent="0.3">
      <c r="A3920" t="s">
        <v>8003</v>
      </c>
      <c r="B3920" t="s">
        <v>8004</v>
      </c>
      <c r="C3920" t="str">
        <f>IFERROR(VLOOKUP(Table1[[#This Row],[Ticker]],[1]!Table1[[Symbol]:[Industry]],2,FALSE),"-")</f>
        <v>-</v>
      </c>
      <c r="D3920" t="s">
        <v>60</v>
      </c>
      <c r="E3920">
        <v>22.636571</v>
      </c>
      <c r="F3920">
        <v>75.7</v>
      </c>
      <c r="G3920">
        <v>-26.647610899113499</v>
      </c>
      <c r="H3920">
        <v>12.2996040256937</v>
      </c>
      <c r="I3920">
        <v>-7.9502678895159899</v>
      </c>
      <c r="J3920">
        <v>-6.5754848616617299</v>
      </c>
      <c r="K3920">
        <v>68.526740122694406</v>
      </c>
      <c r="L3920">
        <v>68.652393056445206</v>
      </c>
      <c r="M3920">
        <v>61.246932779202602</v>
      </c>
      <c r="N3920">
        <v>4.56356878746191</v>
      </c>
      <c r="O3920">
        <v>29.9471598414795</v>
      </c>
      <c r="P3920">
        <v>35.178571428571402</v>
      </c>
      <c r="Q3920">
        <v>4.5704421607305E-2</v>
      </c>
    </row>
    <row r="3921" spans="1:17" hidden="1" x14ac:dyDescent="0.3">
      <c r="A3921" t="s">
        <v>8005</v>
      </c>
      <c r="B3921" t="s">
        <v>8006</v>
      </c>
      <c r="C3921" t="str">
        <f>IFERROR(VLOOKUP(Table1[[#This Row],[Ticker]],[1]!Table1[[Symbol]:[Industry]],2,FALSE),"-")</f>
        <v>-</v>
      </c>
      <c r="E3921">
        <v>22.6266</v>
      </c>
      <c r="F3921">
        <v>52.62</v>
      </c>
      <c r="G3921">
        <v>143.367093829927</v>
      </c>
      <c r="H3921">
        <v>15.8646098320541</v>
      </c>
      <c r="I3921">
        <v>40.373355108641</v>
      </c>
      <c r="J3921">
        <v>4.62568461168018</v>
      </c>
      <c r="K3921">
        <v>42.419455923548099</v>
      </c>
      <c r="L3921">
        <v>32.732207188956799</v>
      </c>
      <c r="M3921">
        <v>81.393260491469206</v>
      </c>
      <c r="N3921">
        <v>1.9921564566857699</v>
      </c>
      <c r="O3921">
        <v>2.1284682630178602</v>
      </c>
      <c r="P3921">
        <v>239.04639175257699</v>
      </c>
      <c r="Q3921">
        <v>0.14825977900440801</v>
      </c>
    </row>
    <row r="3922" spans="1:17" hidden="1" x14ac:dyDescent="0.3">
      <c r="A3922" t="s">
        <v>8007</v>
      </c>
      <c r="B3922" t="s">
        <v>8008</v>
      </c>
      <c r="C3922" t="str">
        <f>IFERROR(VLOOKUP(Table1[[#This Row],[Ticker]],[1]!Table1[[Symbol]:[Industry]],2,FALSE),"-")</f>
        <v>-</v>
      </c>
      <c r="E3922">
        <v>22.5821024</v>
      </c>
      <c r="F3922">
        <v>53.68</v>
      </c>
      <c r="G3922">
        <v>98.266477761654798</v>
      </c>
      <c r="H3922">
        <v>36.9548316945748</v>
      </c>
      <c r="I3922">
        <v>46.755739378814098</v>
      </c>
      <c r="J3922">
        <v>-1.3387236129601801</v>
      </c>
      <c r="K3922">
        <v>42.892909388925503</v>
      </c>
      <c r="L3922">
        <v>34.386169112033002</v>
      </c>
      <c r="M3922">
        <v>70.437024604946203</v>
      </c>
      <c r="N3922">
        <v>0.70419857768052496</v>
      </c>
      <c r="O3922">
        <v>4.6758569299552901</v>
      </c>
      <c r="P3922">
        <v>151.07577174929801</v>
      </c>
      <c r="Q3922">
        <v>0.104657366676113</v>
      </c>
    </row>
    <row r="3923" spans="1:17" hidden="1" x14ac:dyDescent="0.3">
      <c r="A3923" t="s">
        <v>8009</v>
      </c>
      <c r="B3923" t="s">
        <v>8010</v>
      </c>
      <c r="C3923" t="str">
        <f>IFERROR(VLOOKUP(Table1[[#This Row],[Ticker]],[1]!Table1[[Symbol]:[Industry]],2,FALSE),"-")</f>
        <v>-</v>
      </c>
      <c r="E3923">
        <v>22.569266043999999</v>
      </c>
      <c r="F3923">
        <v>43.16</v>
      </c>
      <c r="G3923">
        <v>-34.094288283893697</v>
      </c>
      <c r="H3923">
        <v>-9.5073675612499908</v>
      </c>
      <c r="I3923">
        <v>-22.372783697135599</v>
      </c>
      <c r="J3923">
        <v>-2.49720957144614</v>
      </c>
      <c r="K3923">
        <v>46.927748307005402</v>
      </c>
      <c r="L3923">
        <v>47.440829918707401</v>
      </c>
      <c r="M3923">
        <v>6.2140394972507202</v>
      </c>
      <c r="N3923">
        <v>1.0639738711806499</v>
      </c>
      <c r="O3923">
        <v>31.371640407784898</v>
      </c>
      <c r="P3923">
        <v>1.8404907975460001</v>
      </c>
    </row>
    <row r="3924" spans="1:17" hidden="1" x14ac:dyDescent="0.3">
      <c r="A3924" t="s">
        <v>8011</v>
      </c>
      <c r="B3924" t="s">
        <v>8012</v>
      </c>
      <c r="C3924" t="str">
        <f>IFERROR(VLOOKUP(Table1[[#This Row],[Ticker]],[1]!Table1[[Symbol]:[Industry]],2,FALSE),"-")</f>
        <v>-</v>
      </c>
      <c r="E3924">
        <v>22.5690472</v>
      </c>
      <c r="F3924">
        <v>87.22</v>
      </c>
      <c r="G3924">
        <v>-62.803937406700797</v>
      </c>
      <c r="H3924">
        <v>-4.9949361465096302</v>
      </c>
      <c r="I3924">
        <v>-53.0933486878873</v>
      </c>
      <c r="J3924">
        <v>-1.0891717463870301</v>
      </c>
      <c r="K3924">
        <v>98.092399999999898</v>
      </c>
      <c r="M3924">
        <v>18.723619781335898</v>
      </c>
      <c r="O3924">
        <v>79.775280898876403</v>
      </c>
      <c r="P3924">
        <v>12.3969072164948</v>
      </c>
    </row>
    <row r="3925" spans="1:17" hidden="1" x14ac:dyDescent="0.3">
      <c r="A3925" t="s">
        <v>8013</v>
      </c>
      <c r="B3925" t="s">
        <v>8014</v>
      </c>
      <c r="C3925" t="str">
        <f>IFERROR(VLOOKUP(Table1[[#This Row],[Ticker]],[1]!Table1[[Symbol]:[Industry]],2,FALSE),"-")</f>
        <v>-</v>
      </c>
      <c r="D3925" t="s">
        <v>72</v>
      </c>
      <c r="E3925">
        <v>22.5</v>
      </c>
      <c r="F3925">
        <v>22.5</v>
      </c>
      <c r="G3925">
        <v>-37.138368077973503</v>
      </c>
      <c r="H3925">
        <v>-26.945504077406198</v>
      </c>
      <c r="I3925">
        <v>-18.064267001635699</v>
      </c>
      <c r="J3925">
        <v>-1.22281961645917</v>
      </c>
      <c r="K3925">
        <v>26.7751255302238</v>
      </c>
      <c r="L3925">
        <v>26.100081852793402</v>
      </c>
      <c r="M3925">
        <v>27.5145212113291</v>
      </c>
      <c r="N3925">
        <v>1.31575127358902</v>
      </c>
      <c r="O3925">
        <v>103.51111111111101</v>
      </c>
      <c r="P3925">
        <v>7.1428571428571397</v>
      </c>
    </row>
    <row r="3926" spans="1:17" hidden="1" x14ac:dyDescent="0.3">
      <c r="A3926" t="s">
        <v>8015</v>
      </c>
      <c r="B3926" t="s">
        <v>8016</v>
      </c>
      <c r="C3926" t="str">
        <f>IFERROR(VLOOKUP(Table1[[#This Row],[Ticker]],[1]!Table1[[Symbol]:[Industry]],2,FALSE),"-")</f>
        <v>-</v>
      </c>
      <c r="D3926" t="s">
        <v>541</v>
      </c>
      <c r="E3926">
        <v>22.472742</v>
      </c>
      <c r="F3926">
        <v>1.06</v>
      </c>
      <c r="G3926">
        <v>-19.060459901055498</v>
      </c>
      <c r="H3926">
        <v>-4.72171934509986</v>
      </c>
      <c r="I3926">
        <v>-51.205128136508797</v>
      </c>
      <c r="J3926">
        <v>-0.243183067878353</v>
      </c>
      <c r="K3926">
        <v>1.0910626352275801</v>
      </c>
      <c r="L3926">
        <v>1.23919082851856</v>
      </c>
      <c r="M3926">
        <v>49.8276075583112</v>
      </c>
      <c r="N3926">
        <v>1.7383008542078699</v>
      </c>
      <c r="O3926">
        <v>140.56603773584899</v>
      </c>
      <c r="P3926">
        <v>24.705882352941099</v>
      </c>
      <c r="Q3926">
        <v>2.5226673227395E-2</v>
      </c>
    </row>
    <row r="3927" spans="1:17" hidden="1" x14ac:dyDescent="0.3">
      <c r="A3927" t="s">
        <v>8017</v>
      </c>
      <c r="B3927" t="s">
        <v>8018</v>
      </c>
      <c r="C3927" t="str">
        <f>IFERROR(VLOOKUP(Table1[[#This Row],[Ticker]],[1]!Table1[[Symbol]:[Industry]],2,FALSE),"-")</f>
        <v>-</v>
      </c>
      <c r="D3927" t="s">
        <v>715</v>
      </c>
      <c r="E3927">
        <v>22.46870916</v>
      </c>
      <c r="F3927">
        <v>117.76</v>
      </c>
      <c r="G3927">
        <v>14.3349097110936</v>
      </c>
      <c r="H3927">
        <v>0.39874437554584102</v>
      </c>
      <c r="I3927">
        <v>7.5035228869952801</v>
      </c>
      <c r="J3927">
        <v>2.5187975250142101</v>
      </c>
      <c r="K3927">
        <v>112.79535536933901</v>
      </c>
      <c r="L3927">
        <v>101.98653656700699</v>
      </c>
      <c r="M3927">
        <v>31.967359018905899</v>
      </c>
      <c r="N3927">
        <v>1.2902289442177499</v>
      </c>
      <c r="O3927">
        <v>2.9127038043478199</v>
      </c>
      <c r="P3927">
        <v>42.704798836645601</v>
      </c>
    </row>
    <row r="3928" spans="1:17" hidden="1" x14ac:dyDescent="0.3">
      <c r="A3928" t="s">
        <v>8019</v>
      </c>
      <c r="B3928" t="s">
        <v>8020</v>
      </c>
      <c r="C3928" t="str">
        <f>IFERROR(VLOOKUP(Table1[[#This Row],[Ticker]],[1]!Table1[[Symbol]:[Industry]],2,FALSE),"-")</f>
        <v>-</v>
      </c>
      <c r="E3928">
        <v>22.384277999999998</v>
      </c>
      <c r="F3928">
        <v>40.18</v>
      </c>
      <c r="G3928">
        <v>-62.413530452629999</v>
      </c>
      <c r="H3928">
        <v>46.6637487455749</v>
      </c>
      <c r="I3928">
        <v>-29.7820658531184</v>
      </c>
      <c r="J3928">
        <v>23.083742809506202</v>
      </c>
      <c r="K3928">
        <v>30.534229861960299</v>
      </c>
      <c r="L3928">
        <v>39.172738478511398</v>
      </c>
      <c r="M3928">
        <v>88.562141712464594</v>
      </c>
      <c r="N3928">
        <v>1.37630769230769</v>
      </c>
      <c r="O3928">
        <v>147.46142359382699</v>
      </c>
      <c r="P3928">
        <v>73.413897280966694</v>
      </c>
    </row>
    <row r="3929" spans="1:17" hidden="1" x14ac:dyDescent="0.3">
      <c r="A3929" t="s">
        <v>8021</v>
      </c>
      <c r="B3929" t="s">
        <v>8022</v>
      </c>
      <c r="C3929" t="str">
        <f>IFERROR(VLOOKUP(Table1[[#This Row],[Ticker]],[1]!Table1[[Symbol]:[Industry]],2,FALSE),"-")</f>
        <v>-</v>
      </c>
      <c r="E3929">
        <v>22.372535800000001</v>
      </c>
      <c r="F3929">
        <v>44.78</v>
      </c>
      <c r="G3929">
        <v>61.336727168644799</v>
      </c>
      <c r="H3929">
        <v>7.3359153174489604</v>
      </c>
      <c r="I3929">
        <v>52.291895673014899</v>
      </c>
      <c r="J3929">
        <v>-1.0537076523867199</v>
      </c>
      <c r="K3929">
        <v>41.928327455806198</v>
      </c>
      <c r="L3929">
        <v>35.1429812115868</v>
      </c>
      <c r="M3929">
        <v>51.029885419076898</v>
      </c>
      <c r="N3929">
        <v>2.2766439311647</v>
      </c>
      <c r="O3929">
        <v>20.5895489057615</v>
      </c>
      <c r="P3929">
        <v>112.22748815165799</v>
      </c>
      <c r="Q3929">
        <v>-8.4821196702039997E-3</v>
      </c>
    </row>
    <row r="3930" spans="1:17" hidden="1" x14ac:dyDescent="0.3">
      <c r="A3930" t="s">
        <v>8023</v>
      </c>
      <c r="B3930" t="s">
        <v>8024</v>
      </c>
      <c r="C3930" t="str">
        <f>IFERROR(VLOOKUP(Table1[[#This Row],[Ticker]],[1]!Table1[[Symbol]:[Industry]],2,FALSE),"-")</f>
        <v>-</v>
      </c>
      <c r="D3930" t="s">
        <v>418</v>
      </c>
      <c r="E3930">
        <v>22.332096</v>
      </c>
      <c r="F3930">
        <v>14.15</v>
      </c>
      <c r="G3930">
        <v>18.918337978732399</v>
      </c>
      <c r="H3930">
        <v>-10.4031968290598</v>
      </c>
      <c r="I3930">
        <v>-8.3078568684510596</v>
      </c>
      <c r="J3930">
        <v>1.5916793174427399</v>
      </c>
      <c r="K3930">
        <v>14.1058306718332</v>
      </c>
      <c r="L3930">
        <v>12.9590687585799</v>
      </c>
      <c r="M3930">
        <v>19.642027233118199</v>
      </c>
      <c r="N3930">
        <v>0.71764705882352897</v>
      </c>
      <c r="O3930">
        <v>21.2014134275618</v>
      </c>
      <c r="P3930">
        <v>94.903581267217604</v>
      </c>
    </row>
    <row r="3931" spans="1:17" hidden="1" x14ac:dyDescent="0.3">
      <c r="A3931" t="s">
        <v>8025</v>
      </c>
      <c r="B3931" t="s">
        <v>8026</v>
      </c>
      <c r="C3931" t="str">
        <f>IFERROR(VLOOKUP(Table1[[#This Row],[Ticker]],[1]!Table1[[Symbol]:[Industry]],2,FALSE),"-")</f>
        <v>-</v>
      </c>
      <c r="D3931" t="s">
        <v>622</v>
      </c>
      <c r="E3931">
        <v>22.32</v>
      </c>
      <c r="F3931">
        <v>37.200000000000003</v>
      </c>
      <c r="G3931">
        <v>271.73372590050298</v>
      </c>
      <c r="H3931">
        <v>78.515430459415597</v>
      </c>
      <c r="I3931">
        <v>257.69963376825302</v>
      </c>
      <c r="J3931">
        <v>9.7767326982256595</v>
      </c>
      <c r="K3931">
        <v>23.2394089470816</v>
      </c>
      <c r="L3931">
        <v>14.3464647195004</v>
      </c>
      <c r="M3931">
        <v>99.997271810081799</v>
      </c>
      <c r="N3931">
        <v>0.70364010158422996</v>
      </c>
      <c r="O3931">
        <v>0</v>
      </c>
      <c r="P3931">
        <v>313.33333333333297</v>
      </c>
    </row>
    <row r="3932" spans="1:17" hidden="1" x14ac:dyDescent="0.3">
      <c r="A3932" t="s">
        <v>8027</v>
      </c>
      <c r="B3932" t="s">
        <v>6173</v>
      </c>
      <c r="C3932" t="str">
        <f>IFERROR(VLOOKUP(Table1[[#This Row],[Ticker]],[1]!Table1[[Symbol]:[Industry]],2,FALSE),"-")</f>
        <v>-</v>
      </c>
      <c r="D3932" t="s">
        <v>138</v>
      </c>
      <c r="E3932">
        <v>22.276800000000001</v>
      </c>
      <c r="F3932">
        <v>70.72</v>
      </c>
      <c r="G3932">
        <v>191.0001809069</v>
      </c>
      <c r="H3932">
        <v>2.2873159013201998</v>
      </c>
      <c r="I3932">
        <v>128.556776625395</v>
      </c>
      <c r="J3932">
        <v>-7.9935856869426702</v>
      </c>
      <c r="K3932">
        <v>69.422529639921294</v>
      </c>
      <c r="L3932">
        <v>44.352145280943198</v>
      </c>
      <c r="M3932">
        <v>26.755764966494301</v>
      </c>
      <c r="N3932">
        <v>0.44088620389521599</v>
      </c>
      <c r="O3932">
        <v>23.798076923076898</v>
      </c>
      <c r="P3932">
        <v>342</v>
      </c>
      <c r="Q3932">
        <v>8.4423346427584006E-2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22.193750000000001</v>
      </c>
      <c r="F3933">
        <v>13.25</v>
      </c>
      <c r="G3933">
        <v>-1.32576976537527</v>
      </c>
      <c r="H3933">
        <v>-10.772161619276901</v>
      </c>
      <c r="I3933">
        <v>7.2592667957759698</v>
      </c>
      <c r="J3933">
        <v>1.5916793174427399</v>
      </c>
      <c r="K3933">
        <v>12.403695467565299</v>
      </c>
      <c r="L3933">
        <v>11.4218120038128</v>
      </c>
      <c r="M3933">
        <v>60.712200682066999</v>
      </c>
      <c r="N3933">
        <v>2.9872727272727202</v>
      </c>
      <c r="O3933">
        <v>19.245283018867902</v>
      </c>
      <c r="P3933">
        <v>55.8823529411764</v>
      </c>
      <c r="Q3933">
        <v>7.6154753907842002E-2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622</v>
      </c>
      <c r="E3934">
        <v>22.166122080000001</v>
      </c>
      <c r="F3934">
        <v>2.98</v>
      </c>
      <c r="G3934">
        <v>19.258275818670299</v>
      </c>
      <c r="H3934">
        <v>-9.4493569597787594</v>
      </c>
      <c r="I3934">
        <v>-40.720119318166702</v>
      </c>
      <c r="J3934">
        <v>-2.8811641330364699</v>
      </c>
      <c r="K3934">
        <v>3.1134348033225798</v>
      </c>
      <c r="L3934">
        <v>3.1196114182655301</v>
      </c>
      <c r="M3934">
        <v>36.153614507767202</v>
      </c>
      <c r="N3934">
        <v>1.4099330268775201</v>
      </c>
      <c r="O3934">
        <v>52.013422818791902</v>
      </c>
      <c r="P3934">
        <v>48.258706467661703</v>
      </c>
      <c r="Q3934">
        <v>2.1049196546547001E-2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555</v>
      </c>
      <c r="E3935">
        <v>22.105021499999999</v>
      </c>
      <c r="F3935">
        <v>72.989999999999995</v>
      </c>
      <c r="G3935">
        <v>-5.8659241962710498</v>
      </c>
      <c r="H3935">
        <v>-0.50158704765711504</v>
      </c>
      <c r="I3935">
        <v>-16.967388501382899</v>
      </c>
      <c r="J3935">
        <v>0.12839565520622101</v>
      </c>
      <c r="K3935">
        <v>71.399934027643198</v>
      </c>
      <c r="L3935">
        <v>69.938316851509597</v>
      </c>
      <c r="M3935">
        <v>57.269189928531397</v>
      </c>
      <c r="N3935">
        <v>1.3149575354501</v>
      </c>
      <c r="O3935">
        <v>15.0842581175503</v>
      </c>
      <c r="P3935">
        <v>26.499133448873401</v>
      </c>
      <c r="Q3935">
        <v>-9.9443458511590005E-2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541</v>
      </c>
      <c r="E3936">
        <v>22.093811800000001</v>
      </c>
      <c r="F3936">
        <v>0.76</v>
      </c>
      <c r="G3936">
        <v>138.05801056668</v>
      </c>
      <c r="H3936">
        <v>-4.1368569597787603</v>
      </c>
      <c r="I3936">
        <v>-30.783882715263399</v>
      </c>
      <c r="J3936">
        <v>25.029179317442701</v>
      </c>
      <c r="K3936">
        <v>0.78894448889416402</v>
      </c>
      <c r="L3936">
        <v>0.755770014875219</v>
      </c>
      <c r="M3936">
        <v>51.172293442770602</v>
      </c>
      <c r="N3936">
        <v>1.8199892601542</v>
      </c>
      <c r="O3936">
        <v>49.999999999999901</v>
      </c>
      <c r="P3936">
        <v>171.42857142857099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138</v>
      </c>
      <c r="E3937">
        <v>21.998144610000001</v>
      </c>
      <c r="F3937">
        <v>18.329999999999998</v>
      </c>
      <c r="G3937">
        <v>-15.9968123459641</v>
      </c>
      <c r="H3937">
        <v>-15.150014854515501</v>
      </c>
      <c r="I3937">
        <v>-11.207002902163101</v>
      </c>
      <c r="J3937">
        <v>-10.8097920435661</v>
      </c>
      <c r="K3937">
        <v>18.093042234745202</v>
      </c>
      <c r="L3937">
        <v>18.438279873964301</v>
      </c>
      <c r="M3937">
        <v>57.371565375913903</v>
      </c>
      <c r="N3937">
        <v>1.3613243726944</v>
      </c>
      <c r="O3937">
        <v>60.938352427714101</v>
      </c>
      <c r="P3937">
        <v>18.258064516129</v>
      </c>
      <c r="Q3937">
        <v>7.7499753293616996E-2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1318</v>
      </c>
      <c r="E3938">
        <v>21.997200029999998</v>
      </c>
      <c r="F3938">
        <v>56.95</v>
      </c>
      <c r="G3938">
        <v>-17.0224146537353</v>
      </c>
      <c r="H3938">
        <v>-3.0453076640040999</v>
      </c>
      <c r="I3938">
        <v>-10.301096691936801</v>
      </c>
      <c r="J3938">
        <v>2.1234999166272899</v>
      </c>
      <c r="K3938">
        <v>56.4910024954441</v>
      </c>
      <c r="L3938">
        <v>55.2472401117247</v>
      </c>
      <c r="M3938">
        <v>48.752273491280398</v>
      </c>
      <c r="N3938">
        <v>0.80867967152337195</v>
      </c>
      <c r="O3938">
        <v>2.8972783143107899</v>
      </c>
      <c r="P3938">
        <v>8.4555322795658103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72</v>
      </c>
      <c r="E3939">
        <v>21.975107000000001</v>
      </c>
      <c r="F3939">
        <v>23.65</v>
      </c>
      <c r="G3939">
        <v>-39.637069827478001</v>
      </c>
      <c r="H3939">
        <v>-12.698322908220399</v>
      </c>
      <c r="I3939">
        <v>-25.8560879968928</v>
      </c>
      <c r="J3939">
        <v>0.53638172352126301</v>
      </c>
      <c r="K3939">
        <v>24.492698415518301</v>
      </c>
      <c r="L3939">
        <v>27.3502662925892</v>
      </c>
      <c r="M3939">
        <v>46.8815270566839</v>
      </c>
      <c r="N3939">
        <v>0.80141651045814</v>
      </c>
      <c r="O3939">
        <v>28.964059196617299</v>
      </c>
      <c r="P3939">
        <v>7.3049001814881898</v>
      </c>
      <c r="Q3939">
        <v>-5.4051449870479003E-2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677</v>
      </c>
      <c r="E3940">
        <v>21.956</v>
      </c>
      <c r="F3940">
        <v>19.96</v>
      </c>
      <c r="G3940">
        <v>15.6671416204682</v>
      </c>
      <c r="H3940">
        <v>2.8162803067087901E-2</v>
      </c>
      <c r="I3940">
        <v>-7.2188211673692697</v>
      </c>
      <c r="J3940">
        <v>1.97722148611743</v>
      </c>
      <c r="K3940">
        <v>19.940828194800599</v>
      </c>
      <c r="L3940">
        <v>18.633288684978201</v>
      </c>
      <c r="M3940">
        <v>45.975452005648002</v>
      </c>
      <c r="N3940">
        <v>1.2201813915139199</v>
      </c>
      <c r="O3940">
        <v>15.180360721442799</v>
      </c>
      <c r="P3940">
        <v>53.184957789716002</v>
      </c>
      <c r="Q3940">
        <v>3.7705748236316998E-2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21.904133049999999</v>
      </c>
      <c r="F3941">
        <v>35.83</v>
      </c>
      <c r="G3941">
        <v>-23.8152055098445</v>
      </c>
      <c r="H3941">
        <v>-16.155855753506099</v>
      </c>
      <c r="I3941">
        <v>-17.015544075895701</v>
      </c>
      <c r="J3941">
        <v>12.8919889149659</v>
      </c>
      <c r="K3941">
        <v>36.176913243479397</v>
      </c>
      <c r="L3941">
        <v>35.684760521024401</v>
      </c>
      <c r="M3941">
        <v>54.998435839814597</v>
      </c>
      <c r="N3941">
        <v>1.22356855320478</v>
      </c>
      <c r="O3941">
        <v>67.959810214903698</v>
      </c>
      <c r="P3941">
        <v>22.9159519725557</v>
      </c>
      <c r="Q3941">
        <v>0.19927750078675699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418</v>
      </c>
      <c r="E3942">
        <v>21.889734609999898</v>
      </c>
      <c r="F3942">
        <v>31.19</v>
      </c>
      <c r="G3942">
        <v>59.567620682164602</v>
      </c>
      <c r="H3942">
        <v>-10.591112939896799</v>
      </c>
      <c r="I3942">
        <v>-31.917904530743201</v>
      </c>
      <c r="J3942">
        <v>6.9462892465207702</v>
      </c>
      <c r="K3942">
        <v>28.490248997145901</v>
      </c>
      <c r="L3942">
        <v>25.903822931443699</v>
      </c>
      <c r="M3942">
        <v>71.233021154809407</v>
      </c>
      <c r="N3942">
        <v>0.699545355403145</v>
      </c>
      <c r="O3942">
        <v>34.145559474190399</v>
      </c>
      <c r="P3942">
        <v>102.532467532467</v>
      </c>
      <c r="Q3942">
        <v>0.122384218338635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54</v>
      </c>
      <c r="E3943">
        <v>21.863368202</v>
      </c>
      <c r="F3943">
        <v>8.06</v>
      </c>
      <c r="G3943">
        <v>153.920079532198</v>
      </c>
      <c r="H3943">
        <v>11.927957855036</v>
      </c>
      <c r="I3943">
        <v>-18.915750847131498</v>
      </c>
      <c r="J3943">
        <v>-8.2517211299845297</v>
      </c>
      <c r="K3943">
        <v>8.4492633590536794</v>
      </c>
      <c r="L3943">
        <v>7.3807026647807898</v>
      </c>
      <c r="M3943">
        <v>27.63980071908</v>
      </c>
      <c r="N3943">
        <v>0.21814608649362999</v>
      </c>
      <c r="O3943">
        <v>45.161290322580598</v>
      </c>
      <c r="Q3943">
        <v>0.116324222600449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21.849588000000001</v>
      </c>
      <c r="F3944">
        <v>23.6</v>
      </c>
      <c r="G3944">
        <v>18.072127529873001</v>
      </c>
      <c r="H3944">
        <v>-1.9899959732316701</v>
      </c>
      <c r="I3944">
        <v>21.958294276336101</v>
      </c>
      <c r="J3944">
        <v>-6.7959428323943802</v>
      </c>
      <c r="K3944">
        <v>22.6792836793581</v>
      </c>
      <c r="L3944">
        <v>20.1494913275192</v>
      </c>
      <c r="M3944">
        <v>48.569082723013899</v>
      </c>
      <c r="N3944">
        <v>0.48973030838625498</v>
      </c>
      <c r="O3944">
        <v>27.881355932203299</v>
      </c>
      <c r="P3944">
        <v>68.571428571428498</v>
      </c>
      <c r="Q3944">
        <v>0.12825272558394901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989</v>
      </c>
      <c r="E3945">
        <v>21.848500000000001</v>
      </c>
      <c r="F3945">
        <v>11.81</v>
      </c>
      <c r="G3945">
        <v>97.565030040058602</v>
      </c>
      <c r="H3945">
        <v>-20.409101997424202</v>
      </c>
      <c r="I3945">
        <v>59.6318870819496</v>
      </c>
      <c r="J3945">
        <v>-6.0711559315993897</v>
      </c>
      <c r="K3945">
        <v>11.4338617260983</v>
      </c>
      <c r="L3945">
        <v>8.3224101620424893</v>
      </c>
      <c r="M3945">
        <v>17.609232681882801</v>
      </c>
      <c r="N3945">
        <v>4.2125018317377597E-2</v>
      </c>
      <c r="O3945">
        <v>43.099068585944103</v>
      </c>
      <c r="P3945">
        <v>134.79125248508899</v>
      </c>
      <c r="Q3945">
        <v>0.13322764648035601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541</v>
      </c>
      <c r="E3946">
        <v>21.736719999999998</v>
      </c>
      <c r="F3946">
        <v>16.27</v>
      </c>
      <c r="G3946">
        <v>9.3497007871444602</v>
      </c>
      <c r="H3946">
        <v>-10.614653960932101</v>
      </c>
      <c r="I3946">
        <v>-17.166037873537999</v>
      </c>
      <c r="J3946">
        <v>0.35711141620818498</v>
      </c>
      <c r="K3946">
        <v>17.359164309604999</v>
      </c>
      <c r="L3946">
        <v>17.482385501252001</v>
      </c>
      <c r="M3946">
        <v>43.914392567323802</v>
      </c>
      <c r="N3946">
        <v>0.50809710982658896</v>
      </c>
      <c r="O3946">
        <v>104.36385986478101</v>
      </c>
      <c r="P3946">
        <v>49.266055045871497</v>
      </c>
      <c r="Q3946">
        <v>3.9592521244803003E-2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E3947">
        <v>21.715199999999999</v>
      </c>
      <c r="F3947">
        <v>60.32</v>
      </c>
      <c r="G3947">
        <v>20.0540080300939</v>
      </c>
      <c r="H3947">
        <v>13.627994525369701</v>
      </c>
      <c r="I3947">
        <v>-13.0073351654161</v>
      </c>
      <c r="J3947">
        <v>-14.6860668407814</v>
      </c>
      <c r="K3947">
        <v>54.194545672976098</v>
      </c>
      <c r="L3947">
        <v>55.1008618405993</v>
      </c>
      <c r="M3947">
        <v>58.660768689865797</v>
      </c>
      <c r="N3947">
        <v>4.5033087538186001</v>
      </c>
      <c r="O3947">
        <v>37.433687002652498</v>
      </c>
      <c r="P3947">
        <v>55.664516129032201</v>
      </c>
      <c r="Q3947">
        <v>0.13884183442777501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622</v>
      </c>
      <c r="E3948">
        <v>21.640999999999998</v>
      </c>
      <c r="F3948">
        <v>22.78</v>
      </c>
      <c r="G3948">
        <v>3.2516148818417898</v>
      </c>
      <c r="H3948">
        <v>-1.1316606549288599</v>
      </c>
      <c r="I3948">
        <v>-13.8151434703883</v>
      </c>
      <c r="J3948">
        <v>-1.65821088896918</v>
      </c>
      <c r="K3948">
        <v>22.072310660287702</v>
      </c>
      <c r="L3948">
        <v>21.4847348251085</v>
      </c>
      <c r="M3948">
        <v>59.801681020087301</v>
      </c>
      <c r="N3948">
        <v>0.77719979017109597</v>
      </c>
      <c r="O3948">
        <v>45.9174714661984</v>
      </c>
      <c r="P3948">
        <v>40.530536705737198</v>
      </c>
      <c r="Q3948">
        <v>4.8415255863295002E-2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6591</v>
      </c>
      <c r="E3949">
        <v>21.639150000000001</v>
      </c>
      <c r="F3949">
        <v>89.05</v>
      </c>
      <c r="G3949">
        <v>-33.0972234548994</v>
      </c>
      <c r="H3949">
        <v>29.6912680402212</v>
      </c>
      <c r="I3949">
        <v>-12.9920613398243</v>
      </c>
      <c r="J3949">
        <v>22.117247499260898</v>
      </c>
      <c r="K3949">
        <v>72.492198346080102</v>
      </c>
      <c r="L3949">
        <v>81.569027315471999</v>
      </c>
      <c r="M3949">
        <v>91.720172791230297</v>
      </c>
      <c r="N3949">
        <v>1.4659340659340601</v>
      </c>
      <c r="O3949">
        <v>29.1409320606401</v>
      </c>
      <c r="P3949">
        <v>78.099999999999994</v>
      </c>
      <c r="Q3949">
        <v>3.3038060768857E-2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395</v>
      </c>
      <c r="E3950">
        <v>21.634319999999999</v>
      </c>
      <c r="F3950">
        <v>41.35</v>
      </c>
      <c r="G3950">
        <v>1.2920753524698501</v>
      </c>
      <c r="H3950">
        <v>-0.69173500855925196</v>
      </c>
      <c r="I3950">
        <v>-18.115206892365698</v>
      </c>
      <c r="J3950">
        <v>14.8349225606859</v>
      </c>
      <c r="K3950">
        <v>38.8132182151992</v>
      </c>
      <c r="L3950">
        <v>38.501822263982497</v>
      </c>
      <c r="M3950">
        <v>67.685923394602895</v>
      </c>
      <c r="N3950">
        <v>0.60909633235497596</v>
      </c>
      <c r="O3950">
        <v>16.0822249093107</v>
      </c>
      <c r="P3950">
        <v>33.387096774193502</v>
      </c>
      <c r="Q3950">
        <v>-4.7881239846093E-2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21.558209999999999</v>
      </c>
      <c r="F3951">
        <v>51</v>
      </c>
      <c r="G3951">
        <v>-35.3153027766474</v>
      </c>
      <c r="H3951">
        <v>3.65160457868277</v>
      </c>
      <c r="I3951">
        <v>-20.893772825153501</v>
      </c>
      <c r="J3951">
        <v>4.5656570126100302</v>
      </c>
      <c r="K3951">
        <v>51.835087590740599</v>
      </c>
      <c r="L3951">
        <v>53.329005819958901</v>
      </c>
      <c r="M3951">
        <v>47.023102267094302</v>
      </c>
      <c r="N3951">
        <v>0.84870466321243498</v>
      </c>
      <c r="O3951">
        <v>30.8823529411764</v>
      </c>
      <c r="P3951">
        <v>38.211382113821102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370</v>
      </c>
      <c r="E3952">
        <v>21.514135679999999</v>
      </c>
      <c r="F3952">
        <v>35.270000000000003</v>
      </c>
      <c r="G3952">
        <v>-40.650047363701503</v>
      </c>
      <c r="H3952">
        <v>-9.6665179767279099</v>
      </c>
      <c r="I3952">
        <v>-20.770798477835498</v>
      </c>
      <c r="J3952">
        <v>-5.6716151053847401</v>
      </c>
      <c r="K3952">
        <v>37.7942695939564</v>
      </c>
      <c r="L3952">
        <v>38.268831462667599</v>
      </c>
      <c r="M3952">
        <v>31.107019916210799</v>
      </c>
      <c r="N3952">
        <v>1.2829513951542699</v>
      </c>
      <c r="O3952">
        <v>63.1981854267082</v>
      </c>
      <c r="P3952">
        <v>8.7908698334361492</v>
      </c>
      <c r="Q3952">
        <v>8.3632339128086E-2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622</v>
      </c>
      <c r="E3953">
        <v>21.504338400000002</v>
      </c>
      <c r="F3953">
        <v>43.48</v>
      </c>
      <c r="G3953">
        <v>497.13190219229602</v>
      </c>
      <c r="H3953">
        <v>33.747758424836597</v>
      </c>
      <c r="I3953">
        <v>280.97236104097999</v>
      </c>
      <c r="J3953">
        <v>9.4884143212392598</v>
      </c>
      <c r="K3953">
        <v>30.820431495004598</v>
      </c>
      <c r="L3953">
        <v>18.0450587089762</v>
      </c>
      <c r="M3953">
        <v>97.201645031870498</v>
      </c>
      <c r="N3953">
        <v>0.60635439274706304</v>
      </c>
      <c r="O3953">
        <v>0</v>
      </c>
      <c r="P3953">
        <v>630.75630252100802</v>
      </c>
      <c r="Q3953">
        <v>0.181373022089207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5299</v>
      </c>
      <c r="E3954">
        <v>21.498266999999998</v>
      </c>
      <c r="F3954">
        <v>40.9</v>
      </c>
      <c r="G3954">
        <v>18.249914614656898</v>
      </c>
      <c r="H3954">
        <v>2.6686985957767999</v>
      </c>
      <c r="I3954">
        <v>0.94336439659904703</v>
      </c>
      <c r="J3954">
        <v>8.9160036417670696</v>
      </c>
      <c r="K3954">
        <v>37.0867478276651</v>
      </c>
      <c r="L3954">
        <v>34.814959949538498</v>
      </c>
      <c r="M3954">
        <v>66.437584474199795</v>
      </c>
      <c r="N3954">
        <v>0.56960784313725399</v>
      </c>
      <c r="O3954">
        <v>13.105134474327601</v>
      </c>
      <c r="P3954">
        <v>54.223227752639502</v>
      </c>
      <c r="Q3954">
        <v>3.5797847571359002E-2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46</v>
      </c>
      <c r="E3955">
        <v>21.478394999999999</v>
      </c>
      <c r="F3955">
        <v>12.75</v>
      </c>
      <c r="G3955">
        <v>247.70916166751499</v>
      </c>
      <c r="H3955">
        <v>7.2453016305296103</v>
      </c>
      <c r="I3955">
        <v>169.032967101586</v>
      </c>
      <c r="J3955">
        <v>3.63249564397336</v>
      </c>
      <c r="K3955">
        <v>10.280976336046001</v>
      </c>
      <c r="L3955">
        <v>6.7367554321968903</v>
      </c>
      <c r="M3955">
        <v>60.509499445307704</v>
      </c>
      <c r="N3955">
        <v>1.43139120922486</v>
      </c>
      <c r="O3955">
        <v>10.3529411764705</v>
      </c>
      <c r="P3955">
        <v>306.05095541401198</v>
      </c>
      <c r="Q3955">
        <v>9.8131794231782005E-2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46</v>
      </c>
      <c r="E3956">
        <v>21.475999999999999</v>
      </c>
      <c r="F3956">
        <v>66.08</v>
      </c>
      <c r="G3956">
        <v>334.877933938328</v>
      </c>
      <c r="H3956">
        <v>9.4370296326360403E-3</v>
      </c>
      <c r="I3956">
        <v>93.694597570582204</v>
      </c>
      <c r="J3956">
        <v>5.5237334225072301</v>
      </c>
      <c r="K3956">
        <v>53.219770467939398</v>
      </c>
      <c r="L3956">
        <v>33.824004344455098</v>
      </c>
      <c r="M3956">
        <v>63.448633654488802</v>
      </c>
      <c r="N3956">
        <v>0.58557678630695498</v>
      </c>
      <c r="O3956">
        <v>5.1755447941888599</v>
      </c>
      <c r="P3956">
        <v>363.71929824561403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402</v>
      </c>
      <c r="E3957">
        <v>21.458083175999999</v>
      </c>
      <c r="F3957">
        <v>13.89</v>
      </c>
      <c r="G3957">
        <v>35.0955742590615</v>
      </c>
      <c r="H3957">
        <v>-6.8781486869195296</v>
      </c>
      <c r="I3957">
        <v>1.44963376825305</v>
      </c>
      <c r="J3957">
        <v>5.0318669640416598</v>
      </c>
      <c r="K3957">
        <v>13.3733090442455</v>
      </c>
      <c r="L3957">
        <v>12.4829758659875</v>
      </c>
      <c r="M3957">
        <v>71.515671390280602</v>
      </c>
      <c r="N3957">
        <v>1.9371794940037299</v>
      </c>
      <c r="O3957">
        <v>20.662347012239</v>
      </c>
      <c r="P3957">
        <v>71.481481481481495</v>
      </c>
      <c r="Q3957">
        <v>2.3453988239766001E-2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785</v>
      </c>
      <c r="E3958">
        <v>21.4539413</v>
      </c>
      <c r="F3958">
        <v>21.01</v>
      </c>
      <c r="G3958">
        <v>-8.5713945109999994</v>
      </c>
      <c r="H3958">
        <v>-2.3109407294122701</v>
      </c>
      <c r="I3958">
        <v>-2.5450470828107798</v>
      </c>
      <c r="J3958">
        <v>5.9938532304862298</v>
      </c>
      <c r="K3958">
        <v>18.405253307044902</v>
      </c>
      <c r="L3958">
        <v>18.012370514064699</v>
      </c>
      <c r="M3958">
        <v>70.911009818809205</v>
      </c>
      <c r="N3958">
        <v>1.6006700930744799</v>
      </c>
      <c r="O3958">
        <v>9.4716801523084104</v>
      </c>
      <c r="P3958">
        <v>58.566037735849001</v>
      </c>
      <c r="Q3958">
        <v>6.1599890307559996E-3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285</v>
      </c>
      <c r="E3959">
        <v>21.453655749999999</v>
      </c>
      <c r="F3959">
        <v>59.75</v>
      </c>
      <c r="G3959">
        <v>24.694868842371299</v>
      </c>
      <c r="H3959">
        <v>29.743553695049201</v>
      </c>
      <c r="I3959">
        <v>10.9616882755905</v>
      </c>
      <c r="J3959">
        <v>-3.4011653319450699</v>
      </c>
      <c r="K3959">
        <v>54.446162296354103</v>
      </c>
      <c r="L3959">
        <v>48.082040148908298</v>
      </c>
      <c r="M3959">
        <v>50.705816369674899</v>
      </c>
      <c r="N3959">
        <v>1.0333333333333301</v>
      </c>
      <c r="O3959">
        <v>10.510460251046</v>
      </c>
      <c r="P3959">
        <v>140.442655935613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715</v>
      </c>
      <c r="E3960">
        <v>21.450464595</v>
      </c>
      <c r="F3960">
        <v>42.76</v>
      </c>
      <c r="G3960">
        <v>12.5152264032071</v>
      </c>
      <c r="H3960">
        <v>10.219163285293099</v>
      </c>
      <c r="I3960">
        <v>-3.7522793651492301</v>
      </c>
      <c r="J3960">
        <v>2.5667090439588098</v>
      </c>
      <c r="K3960">
        <v>39.133417536531397</v>
      </c>
      <c r="L3960">
        <v>36.829011649874303</v>
      </c>
      <c r="M3960">
        <v>53.954400247966703</v>
      </c>
      <c r="N3960">
        <v>1.18588120678058</v>
      </c>
      <c r="O3960">
        <v>1.70720299345183</v>
      </c>
      <c r="P3960">
        <v>38.471502590673502</v>
      </c>
      <c r="Q3960">
        <v>5.7901449305412002E-2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72</v>
      </c>
      <c r="E3961">
        <v>21.427603859999898</v>
      </c>
      <c r="F3961">
        <v>6.42</v>
      </c>
      <c r="G3961">
        <v>-77.502675612907396</v>
      </c>
      <c r="H3961">
        <v>-4.1271670372981397</v>
      </c>
      <c r="I3961">
        <v>-47.978052182160098</v>
      </c>
      <c r="J3961">
        <v>-1.7467121848334199</v>
      </c>
      <c r="K3961">
        <v>6.6833316568687202</v>
      </c>
      <c r="L3961">
        <v>8.6439108593487095</v>
      </c>
      <c r="M3961">
        <v>57.3575927753622</v>
      </c>
      <c r="N3961">
        <v>0.76624957463403098</v>
      </c>
      <c r="O3961">
        <v>189.56386292834799</v>
      </c>
      <c r="P3961">
        <v>331.161853593015</v>
      </c>
      <c r="Q3961">
        <v>6.2636002737635005E-2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1815</v>
      </c>
      <c r="E3962">
        <v>21.340838000000002</v>
      </c>
      <c r="F3962">
        <v>21.65</v>
      </c>
      <c r="G3962">
        <v>150.039677960831</v>
      </c>
      <c r="H3962">
        <v>13.7614946885728</v>
      </c>
      <c r="I3962">
        <v>82.160613804550593</v>
      </c>
      <c r="J3962">
        <v>-2.3884201850447999</v>
      </c>
      <c r="K3962">
        <v>18.6302997076168</v>
      </c>
      <c r="L3962">
        <v>14.285495878729099</v>
      </c>
      <c r="M3962">
        <v>54.587248339410699</v>
      </c>
      <c r="N3962">
        <v>0.96802481121561801</v>
      </c>
      <c r="O3962">
        <v>8.4526558891455004</v>
      </c>
      <c r="P3962">
        <v>203.646563814866</v>
      </c>
      <c r="Q3962">
        <v>4.3051019851192002E-2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D3963" t="s">
        <v>409</v>
      </c>
      <c r="E3963">
        <v>21.331440000000001</v>
      </c>
      <c r="F3963">
        <v>30.96</v>
      </c>
      <c r="G3963">
        <v>7.73372590050338</v>
      </c>
      <c r="H3963">
        <v>7.0028489225741799</v>
      </c>
      <c r="I3963">
        <v>-32.848116823696401</v>
      </c>
      <c r="J3963">
        <v>-7.0015928538110801</v>
      </c>
      <c r="K3963">
        <v>28.866557537078901</v>
      </c>
      <c r="L3963">
        <v>28.363025519386799</v>
      </c>
      <c r="M3963">
        <v>63.245485470646301</v>
      </c>
      <c r="N3963">
        <v>1.4923222869438899</v>
      </c>
      <c r="O3963">
        <v>33.882428940568403</v>
      </c>
      <c r="P3963">
        <v>47.428571428571402</v>
      </c>
      <c r="Q3963">
        <v>2.1289860968829E-2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21.29665</v>
      </c>
      <c r="F3964">
        <v>32.64</v>
      </c>
      <c r="G3964">
        <v>26.7511697607559</v>
      </c>
      <c r="H3964">
        <v>-2.8868569597787599</v>
      </c>
      <c r="I3964">
        <v>-9.3148403391769907</v>
      </c>
      <c r="J3964">
        <v>1.5916793174427399</v>
      </c>
      <c r="K3964">
        <v>32.4796822398296</v>
      </c>
      <c r="L3964">
        <v>29.904644207093899</v>
      </c>
      <c r="M3964">
        <v>1.5738798927461899</v>
      </c>
      <c r="N3964">
        <v>0</v>
      </c>
      <c r="O3964">
        <v>0.24509803921568499</v>
      </c>
      <c r="P3964">
        <v>94.285714285714207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418</v>
      </c>
      <c r="E3965">
        <v>21.270600000000002</v>
      </c>
      <c r="F3965">
        <v>21.06</v>
      </c>
      <c r="G3965">
        <v>52.963834965405901</v>
      </c>
      <c r="H3965">
        <v>-26.692935107390898</v>
      </c>
      <c r="I3965">
        <v>19.839761156788001</v>
      </c>
      <c r="J3965">
        <v>-3.6288427347624701</v>
      </c>
      <c r="K3965">
        <v>21.500982696750299</v>
      </c>
      <c r="L3965">
        <v>18.0962462811497</v>
      </c>
      <c r="M3965">
        <v>32.9023748542037</v>
      </c>
      <c r="N3965">
        <v>0.208376063638127</v>
      </c>
      <c r="O3965">
        <v>31.9088319088319</v>
      </c>
      <c r="P3965">
        <v>80.617495711835303</v>
      </c>
      <c r="Q3965">
        <v>8.7892705563427001E-2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677</v>
      </c>
      <c r="E3966">
        <v>21.258900000000001</v>
      </c>
      <c r="F3966">
        <v>69</v>
      </c>
      <c r="G3966">
        <v>-25.439526379131799</v>
      </c>
      <c r="H3966">
        <v>2.52102571666487</v>
      </c>
      <c r="I3966">
        <v>-20.294916640466301</v>
      </c>
      <c r="J3966">
        <v>-2.7874781104951598</v>
      </c>
      <c r="K3966">
        <v>67.655592232878902</v>
      </c>
      <c r="L3966">
        <v>67.859885180731297</v>
      </c>
      <c r="M3966">
        <v>44.417042030600904</v>
      </c>
      <c r="N3966">
        <v>2.48</v>
      </c>
      <c r="O3966">
        <v>11.5942028985507</v>
      </c>
      <c r="P3966">
        <v>8.5588420390182396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1428</v>
      </c>
      <c r="E3967">
        <v>21.206874048</v>
      </c>
      <c r="F3967">
        <v>9.64</v>
      </c>
      <c r="G3967">
        <v>-39.300937375868003</v>
      </c>
      <c r="H3967">
        <v>-9.0012553818695</v>
      </c>
      <c r="I3967">
        <v>-36.117073449914002</v>
      </c>
      <c r="J3967">
        <v>-3.0175391194309999</v>
      </c>
      <c r="K3967">
        <v>9.9030114364347597</v>
      </c>
      <c r="L3967">
        <v>12.029405653475401</v>
      </c>
      <c r="M3967">
        <v>46.674352487147402</v>
      </c>
      <c r="N3967">
        <v>0.72862640442876803</v>
      </c>
      <c r="O3967">
        <v>72.199170124481299</v>
      </c>
      <c r="P3967">
        <v>7.1111111111111098</v>
      </c>
      <c r="Q3967">
        <v>-3.7244424452718999E-2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E3968">
        <v>21.089244000000001</v>
      </c>
      <c r="F3968">
        <v>65.010000000000005</v>
      </c>
      <c r="G3968">
        <v>-39.582383521989001</v>
      </c>
      <c r="H3968">
        <v>-3.63494856283218</v>
      </c>
      <c r="I3968">
        <v>-26.449014880395499</v>
      </c>
      <c r="J3968">
        <v>-2.8053795060866502</v>
      </c>
      <c r="K3968">
        <v>66.966385471653894</v>
      </c>
      <c r="L3968">
        <v>68.773348049458605</v>
      </c>
      <c r="M3968">
        <v>41.2174442720504</v>
      </c>
      <c r="N3968">
        <v>0.89021739130434696</v>
      </c>
      <c r="O3968">
        <v>35.3637901861252</v>
      </c>
      <c r="P3968">
        <v>16.089285714285701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1595</v>
      </c>
      <c r="E3969">
        <v>21.0813582</v>
      </c>
      <c r="F3969">
        <v>47.91</v>
      </c>
      <c r="G3969">
        <v>72.502580734427198</v>
      </c>
      <c r="H3969">
        <v>5.29705108619825</v>
      </c>
      <c r="I3969">
        <v>-9.2976482044944506E-2</v>
      </c>
      <c r="J3969">
        <v>5.0202507460141801</v>
      </c>
      <c r="K3969">
        <v>46.070152045831598</v>
      </c>
      <c r="L3969">
        <v>46.041223346544299</v>
      </c>
      <c r="M3969">
        <v>76.577416479864794</v>
      </c>
      <c r="N3969">
        <v>1.41777673303026</v>
      </c>
      <c r="O3969">
        <v>32.206219995825499</v>
      </c>
      <c r="P3969">
        <v>106.33074935400499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315</v>
      </c>
      <c r="E3970">
        <v>21.069820128</v>
      </c>
      <c r="F3970">
        <v>15.13</v>
      </c>
      <c r="G3970">
        <v>5.6605487594048203</v>
      </c>
      <c r="H3970">
        <v>9.35332779772701</v>
      </c>
      <c r="I3970">
        <v>-50.782314174652001</v>
      </c>
      <c r="J3970">
        <v>-7.5671991872301501</v>
      </c>
      <c r="K3970">
        <v>16.043816386628201</v>
      </c>
      <c r="L3970">
        <v>16.3457509069686</v>
      </c>
      <c r="M3970">
        <v>41.148639649883101</v>
      </c>
      <c r="N3970">
        <v>0.73950776161436804</v>
      </c>
      <c r="O3970">
        <v>64.369980715081098</v>
      </c>
      <c r="P3970">
        <v>38.080236032454401</v>
      </c>
      <c r="Q3970">
        <v>5.0443714923408003E-2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95</v>
      </c>
      <c r="E3971">
        <v>21.062350034999898</v>
      </c>
      <c r="F3971">
        <v>4.21</v>
      </c>
      <c r="G3971">
        <v>13.3660942297674</v>
      </c>
      <c r="H3971">
        <v>-15.6703621144179</v>
      </c>
      <c r="I3971">
        <v>-1.12832322099427</v>
      </c>
      <c r="J3971">
        <v>-6.2514579374592003</v>
      </c>
      <c r="K3971">
        <v>4.2875119176629504</v>
      </c>
      <c r="L3971">
        <v>4.0217333788371397</v>
      </c>
      <c r="M3971">
        <v>39.5673047417432</v>
      </c>
      <c r="N3971">
        <v>0.56366997252447004</v>
      </c>
      <c r="O3971">
        <v>53.919239904988103</v>
      </c>
      <c r="P3971">
        <v>64.453125</v>
      </c>
      <c r="Q3971">
        <v>-2.9483086670836E-2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715</v>
      </c>
      <c r="E3972">
        <v>20.996392725</v>
      </c>
      <c r="F3972">
        <v>127.2</v>
      </c>
      <c r="G3972">
        <v>14.4304904129571</v>
      </c>
      <c r="H3972">
        <v>0.62819592874848995</v>
      </c>
      <c r="I3972">
        <v>6.8424909111101897</v>
      </c>
      <c r="J3972">
        <v>2.5599332856967099</v>
      </c>
      <c r="K3972">
        <v>121.871296977407</v>
      </c>
      <c r="L3972">
        <v>110.231544867343</v>
      </c>
      <c r="M3972">
        <v>31.0272649847048</v>
      </c>
      <c r="N3972">
        <v>0.96851280292902397</v>
      </c>
      <c r="O3972">
        <v>2.39779874213836</v>
      </c>
      <c r="P3972">
        <v>42.234149614223398</v>
      </c>
      <c r="Q3972">
        <v>7.1200898966220002E-3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138</v>
      </c>
      <c r="E3973">
        <v>20.9917254</v>
      </c>
      <c r="F3973">
        <v>42.06</v>
      </c>
      <c r="G3973">
        <v>122.5306628689</v>
      </c>
      <c r="H3973">
        <v>-12.7397981362493</v>
      </c>
      <c r="I3973">
        <v>126.04249091110999</v>
      </c>
      <c r="J3973">
        <v>-7.9762869628523099</v>
      </c>
      <c r="K3973">
        <v>46.473130481971097</v>
      </c>
      <c r="L3973">
        <v>36.724119151850701</v>
      </c>
      <c r="M3973">
        <v>15.313092527664599</v>
      </c>
      <c r="N3973">
        <v>0.209941174639733</v>
      </c>
      <c r="O3973">
        <v>59.8193057536851</v>
      </c>
      <c r="P3973">
        <v>187.88501026693999</v>
      </c>
      <c r="Q3973">
        <v>6.8363139369237005E-2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20.960360000000001</v>
      </c>
      <c r="F3974">
        <v>23</v>
      </c>
      <c r="G3974">
        <v>1.05701677320245</v>
      </c>
      <c r="H3974">
        <v>-17.759049058926699</v>
      </c>
      <c r="I3974">
        <v>-8.9890109203916406</v>
      </c>
      <c r="J3974">
        <v>-2.8431032912529002</v>
      </c>
      <c r="K3974">
        <v>23.670111138071199</v>
      </c>
      <c r="L3974">
        <v>21.483188151663899</v>
      </c>
      <c r="M3974">
        <v>49.5507514449911</v>
      </c>
      <c r="N3974">
        <v>1.0143365176171899</v>
      </c>
      <c r="O3974">
        <v>39.086956521739097</v>
      </c>
      <c r="P3974">
        <v>72.932330827067602</v>
      </c>
      <c r="Q3974">
        <v>0.110577124801834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622</v>
      </c>
      <c r="E3975">
        <v>20.866476599999999</v>
      </c>
      <c r="F3975">
        <v>3.4</v>
      </c>
      <c r="G3975">
        <v>-65.6919154994455</v>
      </c>
      <c r="H3975">
        <v>-6.2959478688696704</v>
      </c>
      <c r="I3975">
        <v>-35.2305987898864</v>
      </c>
      <c r="J3975">
        <v>1.5916793174427399</v>
      </c>
      <c r="K3975">
        <v>3.4706470320946701</v>
      </c>
      <c r="L3975">
        <v>4.1921013459221399</v>
      </c>
      <c r="M3975">
        <v>6.8476147238816498</v>
      </c>
      <c r="N3975">
        <v>8.3783783783783705E-2</v>
      </c>
      <c r="O3975">
        <v>116.17647058823501</v>
      </c>
      <c r="P3975">
        <v>4.2944785276073496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20.815597319999998</v>
      </c>
      <c r="F3976">
        <v>14.77</v>
      </c>
      <c r="G3976">
        <v>59.924287888791902</v>
      </c>
      <c r="H3976">
        <v>-18.535057987762698</v>
      </c>
      <c r="I3976">
        <v>-27.0587832429696</v>
      </c>
      <c r="J3976">
        <v>-4.0313238774454296</v>
      </c>
      <c r="K3976">
        <v>16.148046306310899</v>
      </c>
      <c r="L3976">
        <v>15.4910744704686</v>
      </c>
      <c r="M3976">
        <v>27.102379581158299</v>
      </c>
      <c r="N3976">
        <v>1.5218577707621399</v>
      </c>
      <c r="O3976">
        <v>60.054163845632999</v>
      </c>
      <c r="P3976">
        <v>87.913486005088998</v>
      </c>
      <c r="Q3976">
        <v>5.0983115906543003E-2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541</v>
      </c>
      <c r="E3977">
        <v>20.803499463999898</v>
      </c>
      <c r="F3977">
        <v>14.74</v>
      </c>
      <c r="G3977">
        <v>70.705029197391895</v>
      </c>
      <c r="H3977">
        <v>30.017554804927101</v>
      </c>
      <c r="I3977">
        <v>161.213652459841</v>
      </c>
      <c r="J3977">
        <v>9.6634281963665103</v>
      </c>
      <c r="K3977">
        <v>10.4019736601833</v>
      </c>
      <c r="L3977">
        <v>9.0445363896568303</v>
      </c>
      <c r="M3977">
        <v>91.997782815346895</v>
      </c>
      <c r="N3977">
        <v>1.09582836031431</v>
      </c>
      <c r="O3977">
        <v>0</v>
      </c>
      <c r="P3977">
        <v>242.790697674418</v>
      </c>
      <c r="Q3977">
        <v>1.3198768302695001E-2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715</v>
      </c>
      <c r="E3978">
        <v>20.802747875000001</v>
      </c>
      <c r="F3978">
        <v>80.400000000000006</v>
      </c>
      <c r="G3978">
        <v>-14.054718626709199</v>
      </c>
      <c r="H3978">
        <v>-7.5839998169216098</v>
      </c>
      <c r="I3978">
        <v>-0.209263634897221</v>
      </c>
      <c r="J3978">
        <v>-5.5360631928590696</v>
      </c>
      <c r="K3978">
        <v>86.239878819771704</v>
      </c>
      <c r="L3978">
        <v>78.715606646447</v>
      </c>
      <c r="M3978">
        <v>59.256974662123497</v>
      </c>
      <c r="N3978">
        <v>1.6764062525118</v>
      </c>
      <c r="O3978">
        <v>17.412935323383</v>
      </c>
      <c r="P3978">
        <v>21.450151057401801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915</v>
      </c>
      <c r="E3979">
        <v>20.71602</v>
      </c>
      <c r="F3979">
        <v>10.14</v>
      </c>
      <c r="G3979">
        <v>-45.709796649402101</v>
      </c>
      <c r="H3979">
        <v>-8.6719809267209094</v>
      </c>
      <c r="I3979">
        <v>-50.566865288943603</v>
      </c>
      <c r="J3979">
        <v>-2.9664602174409702</v>
      </c>
      <c r="K3979">
        <v>10.6467158835174</v>
      </c>
      <c r="L3979">
        <v>12.2520369522829</v>
      </c>
      <c r="M3979">
        <v>36.951273667758599</v>
      </c>
      <c r="N3979">
        <v>1.03670056366074</v>
      </c>
      <c r="O3979">
        <v>73.570019723865798</v>
      </c>
      <c r="P3979">
        <v>23.507917174177798</v>
      </c>
      <c r="Q3979">
        <v>-9.9323909251265996E-2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1450</v>
      </c>
      <c r="E3980">
        <v>20.7</v>
      </c>
      <c r="F3980">
        <v>2.0699999999999998</v>
      </c>
      <c r="G3980">
        <v>15.853909914304401</v>
      </c>
      <c r="H3980">
        <v>7.7276681798860398</v>
      </c>
      <c r="I3980">
        <v>-19.346237791379998</v>
      </c>
      <c r="J3980">
        <v>-1.34949715314548</v>
      </c>
      <c r="K3980">
        <v>1.8682428180009101</v>
      </c>
      <c r="L3980">
        <v>1.7867001902525499</v>
      </c>
      <c r="M3980">
        <v>63.410077524090397</v>
      </c>
      <c r="N3980">
        <v>1.4746440763242501</v>
      </c>
      <c r="O3980">
        <v>26.570048309178699</v>
      </c>
      <c r="P3980">
        <v>53.3333333333333</v>
      </c>
      <c r="Q3980">
        <v>0.15844886755864401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541</v>
      </c>
      <c r="E3981">
        <v>20.68264692</v>
      </c>
      <c r="F3981">
        <v>2.46</v>
      </c>
      <c r="G3981">
        <v>-83.830426259393406</v>
      </c>
      <c r="H3981">
        <v>21.6065852922478</v>
      </c>
      <c r="I3981">
        <v>-61.386571406055197</v>
      </c>
      <c r="J3981">
        <v>7.6002630084298701</v>
      </c>
      <c r="K3981">
        <v>2.16658676989183</v>
      </c>
      <c r="L3981">
        <v>3.75785820768336</v>
      </c>
      <c r="M3981">
        <v>64.754587480939804</v>
      </c>
      <c r="N3981">
        <v>0.80162239127935897</v>
      </c>
      <c r="O3981">
        <v>230.061164388733</v>
      </c>
      <c r="P3981">
        <v>30.901722391084</v>
      </c>
      <c r="Q3981">
        <v>0.20595045173530299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E3982">
        <v>20.40323072</v>
      </c>
      <c r="F3982">
        <v>20.32</v>
      </c>
      <c r="G3982">
        <v>42.683056534263102</v>
      </c>
      <c r="H3982">
        <v>-11.6170156899374</v>
      </c>
      <c r="I3982">
        <v>-3.74541519801463</v>
      </c>
      <c r="J3982">
        <v>2.5180566943320599</v>
      </c>
      <c r="K3982">
        <v>20.643964553600298</v>
      </c>
      <c r="L3982">
        <v>18.576029205146298</v>
      </c>
      <c r="M3982">
        <v>35.660641469892099</v>
      </c>
      <c r="N3982">
        <v>0.69172110848219004</v>
      </c>
      <c r="O3982">
        <v>21.555118110236201</v>
      </c>
      <c r="P3982">
        <v>71.912013536379007</v>
      </c>
      <c r="Q3982">
        <v>-1.8058601124996999E-2</v>
      </c>
    </row>
    <row r="3983" spans="1:17" hidden="1" x14ac:dyDescent="0.3">
      <c r="A3983" t="s">
        <v>8128</v>
      </c>
      <c r="B3983" t="s">
        <v>5871</v>
      </c>
      <c r="C3983" t="str">
        <f>IFERROR(VLOOKUP(Table1[[#This Row],[Ticker]],[1]!Table1[[Symbol]:[Industry]],2,FALSE),"-")</f>
        <v>-</v>
      </c>
      <c r="D3983" t="s">
        <v>469</v>
      </c>
      <c r="E3983">
        <v>20.365943399999999</v>
      </c>
      <c r="F3983">
        <v>2.5299999999999998</v>
      </c>
      <c r="G3983">
        <v>20.560473620868098</v>
      </c>
      <c r="H3983">
        <v>21.8554110814583</v>
      </c>
      <c r="I3983">
        <v>18.8575285050951</v>
      </c>
      <c r="J3983">
        <v>28.293249998071001</v>
      </c>
      <c r="K3983">
        <v>2.06018868046701</v>
      </c>
      <c r="L3983">
        <v>1.83582982769315</v>
      </c>
      <c r="M3983">
        <v>90.266846903275393</v>
      </c>
      <c r="N3983">
        <v>0.95072807931293202</v>
      </c>
      <c r="O3983">
        <v>5.1383399209486296</v>
      </c>
      <c r="P3983">
        <v>79.4326241134751</v>
      </c>
      <c r="Q3983">
        <v>7.6009581224862996E-2</v>
      </c>
    </row>
    <row r="3984" spans="1:17" hidden="1" x14ac:dyDescent="0.3">
      <c r="A3984" t="s">
        <v>8129</v>
      </c>
      <c r="B3984" t="s">
        <v>8130</v>
      </c>
      <c r="C3984" t="str">
        <f>IFERROR(VLOOKUP(Table1[[#This Row],[Ticker]],[1]!Table1[[Symbol]:[Industry]],2,FALSE),"-")</f>
        <v>-</v>
      </c>
      <c r="D3984" t="s">
        <v>418</v>
      </c>
      <c r="E3984">
        <v>20.272160249999999</v>
      </c>
      <c r="F3984">
        <v>35.43</v>
      </c>
      <c r="G3984">
        <v>83.789631559703395</v>
      </c>
      <c r="H3984">
        <v>-4.8329231260284002</v>
      </c>
      <c r="I3984">
        <v>7.8720475613564904</v>
      </c>
      <c r="J3984">
        <v>-0.70748965762649796</v>
      </c>
      <c r="K3984">
        <v>35.388336834193197</v>
      </c>
      <c r="L3984">
        <v>31.701487102486599</v>
      </c>
      <c r="M3984">
        <v>47.568915031988197</v>
      </c>
      <c r="N3984">
        <v>0.76696949520187796</v>
      </c>
      <c r="O3984">
        <v>21.987016652554299</v>
      </c>
      <c r="P3984">
        <v>128.58064516128999</v>
      </c>
      <c r="Q3984">
        <v>6.9844512877695997E-2</v>
      </c>
    </row>
    <row r="3985" spans="1:17" hidden="1" x14ac:dyDescent="0.3">
      <c r="A3985" t="s">
        <v>8131</v>
      </c>
      <c r="B3985" t="s">
        <v>8132</v>
      </c>
      <c r="C3985" t="str">
        <f>IFERROR(VLOOKUP(Table1[[#This Row],[Ticker]],[1]!Table1[[Symbol]:[Industry]],2,FALSE),"-")</f>
        <v>-</v>
      </c>
      <c r="D3985" t="s">
        <v>541</v>
      </c>
      <c r="E3985">
        <v>20.234999999999999</v>
      </c>
      <c r="F3985">
        <v>40.47</v>
      </c>
      <c r="G3985">
        <v>78.033835701825097</v>
      </c>
      <c r="H3985">
        <v>-8.4784472080453597</v>
      </c>
      <c r="I3985">
        <v>45.030342429670299</v>
      </c>
      <c r="J3985">
        <v>-1.26217568831099</v>
      </c>
      <c r="K3985">
        <v>42.807110209075802</v>
      </c>
      <c r="L3985">
        <v>35.345147671347398</v>
      </c>
      <c r="M3985">
        <v>24.380122470267199</v>
      </c>
      <c r="N3985">
        <v>0.33095825564648401</v>
      </c>
      <c r="O3985">
        <v>63.133185075364402</v>
      </c>
      <c r="P3985">
        <v>117.58064516128999</v>
      </c>
      <c r="Q3985">
        <v>0.100582743326272</v>
      </c>
    </row>
    <row r="3986" spans="1:17" hidden="1" x14ac:dyDescent="0.3">
      <c r="A3986" t="s">
        <v>8133</v>
      </c>
      <c r="B3986" t="s">
        <v>8134</v>
      </c>
      <c r="C3986" t="str">
        <f>IFERROR(VLOOKUP(Table1[[#This Row],[Ticker]],[1]!Table1[[Symbol]:[Industry]],2,FALSE),"-")</f>
        <v>-</v>
      </c>
      <c r="D3986" t="s">
        <v>715</v>
      </c>
      <c r="E3986">
        <v>20.204048429</v>
      </c>
      <c r="F3986">
        <v>202.26</v>
      </c>
      <c r="G3986">
        <v>-20.239983733075402</v>
      </c>
      <c r="K3986">
        <v>199.64482088527899</v>
      </c>
      <c r="L3986">
        <v>192.56798235863999</v>
      </c>
      <c r="M3986">
        <v>61.144137814655998</v>
      </c>
      <c r="N3986">
        <v>1</v>
      </c>
      <c r="O3986">
        <v>3.8267576386828899</v>
      </c>
      <c r="P3986">
        <v>6.6434672571970799</v>
      </c>
      <c r="Q3986">
        <v>-1.293132028575E-3</v>
      </c>
    </row>
    <row r="3987" spans="1:17" hidden="1" x14ac:dyDescent="0.3">
      <c r="A3987" t="s">
        <v>8135</v>
      </c>
      <c r="B3987" t="s">
        <v>8136</v>
      </c>
      <c r="C3987" t="str">
        <f>IFERROR(VLOOKUP(Table1[[#This Row],[Ticker]],[1]!Table1[[Symbol]:[Industry]],2,FALSE),"-")</f>
        <v>-</v>
      </c>
      <c r="E3987">
        <v>20.164207999999999</v>
      </c>
      <c r="F3987">
        <v>27.4</v>
      </c>
      <c r="G3987">
        <v>32.114401174795603</v>
      </c>
      <c r="H3987">
        <v>-11.553523626445401</v>
      </c>
      <c r="I3987">
        <v>11.3877071627484</v>
      </c>
      <c r="J3987">
        <v>-3.5986321012423699</v>
      </c>
      <c r="K3987">
        <v>28.0593551326455</v>
      </c>
      <c r="L3987">
        <v>24.456842609260001</v>
      </c>
      <c r="M3987">
        <v>29.496550864982201</v>
      </c>
      <c r="N3987">
        <v>0.27080712323912398</v>
      </c>
      <c r="O3987">
        <v>22.8102189781021</v>
      </c>
      <c r="P3987">
        <v>85.762711864406697</v>
      </c>
      <c r="Q3987">
        <v>9.9657812480602001E-2</v>
      </c>
    </row>
    <row r="3988" spans="1:17" hidden="1" x14ac:dyDescent="0.3">
      <c r="A3988" t="s">
        <v>8137</v>
      </c>
      <c r="B3988" t="s">
        <v>8138</v>
      </c>
      <c r="C3988" t="str">
        <f>IFERROR(VLOOKUP(Table1[[#This Row],[Ticker]],[1]!Table1[[Symbol]:[Industry]],2,FALSE),"-")</f>
        <v>-</v>
      </c>
      <c r="E3988">
        <v>20.128</v>
      </c>
      <c r="F3988">
        <v>74</v>
      </c>
      <c r="G3988">
        <v>-77.645040163592995</v>
      </c>
      <c r="H3988">
        <v>11.020835347913501</v>
      </c>
      <c r="I3988">
        <v>-38.402930334311002</v>
      </c>
      <c r="J3988">
        <v>4.4250126507760896</v>
      </c>
      <c r="K3988">
        <v>70.702882200575104</v>
      </c>
      <c r="L3988">
        <v>87.615551007194398</v>
      </c>
      <c r="M3988">
        <v>60.9991797207337</v>
      </c>
      <c r="N3988">
        <v>1.3082568807339401</v>
      </c>
      <c r="O3988">
        <v>137.77027027027</v>
      </c>
      <c r="P3988">
        <v>16.078431372549002</v>
      </c>
    </row>
    <row r="3989" spans="1:17" hidden="1" x14ac:dyDescent="0.3">
      <c r="A3989" t="s">
        <v>8139</v>
      </c>
      <c r="B3989" t="s">
        <v>8140</v>
      </c>
      <c r="C3989" t="str">
        <f>IFERROR(VLOOKUP(Table1[[#This Row],[Ticker]],[1]!Table1[[Symbol]:[Industry]],2,FALSE),"-")</f>
        <v>-</v>
      </c>
      <c r="E3989">
        <v>20.127300959999999</v>
      </c>
      <c r="F3989">
        <v>69.36</v>
      </c>
      <c r="G3989">
        <v>-85.798184304315001</v>
      </c>
      <c r="H3989">
        <v>1.4009337378956599</v>
      </c>
      <c r="I3989">
        <v>-76.087595585501504</v>
      </c>
      <c r="J3989">
        <v>8.6812315562487097</v>
      </c>
      <c r="K3989">
        <v>69.516632996096803</v>
      </c>
      <c r="M3989">
        <v>51.030652213898499</v>
      </c>
      <c r="N3989">
        <v>0.540033500837521</v>
      </c>
      <c r="O3989">
        <v>187.62975778546701</v>
      </c>
      <c r="P3989">
        <v>26.109090909090899</v>
      </c>
    </row>
    <row r="3990" spans="1:17" hidden="1" x14ac:dyDescent="0.3">
      <c r="A3990" t="s">
        <v>8141</v>
      </c>
      <c r="B3990" t="s">
        <v>8142</v>
      </c>
      <c r="C3990" t="str">
        <f>IFERROR(VLOOKUP(Table1[[#This Row],[Ticker]],[1]!Table1[[Symbol]:[Industry]],2,FALSE),"-")</f>
        <v>-</v>
      </c>
      <c r="E3990">
        <v>20.075736249999999</v>
      </c>
      <c r="F3990">
        <v>55.21</v>
      </c>
      <c r="G3990">
        <v>-82.6086302411491</v>
      </c>
      <c r="H3990">
        <v>-4.3078161072032604</v>
      </c>
      <c r="I3990">
        <v>-72.898041522335603</v>
      </c>
      <c r="J3990">
        <v>-3.77916467232706</v>
      </c>
      <c r="K3990">
        <v>77.010388235294101</v>
      </c>
      <c r="M3990">
        <v>33.297724816668797</v>
      </c>
      <c r="O3990">
        <v>193.51566745154801</v>
      </c>
      <c r="P3990">
        <v>5.2220316371259701</v>
      </c>
    </row>
    <row r="3991" spans="1:17" hidden="1" x14ac:dyDescent="0.3">
      <c r="A3991" t="s">
        <v>8143</v>
      </c>
      <c r="B3991" t="s">
        <v>8144</v>
      </c>
      <c r="C3991" t="str">
        <f>IFERROR(VLOOKUP(Table1[[#This Row],[Ticker]],[1]!Table1[[Symbol]:[Industry]],2,FALSE),"-")</f>
        <v>-</v>
      </c>
      <c r="D3991" t="s">
        <v>418</v>
      </c>
      <c r="E3991">
        <v>20.074055000000001</v>
      </c>
      <c r="F3991">
        <v>20.18</v>
      </c>
      <c r="G3991">
        <v>36.914084921847802</v>
      </c>
      <c r="H3991">
        <v>-6.1002862163734903</v>
      </c>
      <c r="I3991">
        <v>-9.7407807395189803</v>
      </c>
      <c r="J3991">
        <v>13.2684917136796</v>
      </c>
      <c r="K3991">
        <v>19.272881603158599</v>
      </c>
      <c r="L3991">
        <v>17.993160728750102</v>
      </c>
      <c r="M3991">
        <v>69.473837531734603</v>
      </c>
      <c r="N3991">
        <v>0.49391837555287499</v>
      </c>
      <c r="O3991">
        <v>11.8929633300297</v>
      </c>
      <c r="P3991">
        <v>71.016949152542296</v>
      </c>
      <c r="Q3991">
        <v>4.0960709281401997E-2</v>
      </c>
    </row>
    <row r="3992" spans="1:17" hidden="1" x14ac:dyDescent="0.3">
      <c r="A3992" t="s">
        <v>8145</v>
      </c>
      <c r="B3992" t="s">
        <v>8146</v>
      </c>
      <c r="C3992" t="str">
        <f>IFERROR(VLOOKUP(Table1[[#This Row],[Ticker]],[1]!Table1[[Symbol]:[Industry]],2,FALSE),"-")</f>
        <v>-</v>
      </c>
      <c r="D3992" t="s">
        <v>18</v>
      </c>
      <c r="E3992">
        <v>20.0655</v>
      </c>
      <c r="F3992">
        <v>222.95</v>
      </c>
      <c r="G3992">
        <v>-58.437425538795701</v>
      </c>
      <c r="H3992">
        <v>-25.473662515334301</v>
      </c>
      <c r="I3992">
        <v>1.8194254349197001</v>
      </c>
      <c r="J3992">
        <v>-16.920747583141999</v>
      </c>
      <c r="K3992">
        <v>237.28598067696601</v>
      </c>
      <c r="L3992">
        <v>210.810815829408</v>
      </c>
      <c r="M3992">
        <v>1.3088982369751001</v>
      </c>
      <c r="N3992">
        <v>0.54895666131621101</v>
      </c>
      <c r="O3992">
        <v>52.500560663825901</v>
      </c>
      <c r="P3992">
        <v>105.863342566943</v>
      </c>
    </row>
    <row r="3993" spans="1:17" hidden="1" x14ac:dyDescent="0.3">
      <c r="A3993" t="s">
        <v>8147</v>
      </c>
      <c r="B3993" t="s">
        <v>8148</v>
      </c>
      <c r="C3993" t="str">
        <f>IFERROR(VLOOKUP(Table1[[#This Row],[Ticker]],[1]!Table1[[Symbol]:[Industry]],2,FALSE),"-")</f>
        <v>-</v>
      </c>
      <c r="D3993" t="s">
        <v>622</v>
      </c>
      <c r="E3993">
        <v>20.04100335</v>
      </c>
      <c r="F3993">
        <v>29.41</v>
      </c>
      <c r="G3993">
        <v>-1.8256620548396301</v>
      </c>
      <c r="H3993">
        <v>12.0533820840459</v>
      </c>
      <c r="I3993">
        <v>-10.304609513217899</v>
      </c>
      <c r="J3993">
        <v>-2.2416540158905698</v>
      </c>
      <c r="K3993">
        <v>28.143666278192899</v>
      </c>
      <c r="L3993">
        <v>27.945759739976801</v>
      </c>
      <c r="M3993">
        <v>53.129700345732203</v>
      </c>
      <c r="N3993">
        <v>0.68903579642625401</v>
      </c>
      <c r="O3993">
        <v>20.843250595035599</v>
      </c>
      <c r="P3993">
        <v>26.7126238690219</v>
      </c>
      <c r="Q3993">
        <v>6.9707760090497006E-2</v>
      </c>
    </row>
    <row r="3994" spans="1:17" hidden="1" x14ac:dyDescent="0.3">
      <c r="A3994" t="s">
        <v>8149</v>
      </c>
      <c r="B3994" t="s">
        <v>8150</v>
      </c>
      <c r="C3994" t="str">
        <f>IFERROR(VLOOKUP(Table1[[#This Row],[Ticker]],[1]!Table1[[Symbol]:[Industry]],2,FALSE),"-")</f>
        <v>-</v>
      </c>
      <c r="D3994" t="s">
        <v>715</v>
      </c>
      <c r="E3994">
        <v>20.010432867999999</v>
      </c>
      <c r="F3994">
        <v>86.05</v>
      </c>
      <c r="G3994">
        <v>29.842075623371201</v>
      </c>
      <c r="H3994">
        <v>-2.7937795892144801</v>
      </c>
      <c r="I3994">
        <v>12.2251447225244</v>
      </c>
      <c r="J3994">
        <v>-0.60249985490831104</v>
      </c>
      <c r="K3994">
        <v>83.657537101956194</v>
      </c>
      <c r="L3994">
        <v>73.6405313001476</v>
      </c>
      <c r="M3994">
        <v>57.664030131014698</v>
      </c>
      <c r="N3994">
        <v>1.1293919970128801</v>
      </c>
      <c r="O3994">
        <v>4.5903544450900604</v>
      </c>
      <c r="P3994">
        <v>64.5315487571701</v>
      </c>
      <c r="Q3994">
        <v>6.2739406014718002E-2</v>
      </c>
    </row>
    <row r="3995" spans="1:17" hidden="1" x14ac:dyDescent="0.3">
      <c r="A3995" t="s">
        <v>8151</v>
      </c>
      <c r="B3995" t="s">
        <v>8152</v>
      </c>
      <c r="C3995" t="str">
        <f>IFERROR(VLOOKUP(Table1[[#This Row],[Ticker]],[1]!Table1[[Symbol]:[Industry]],2,FALSE),"-")</f>
        <v>-</v>
      </c>
      <c r="E3995">
        <v>19.915211549999999</v>
      </c>
      <c r="F3995">
        <v>155.5</v>
      </c>
      <c r="G3995">
        <v>-1.42522377200309</v>
      </c>
      <c r="H3995">
        <v>-7.72556663719811</v>
      </c>
      <c r="I3995">
        <v>4.8567218908584104</v>
      </c>
      <c r="J3995">
        <v>6.3502020447154601</v>
      </c>
      <c r="K3995">
        <v>140.45298299640299</v>
      </c>
      <c r="L3995">
        <v>126.2714482322</v>
      </c>
      <c r="M3995">
        <v>69.543047374408999</v>
      </c>
      <c r="N3995">
        <v>0.56432349428425099</v>
      </c>
      <c r="O3995">
        <v>7.9742765273311997</v>
      </c>
      <c r="P3995">
        <v>79.768786127167601</v>
      </c>
      <c r="Q3995">
        <v>0.22010119564678901</v>
      </c>
    </row>
    <row r="3996" spans="1:17" hidden="1" x14ac:dyDescent="0.3">
      <c r="A3996" t="s">
        <v>8153</v>
      </c>
      <c r="B3996" t="s">
        <v>8154</v>
      </c>
      <c r="C3996" t="str">
        <f>IFERROR(VLOOKUP(Table1[[#This Row],[Ticker]],[1]!Table1[[Symbol]:[Industry]],2,FALSE),"-")</f>
        <v>-</v>
      </c>
      <c r="E3996">
        <v>19.83132144</v>
      </c>
      <c r="F3996">
        <v>10.71</v>
      </c>
      <c r="G3996">
        <v>57.514468778253097</v>
      </c>
      <c r="H3996">
        <v>-14.5205203261153</v>
      </c>
      <c r="I3996">
        <v>4.69963376825305</v>
      </c>
      <c r="J3996">
        <v>-8.4083206825572407</v>
      </c>
      <c r="K3996">
        <v>11.5549795561531</v>
      </c>
      <c r="L3996">
        <v>10.3612885080952</v>
      </c>
      <c r="M3996">
        <v>19.332145256185299</v>
      </c>
      <c r="N3996">
        <v>0.53142857142857103</v>
      </c>
      <c r="O3996">
        <v>66.199813258636695</v>
      </c>
      <c r="P3996">
        <v>92.625899280575496</v>
      </c>
    </row>
    <row r="3997" spans="1:17" hidden="1" x14ac:dyDescent="0.3">
      <c r="A3997" t="s">
        <v>8155</v>
      </c>
      <c r="B3997" t="s">
        <v>8156</v>
      </c>
      <c r="C3997" t="str">
        <f>IFERROR(VLOOKUP(Table1[[#This Row],[Ticker]],[1]!Table1[[Symbol]:[Industry]],2,FALSE),"-")</f>
        <v>-</v>
      </c>
      <c r="E3997">
        <v>19.802827044000001</v>
      </c>
      <c r="F3997">
        <v>13.86</v>
      </c>
      <c r="G3997">
        <v>42.375599671288199</v>
      </c>
      <c r="H3997">
        <v>19.0891356533329</v>
      </c>
      <c r="I3997">
        <v>19.742186959742298</v>
      </c>
      <c r="J3997">
        <v>-0.19270729965761099</v>
      </c>
      <c r="K3997">
        <v>12.6304831526824</v>
      </c>
      <c r="L3997">
        <v>11.431449388287501</v>
      </c>
      <c r="M3997">
        <v>63.164404099265703</v>
      </c>
      <c r="N3997">
        <v>1.2613608878356199</v>
      </c>
      <c r="O3997">
        <v>24.891774891774801</v>
      </c>
      <c r="P3997">
        <v>130.61564059900101</v>
      </c>
      <c r="Q3997">
        <v>9.8582123702101995E-2</v>
      </c>
    </row>
    <row r="3998" spans="1:17" hidden="1" x14ac:dyDescent="0.3">
      <c r="A3998" t="s">
        <v>8157</v>
      </c>
      <c r="B3998" t="s">
        <v>8158</v>
      </c>
      <c r="C3998" t="str">
        <f>IFERROR(VLOOKUP(Table1[[#This Row],[Ticker]],[1]!Table1[[Symbol]:[Industry]],2,FALSE),"-")</f>
        <v>-</v>
      </c>
      <c r="D3998" t="s">
        <v>138</v>
      </c>
      <c r="E3998">
        <v>19.77410085</v>
      </c>
      <c r="F3998">
        <v>19.95</v>
      </c>
      <c r="G3998">
        <v>-40.538500860410203</v>
      </c>
      <c r="H3998">
        <v>-19.498427207712599</v>
      </c>
      <c r="I3998">
        <v>-16.024504162781401</v>
      </c>
      <c r="J3998">
        <v>-2.4045147834135698</v>
      </c>
      <c r="K3998">
        <v>23.2675365347175</v>
      </c>
      <c r="L3998">
        <v>23.454096896334502</v>
      </c>
      <c r="M3998">
        <v>17.3833138936543</v>
      </c>
      <c r="N3998">
        <v>0.15344496701288801</v>
      </c>
      <c r="O3998">
        <v>94.586466165413498</v>
      </c>
      <c r="P3998">
        <v>17.352941176470502</v>
      </c>
      <c r="Q3998">
        <v>-1.4985897746149999E-2</v>
      </c>
    </row>
    <row r="3999" spans="1:17" hidden="1" x14ac:dyDescent="0.3">
      <c r="A3999" t="s">
        <v>8159</v>
      </c>
      <c r="B3999" t="s">
        <v>8160</v>
      </c>
      <c r="C3999" t="str">
        <f>IFERROR(VLOOKUP(Table1[[#This Row],[Ticker]],[1]!Table1[[Symbol]:[Industry]],2,FALSE),"-")</f>
        <v>-</v>
      </c>
      <c r="D3999" t="s">
        <v>418</v>
      </c>
      <c r="E3999">
        <v>19.760680000000001</v>
      </c>
      <c r="F3999">
        <v>43.24</v>
      </c>
      <c r="G3999">
        <v>18.789573451024701</v>
      </c>
      <c r="H3999">
        <v>-24.254378327300099</v>
      </c>
      <c r="I3999">
        <v>-15.443484658815899</v>
      </c>
      <c r="J3999">
        <v>0.53904773849537801</v>
      </c>
      <c r="K3999">
        <v>47.119129698764503</v>
      </c>
      <c r="L3999">
        <v>42.917542359380398</v>
      </c>
      <c r="M3999">
        <v>33.491954142868501</v>
      </c>
      <c r="N3999">
        <v>0.14446140179039199</v>
      </c>
      <c r="O3999">
        <v>44.125809435707602</v>
      </c>
      <c r="P3999">
        <v>68.642745709828404</v>
      </c>
      <c r="Q3999">
        <v>4.7181805732116999E-2</v>
      </c>
    </row>
    <row r="4000" spans="1:17" hidden="1" x14ac:dyDescent="0.3">
      <c r="A4000" t="s">
        <v>8161</v>
      </c>
      <c r="B4000" t="s">
        <v>8162</v>
      </c>
      <c r="C4000" t="str">
        <f>IFERROR(VLOOKUP(Table1[[#This Row],[Ticker]],[1]!Table1[[Symbol]:[Industry]],2,FALSE),"-")</f>
        <v>-</v>
      </c>
      <c r="E4000">
        <v>19.7550472</v>
      </c>
      <c r="F4000">
        <v>8.5</v>
      </c>
      <c r="G4000">
        <v>-84.010954950560404</v>
      </c>
      <c r="H4000">
        <v>-3.7084532039102198</v>
      </c>
      <c r="I4000">
        <v>-88.274646697148</v>
      </c>
      <c r="J4000">
        <v>-7.4503013068844801</v>
      </c>
      <c r="K4000">
        <v>9.4682309519654293</v>
      </c>
      <c r="L4000">
        <v>16.980918636770301</v>
      </c>
      <c r="M4000">
        <v>41.822418725459102</v>
      </c>
      <c r="N4000">
        <v>0.34079288625416798</v>
      </c>
      <c r="O4000">
        <v>434.11764705882302</v>
      </c>
      <c r="P4000">
        <v>13.7884872824631</v>
      </c>
      <c r="Q4000">
        <v>-6.6876729811801996E-2</v>
      </c>
    </row>
    <row r="4001" spans="1:17" hidden="1" x14ac:dyDescent="0.3">
      <c r="A4001" t="s">
        <v>8163</v>
      </c>
      <c r="B4001" t="s">
        <v>8164</v>
      </c>
      <c r="C4001" t="str">
        <f>IFERROR(VLOOKUP(Table1[[#This Row],[Ticker]],[1]!Table1[[Symbol]:[Industry]],2,FALSE),"-")</f>
        <v>-</v>
      </c>
      <c r="D4001" t="s">
        <v>373</v>
      </c>
      <c r="E4001">
        <v>19.730069759999999</v>
      </c>
      <c r="F4001">
        <v>13.8</v>
      </c>
      <c r="G4001">
        <v>-98.736229675835105</v>
      </c>
      <c r="H4001">
        <v>-15.8206109029964</v>
      </c>
      <c r="I4001">
        <v>-59.4295908838344</v>
      </c>
      <c r="J4001">
        <v>3.2865945716800402</v>
      </c>
      <c r="K4001">
        <v>18.983450429273901</v>
      </c>
      <c r="L4001">
        <v>37.132574074140102</v>
      </c>
      <c r="M4001">
        <v>2.2970369925746201</v>
      </c>
      <c r="N4001">
        <v>0.66753122653743702</v>
      </c>
      <c r="O4001">
        <v>376.44927536231802</v>
      </c>
      <c r="P4001">
        <v>1.6949152542372801</v>
      </c>
      <c r="Q4001">
        <v>-7.7642489964325004E-2</v>
      </c>
    </row>
    <row r="4002" spans="1:17" hidden="1" x14ac:dyDescent="0.3">
      <c r="A4002" t="s">
        <v>8165</v>
      </c>
      <c r="B4002" t="s">
        <v>8166</v>
      </c>
      <c r="C4002" t="str">
        <f>IFERROR(VLOOKUP(Table1[[#This Row],[Ticker]],[1]!Table1[[Symbol]:[Industry]],2,FALSE),"-")</f>
        <v>-</v>
      </c>
      <c r="D4002" t="s">
        <v>715</v>
      </c>
      <c r="E4002">
        <v>19.692535094</v>
      </c>
      <c r="F4002">
        <v>65.02</v>
      </c>
      <c r="G4002">
        <v>-3.6926721970445402</v>
      </c>
      <c r="H4002">
        <v>7.0404219172718001</v>
      </c>
      <c r="I4002">
        <v>-0.26420157909949799</v>
      </c>
      <c r="J4002">
        <v>4.1153386234364397</v>
      </c>
      <c r="K4002">
        <v>60.566317700988897</v>
      </c>
      <c r="L4002">
        <v>57.021127502849701</v>
      </c>
      <c r="M4002">
        <v>43.249617568739502</v>
      </c>
      <c r="N4002">
        <v>1.1131264125167699</v>
      </c>
      <c r="O4002">
        <v>4.5063057520762797</v>
      </c>
      <c r="P4002">
        <v>25.1250865984142</v>
      </c>
    </row>
    <row r="4003" spans="1:17" hidden="1" x14ac:dyDescent="0.3">
      <c r="A4003" t="s">
        <v>8167</v>
      </c>
      <c r="B4003" t="s">
        <v>8168</v>
      </c>
      <c r="C4003" t="str">
        <f>IFERROR(VLOOKUP(Table1[[#This Row],[Ticker]],[1]!Table1[[Symbol]:[Industry]],2,FALSE),"-")</f>
        <v>-</v>
      </c>
      <c r="E4003">
        <v>19.664190000000001</v>
      </c>
      <c r="F4003">
        <v>10.29</v>
      </c>
      <c r="G4003">
        <v>22.9890450494395</v>
      </c>
      <c r="H4003">
        <v>-3.6673447646568098</v>
      </c>
      <c r="I4003">
        <v>-40.324809078619701</v>
      </c>
      <c r="J4003">
        <v>-0.52574127928487902</v>
      </c>
      <c r="K4003">
        <v>10.7306247124562</v>
      </c>
      <c r="L4003">
        <v>10.550973273031399</v>
      </c>
      <c r="M4003">
        <v>42.648838377729199</v>
      </c>
      <c r="N4003">
        <v>0.80942267874504603</v>
      </c>
      <c r="O4003">
        <v>55.296404275996103</v>
      </c>
      <c r="P4003">
        <v>61.792452830188601</v>
      </c>
      <c r="Q4003">
        <v>3.9225421227094E-2</v>
      </c>
    </row>
    <row r="4004" spans="1:17" hidden="1" x14ac:dyDescent="0.3">
      <c r="A4004" t="s">
        <v>8169</v>
      </c>
      <c r="B4004" t="s">
        <v>8170</v>
      </c>
      <c r="C4004" t="str">
        <f>IFERROR(VLOOKUP(Table1[[#This Row],[Ticker]],[1]!Table1[[Symbol]:[Industry]],2,FALSE),"-")</f>
        <v>-</v>
      </c>
      <c r="D4004" t="s">
        <v>418</v>
      </c>
      <c r="E4004">
        <v>19.6128</v>
      </c>
      <c r="F4004">
        <v>30</v>
      </c>
      <c r="G4004">
        <v>15.200181940390801</v>
      </c>
      <c r="H4004">
        <v>3.08276508190262</v>
      </c>
      <c r="I4004">
        <v>31.189449481153101</v>
      </c>
      <c r="J4004">
        <v>3.2521334008043099</v>
      </c>
      <c r="K4004">
        <v>26.292892998014299</v>
      </c>
      <c r="L4004">
        <v>18.197539714180099</v>
      </c>
      <c r="M4004">
        <v>50.384548505116399</v>
      </c>
      <c r="N4004">
        <v>0.61438380451951902</v>
      </c>
      <c r="O4004">
        <v>10</v>
      </c>
      <c r="P4004">
        <v>137.341772151898</v>
      </c>
      <c r="Q4004">
        <v>0.15588851688348601</v>
      </c>
    </row>
    <row r="4005" spans="1:17" hidden="1" x14ac:dyDescent="0.3">
      <c r="A4005" t="s">
        <v>8171</v>
      </c>
      <c r="B4005" t="s">
        <v>8172</v>
      </c>
      <c r="C4005" t="str">
        <f>IFERROR(VLOOKUP(Table1[[#This Row],[Ticker]],[1]!Table1[[Symbol]:[Industry]],2,FALSE),"-")</f>
        <v>-</v>
      </c>
      <c r="D4005" t="s">
        <v>469</v>
      </c>
      <c r="E4005">
        <v>19.604759999999999</v>
      </c>
      <c r="F4005">
        <v>7</v>
      </c>
      <c r="G4005">
        <v>-17.950348889954402</v>
      </c>
      <c r="H4005">
        <v>37.594104964068897</v>
      </c>
      <c r="I4005">
        <v>-21.091311637872099</v>
      </c>
      <c r="J4005">
        <v>13.2158831390987</v>
      </c>
      <c r="K4005">
        <v>5.7970845950121603</v>
      </c>
      <c r="L4005">
        <v>6.03377330507106</v>
      </c>
      <c r="M4005">
        <v>89.097046224599296</v>
      </c>
      <c r="N4005">
        <v>2.35514991509348</v>
      </c>
      <c r="O4005">
        <v>52.857142857142797</v>
      </c>
      <c r="P4005">
        <v>59.090909090909001</v>
      </c>
      <c r="Q4005">
        <v>4.9825500034431001E-2</v>
      </c>
    </row>
    <row r="4006" spans="1:17" hidden="1" x14ac:dyDescent="0.3">
      <c r="A4006" t="s">
        <v>8173</v>
      </c>
      <c r="B4006" t="s">
        <v>8174</v>
      </c>
      <c r="C4006" t="str">
        <f>IFERROR(VLOOKUP(Table1[[#This Row],[Ticker]],[1]!Table1[[Symbol]:[Industry]],2,FALSE),"-")</f>
        <v>-</v>
      </c>
      <c r="D4006" t="s">
        <v>541</v>
      </c>
      <c r="E4006">
        <v>19.600000000000001</v>
      </c>
      <c r="F4006">
        <v>49</v>
      </c>
      <c r="G4006">
        <v>39.6496996920581</v>
      </c>
      <c r="H4006">
        <v>-27.307909591357699</v>
      </c>
      <c r="I4006">
        <v>-22.780007621362099</v>
      </c>
      <c r="J4006">
        <v>-3.5505971053214802</v>
      </c>
      <c r="K4006">
        <v>58.991185623695401</v>
      </c>
      <c r="L4006">
        <v>54.549131176121797</v>
      </c>
      <c r="M4006">
        <v>30.9015757598584</v>
      </c>
      <c r="N4006">
        <v>3.09390278168024</v>
      </c>
      <c r="O4006">
        <v>43.142857142857103</v>
      </c>
      <c r="P4006">
        <v>82.223875046485603</v>
      </c>
      <c r="Q4006">
        <v>0.14002204301221599</v>
      </c>
    </row>
    <row r="4007" spans="1:17" hidden="1" x14ac:dyDescent="0.3">
      <c r="A4007" t="s">
        <v>8175</v>
      </c>
      <c r="B4007" t="s">
        <v>8176</v>
      </c>
      <c r="C4007" t="str">
        <f>IFERROR(VLOOKUP(Table1[[#This Row],[Ticker]],[1]!Table1[[Symbol]:[Industry]],2,FALSE),"-")</f>
        <v>-</v>
      </c>
      <c r="E4007">
        <v>19.594004946999998</v>
      </c>
      <c r="F4007">
        <v>6.13</v>
      </c>
      <c r="G4007">
        <v>-16.088419739292799</v>
      </c>
      <c r="H4007">
        <v>-5.64336538244339</v>
      </c>
      <c r="I4007">
        <v>-31.2380356084407</v>
      </c>
      <c r="J4007">
        <v>-0.716012990249564</v>
      </c>
      <c r="K4007">
        <v>6.5577473653058203</v>
      </c>
      <c r="L4007">
        <v>6.4544701661362902</v>
      </c>
      <c r="M4007">
        <v>32.627013994143802</v>
      </c>
      <c r="N4007">
        <v>0.754435086675313</v>
      </c>
      <c r="O4007">
        <v>38.499184339314802</v>
      </c>
      <c r="P4007">
        <v>27.442827442827401</v>
      </c>
      <c r="Q4007">
        <v>3.3359889306911999E-2</v>
      </c>
    </row>
    <row r="4008" spans="1:17" hidden="1" x14ac:dyDescent="0.3">
      <c r="A4008" t="s">
        <v>8177</v>
      </c>
      <c r="B4008" t="s">
        <v>8178</v>
      </c>
      <c r="C4008" t="str">
        <f>IFERROR(VLOOKUP(Table1[[#This Row],[Ticker]],[1]!Table1[[Symbol]:[Industry]],2,FALSE),"-")</f>
        <v>-</v>
      </c>
      <c r="D4008" t="s">
        <v>677</v>
      </c>
      <c r="E4008">
        <v>19.562547500000001</v>
      </c>
      <c r="F4008">
        <v>22.57</v>
      </c>
      <c r="G4008">
        <v>-75.284702791665794</v>
      </c>
      <c r="H4008">
        <v>51.753665916038202</v>
      </c>
      <c r="I4008">
        <v>0.852694992742835</v>
      </c>
      <c r="J4008">
        <v>-0.88152760753664605</v>
      </c>
      <c r="K4008">
        <v>17.889245770844699</v>
      </c>
      <c r="L4008">
        <v>17.838953128570299</v>
      </c>
      <c r="M4008">
        <v>56.503196987558397</v>
      </c>
      <c r="N4008">
        <v>4.5252364534314804</v>
      </c>
      <c r="O4008">
        <v>105.22817899867</v>
      </c>
      <c r="P4008">
        <v>88.0833333333333</v>
      </c>
      <c r="Q4008">
        <v>9.3906905415358996E-2</v>
      </c>
    </row>
    <row r="4009" spans="1:17" hidden="1" x14ac:dyDescent="0.3">
      <c r="A4009" t="s">
        <v>8179</v>
      </c>
      <c r="B4009" t="s">
        <v>8180</v>
      </c>
      <c r="C4009" t="str">
        <f>IFERROR(VLOOKUP(Table1[[#This Row],[Ticker]],[1]!Table1[[Symbol]:[Industry]],2,FALSE),"-")</f>
        <v>-</v>
      </c>
      <c r="D4009" t="s">
        <v>622</v>
      </c>
      <c r="E4009">
        <v>19.55865</v>
      </c>
      <c r="F4009">
        <v>50.5</v>
      </c>
      <c r="G4009">
        <v>211.20124664095101</v>
      </c>
      <c r="H4009">
        <v>31.2444171714953</v>
      </c>
      <c r="I4009">
        <v>-1.4259808942413701</v>
      </c>
      <c r="J4009">
        <v>14.653080922997001</v>
      </c>
      <c r="K4009">
        <v>41.305373328387297</v>
      </c>
      <c r="L4009">
        <v>38.287659440101599</v>
      </c>
      <c r="M4009">
        <v>75.153103702691098</v>
      </c>
      <c r="N4009">
        <v>4.9908418891170401</v>
      </c>
      <c r="O4009">
        <v>12.851485148514801</v>
      </c>
      <c r="P4009">
        <v>270.50623624358002</v>
      </c>
      <c r="Q4009">
        <v>0.152430637797761</v>
      </c>
    </row>
    <row r="4010" spans="1:17" hidden="1" x14ac:dyDescent="0.3">
      <c r="A4010" t="s">
        <v>8181</v>
      </c>
      <c r="B4010" t="s">
        <v>8182</v>
      </c>
      <c r="C4010" t="str">
        <f>IFERROR(VLOOKUP(Table1[[#This Row],[Ticker]],[1]!Table1[[Symbol]:[Industry]],2,FALSE),"-")</f>
        <v>-</v>
      </c>
      <c r="E4010">
        <v>19.552091999999998</v>
      </c>
      <c r="F4010">
        <v>19.18</v>
      </c>
      <c r="G4010">
        <v>-78.344288283893704</v>
      </c>
      <c r="H4010">
        <v>-9.5730453443565899</v>
      </c>
      <c r="I4010">
        <v>-63.398030775271302</v>
      </c>
      <c r="J4010">
        <v>0.35200989595515297</v>
      </c>
      <c r="K4010">
        <v>21.963141873478001</v>
      </c>
      <c r="L4010">
        <v>32.6918914599079</v>
      </c>
      <c r="M4010">
        <v>40.338367906219297</v>
      </c>
      <c r="N4010">
        <v>1.15167821698267</v>
      </c>
      <c r="O4010">
        <v>277.11157455683002</v>
      </c>
      <c r="P4010">
        <v>4.2391304347826102</v>
      </c>
    </row>
    <row r="4011" spans="1:17" hidden="1" x14ac:dyDescent="0.3">
      <c r="A4011" t="s">
        <v>8183</v>
      </c>
      <c r="B4011" t="s">
        <v>8184</v>
      </c>
      <c r="C4011" t="str">
        <f>IFERROR(VLOOKUP(Table1[[#This Row],[Ticker]],[1]!Table1[[Symbol]:[Industry]],2,FALSE),"-")</f>
        <v>-</v>
      </c>
      <c r="E4011">
        <v>19.5384992</v>
      </c>
      <c r="F4011">
        <v>44</v>
      </c>
      <c r="G4011">
        <v>-28.8963851278194</v>
      </c>
      <c r="H4011">
        <v>-4.1326856583327096</v>
      </c>
      <c r="I4011">
        <v>-21.921613344910899</v>
      </c>
      <c r="J4011">
        <v>-0.99774354847781099</v>
      </c>
      <c r="K4011">
        <v>44.3156720156313</v>
      </c>
      <c r="L4011">
        <v>44.6612505382747</v>
      </c>
      <c r="M4011">
        <v>44.924182632610297</v>
      </c>
      <c r="N4011">
        <v>0.72421063389765306</v>
      </c>
      <c r="O4011">
        <v>26.613636363636299</v>
      </c>
      <c r="P4011">
        <v>12.5319693094629</v>
      </c>
      <c r="Q4011">
        <v>1.8567568017758999E-2</v>
      </c>
    </row>
    <row r="4012" spans="1:17" hidden="1" x14ac:dyDescent="0.3">
      <c r="A4012" t="s">
        <v>8185</v>
      </c>
      <c r="B4012" t="s">
        <v>8186</v>
      </c>
      <c r="C4012" t="str">
        <f>IFERROR(VLOOKUP(Table1[[#This Row],[Ticker]],[1]!Table1[[Symbol]:[Industry]],2,FALSE),"-")</f>
        <v>-</v>
      </c>
      <c r="D4012" t="s">
        <v>60</v>
      </c>
      <c r="E4012">
        <v>19.52</v>
      </c>
      <c r="F4012">
        <v>4.88</v>
      </c>
      <c r="G4012">
        <v>-90.903763634413906</v>
      </c>
      <c r="H4012">
        <v>-17.197502684037001</v>
      </c>
      <c r="I4012">
        <v>-53.603848818811599</v>
      </c>
      <c r="J4012">
        <v>-0.208320682557248</v>
      </c>
      <c r="K4012">
        <v>5.7165020324165496</v>
      </c>
      <c r="L4012">
        <v>7.9811509910816802</v>
      </c>
      <c r="M4012">
        <v>36.617024073349498</v>
      </c>
      <c r="N4012">
        <v>0.709458956145536</v>
      </c>
      <c r="O4012">
        <v>202.04918032786799</v>
      </c>
      <c r="P4012">
        <v>4.2735042735042796</v>
      </c>
      <c r="Q4012">
        <v>-4.2262411028059998E-2</v>
      </c>
    </row>
    <row r="4013" spans="1:17" hidden="1" x14ac:dyDescent="0.3">
      <c r="A4013" t="s">
        <v>8187</v>
      </c>
      <c r="B4013" t="s">
        <v>8188</v>
      </c>
      <c r="C4013" t="str">
        <f>IFERROR(VLOOKUP(Table1[[#This Row],[Ticker]],[1]!Table1[[Symbol]:[Industry]],2,FALSE),"-")</f>
        <v>-</v>
      </c>
      <c r="E4013">
        <v>19.493586000000001</v>
      </c>
      <c r="F4013">
        <v>35.43</v>
      </c>
      <c r="G4013">
        <v>129.96753967309499</v>
      </c>
      <c r="H4013">
        <v>51.793994104051002</v>
      </c>
      <c r="I4013">
        <v>92.771521553174097</v>
      </c>
      <c r="J4013">
        <v>7.9715446964301604</v>
      </c>
      <c r="K4013">
        <v>26.9204785649634</v>
      </c>
      <c r="L4013">
        <v>21.4298959594725</v>
      </c>
      <c r="M4013">
        <v>74.7728904978147</v>
      </c>
      <c r="N4013">
        <v>2.7574484967819601</v>
      </c>
      <c r="O4013">
        <v>2.68134349421396</v>
      </c>
      <c r="P4013">
        <v>225.34435261707901</v>
      </c>
      <c r="Q4013">
        <v>8.4333884007420007E-2</v>
      </c>
    </row>
    <row r="4014" spans="1:17" hidden="1" x14ac:dyDescent="0.3">
      <c r="A4014" t="s">
        <v>8189</v>
      </c>
      <c r="B4014" t="s">
        <v>8190</v>
      </c>
      <c r="C4014" t="str">
        <f>IFERROR(VLOOKUP(Table1[[#This Row],[Ticker]],[1]!Table1[[Symbol]:[Industry]],2,FALSE),"-")</f>
        <v>-</v>
      </c>
      <c r="D4014" t="s">
        <v>469</v>
      </c>
      <c r="E4014">
        <v>19.444500000000001</v>
      </c>
      <c r="F4014">
        <v>2.61</v>
      </c>
      <c r="G4014">
        <v>11.9265450494395</v>
      </c>
      <c r="H4014">
        <v>-5.4987972582862303</v>
      </c>
      <c r="I4014">
        <v>-20.415474145415999</v>
      </c>
      <c r="J4014">
        <v>-2.80392507816165</v>
      </c>
      <c r="K4014">
        <v>2.5488790458814199</v>
      </c>
      <c r="L4014">
        <v>2.43267746505866</v>
      </c>
      <c r="M4014">
        <v>46.985088111487599</v>
      </c>
      <c r="N4014">
        <v>0.53289060751329198</v>
      </c>
      <c r="O4014">
        <v>21.072796934865899</v>
      </c>
      <c r="P4014">
        <v>41.847826086956502</v>
      </c>
      <c r="Q4014">
        <v>6.3218959438784E-2</v>
      </c>
    </row>
    <row r="4015" spans="1:17" hidden="1" x14ac:dyDescent="0.3">
      <c r="A4015" t="s">
        <v>8191</v>
      </c>
      <c r="B4015" t="s">
        <v>8192</v>
      </c>
      <c r="C4015" t="str">
        <f>IFERROR(VLOOKUP(Table1[[#This Row],[Ticker]],[1]!Table1[[Symbol]:[Industry]],2,FALSE),"-")</f>
        <v>-</v>
      </c>
      <c r="D4015" t="s">
        <v>1141</v>
      </c>
      <c r="E4015">
        <v>19.424843750000001</v>
      </c>
      <c r="F4015">
        <v>85.15</v>
      </c>
      <c r="G4015">
        <v>-5.5931859894901201</v>
      </c>
      <c r="H4015">
        <v>-1.87035303188851</v>
      </c>
      <c r="I4015">
        <v>-12.2495918825592</v>
      </c>
      <c r="J4015">
        <v>1.0670674632677399</v>
      </c>
      <c r="K4015">
        <v>87.130260937810405</v>
      </c>
      <c r="M4015">
        <v>46.234414810174101</v>
      </c>
      <c r="N4015">
        <v>1</v>
      </c>
    </row>
    <row r="4016" spans="1:17" hidden="1" x14ac:dyDescent="0.3">
      <c r="A4016" t="s">
        <v>8193</v>
      </c>
      <c r="B4016" t="s">
        <v>8194</v>
      </c>
      <c r="C4016" t="str">
        <f>IFERROR(VLOOKUP(Table1[[#This Row],[Ticker]],[1]!Table1[[Symbol]:[Industry]],2,FALSE),"-")</f>
        <v>-</v>
      </c>
      <c r="D4016" t="s">
        <v>138</v>
      </c>
      <c r="E4016">
        <v>19.417389400000001</v>
      </c>
      <c r="F4016">
        <v>62</v>
      </c>
      <c r="G4016">
        <v>9.8694164595021601</v>
      </c>
      <c r="H4016">
        <v>2.0197644324113901</v>
      </c>
      <c r="I4016">
        <v>-9.5706365020172299</v>
      </c>
      <c r="J4016">
        <v>6.5874312290825001</v>
      </c>
      <c r="K4016">
        <v>57.864117627747902</v>
      </c>
      <c r="L4016">
        <v>52.211587140995498</v>
      </c>
      <c r="M4016">
        <v>55.275196769696997</v>
      </c>
      <c r="N4016">
        <v>1.5094789258402901</v>
      </c>
      <c r="O4016">
        <v>37.096774193548299</v>
      </c>
      <c r="P4016">
        <v>103.947368421052</v>
      </c>
    </row>
    <row r="4017" spans="1:17" hidden="1" x14ac:dyDescent="0.3">
      <c r="A4017" t="s">
        <v>8195</v>
      </c>
      <c r="B4017" t="s">
        <v>8196</v>
      </c>
      <c r="C4017" t="str">
        <f>IFERROR(VLOOKUP(Table1[[#This Row],[Ticker]],[1]!Table1[[Symbol]:[Industry]],2,FALSE),"-")</f>
        <v>-</v>
      </c>
      <c r="D4017" t="s">
        <v>622</v>
      </c>
      <c r="E4017">
        <v>19.389500000000002</v>
      </c>
      <c r="F4017">
        <v>29.83</v>
      </c>
      <c r="G4017">
        <v>-11.4543938645875</v>
      </c>
      <c r="H4017">
        <v>-22.331301404223201</v>
      </c>
      <c r="I4017">
        <v>-5.2327245498456803</v>
      </c>
      <c r="J4017">
        <v>-3.3263534694424899</v>
      </c>
      <c r="K4017">
        <v>29.315215447636099</v>
      </c>
      <c r="L4017">
        <v>27.8068612752452</v>
      </c>
      <c r="M4017">
        <v>55.413582212313301</v>
      </c>
      <c r="N4017">
        <v>0.23847257039584899</v>
      </c>
      <c r="O4017">
        <v>20.6838752933288</v>
      </c>
      <c r="P4017">
        <v>33.706857911250502</v>
      </c>
      <c r="Q4017">
        <v>0.16090258641795699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E4018">
        <v>19.316102741999899</v>
      </c>
      <c r="F4018">
        <v>42.09</v>
      </c>
      <c r="G4018">
        <v>83.328946527271995</v>
      </c>
      <c r="H4018">
        <v>7.3252404479196001</v>
      </c>
      <c r="I4018">
        <v>48.3348733354864</v>
      </c>
      <c r="J4018">
        <v>1.5916793174427399</v>
      </c>
      <c r="K4018">
        <v>35.914689293525299</v>
      </c>
      <c r="L4018">
        <v>27.270718055543998</v>
      </c>
      <c r="M4018">
        <v>100</v>
      </c>
      <c r="N4018">
        <v>1.0012957945576601E-4</v>
      </c>
      <c r="O4018">
        <v>0</v>
      </c>
      <c r="P4018">
        <v>107.339901477832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D4019" t="s">
        <v>133</v>
      </c>
      <c r="E4019">
        <v>19.306641599999999</v>
      </c>
      <c r="F4019">
        <v>35.19</v>
      </c>
      <c r="G4019">
        <v>83.722220964433603</v>
      </c>
      <c r="H4019">
        <v>4.3892624432063201</v>
      </c>
      <c r="I4019">
        <v>7.5908703460154099</v>
      </c>
      <c r="J4019">
        <v>0.27588984375853598</v>
      </c>
      <c r="K4019">
        <v>32.507714122277903</v>
      </c>
      <c r="L4019">
        <v>29.4359208463739</v>
      </c>
      <c r="M4019">
        <v>64.6637746255319</v>
      </c>
      <c r="N4019">
        <v>0.68369491275376804</v>
      </c>
      <c r="O4019">
        <v>51.5771526001705</v>
      </c>
      <c r="P4019">
        <v>130.602883355176</v>
      </c>
      <c r="Q4019">
        <v>1.0728229571091E-2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E4020">
        <v>19.303166000000001</v>
      </c>
      <c r="F4020">
        <v>48.77</v>
      </c>
      <c r="G4020">
        <v>-24.399026845985201</v>
      </c>
      <c r="H4020">
        <v>35.880377427893499</v>
      </c>
      <c r="I4020">
        <v>-23.6160969866744</v>
      </c>
      <c r="J4020">
        <v>-9.5252037994403693</v>
      </c>
      <c r="K4020">
        <v>46.075727423485901</v>
      </c>
      <c r="L4020">
        <v>39.383952705376799</v>
      </c>
      <c r="M4020">
        <v>32.3920295364561</v>
      </c>
      <c r="N4020">
        <v>0.77690417690417701</v>
      </c>
      <c r="O4020">
        <v>41.172852163214998</v>
      </c>
      <c r="P4020">
        <v>84.037735849056602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D4021" t="s">
        <v>541</v>
      </c>
      <c r="E4021">
        <v>19.274999999999999</v>
      </c>
      <c r="F4021">
        <v>25.7</v>
      </c>
      <c r="G4021">
        <v>-41.4274073927198</v>
      </c>
      <c r="H4021">
        <v>-13.542594664696701</v>
      </c>
      <c r="I4021">
        <v>-50.654997237195197</v>
      </c>
      <c r="J4021">
        <v>-3.0952741627950902</v>
      </c>
      <c r="K4021">
        <v>29.277372748156399</v>
      </c>
      <c r="L4021">
        <v>34.455397953697101</v>
      </c>
      <c r="M4021">
        <v>33.210496341792201</v>
      </c>
      <c r="N4021">
        <v>0.66963405751156702</v>
      </c>
      <c r="O4021">
        <v>129.57198443579699</v>
      </c>
      <c r="P4021">
        <v>7.5763917957304097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E4022">
        <v>19.2394</v>
      </c>
      <c r="F4022">
        <v>8.3000000000000007</v>
      </c>
      <c r="G4022">
        <v>-40.677621617227103</v>
      </c>
      <c r="H4022">
        <v>-8.5255220921147803</v>
      </c>
      <c r="I4022">
        <v>-28.379041179987102</v>
      </c>
      <c r="J4022">
        <v>-3.2807104737405401</v>
      </c>
      <c r="K4022">
        <v>8.6722095495824991</v>
      </c>
      <c r="L4022">
        <v>9.19763424074719</v>
      </c>
      <c r="M4022">
        <v>36.087828219881203</v>
      </c>
      <c r="N4022">
        <v>0.70927152317880704</v>
      </c>
      <c r="O4022">
        <v>68.072289156626397</v>
      </c>
      <c r="P4022">
        <v>11.559139784946201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D4023" t="s">
        <v>715</v>
      </c>
      <c r="E4023">
        <v>19.229981756999901</v>
      </c>
      <c r="F4023">
        <v>28.01</v>
      </c>
      <c r="G4023">
        <v>6.8830120572436497</v>
      </c>
      <c r="H4023">
        <v>-1.78755318550246</v>
      </c>
      <c r="I4023">
        <v>3.26521613971159</v>
      </c>
      <c r="J4023">
        <v>-0.53673501388042</v>
      </c>
      <c r="K4023">
        <v>27.215857247668101</v>
      </c>
      <c r="L4023">
        <v>24.943738135892598</v>
      </c>
      <c r="M4023">
        <v>53.416699079583402</v>
      </c>
      <c r="N4023">
        <v>0.59384268830439402</v>
      </c>
      <c r="O4023">
        <v>8.7825776508389808</v>
      </c>
      <c r="P4023">
        <v>38.184509126788299</v>
      </c>
      <c r="Q4023">
        <v>2.8878510423630001E-3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290</v>
      </c>
      <c r="E4024">
        <v>19.162928688000001</v>
      </c>
      <c r="F4024">
        <v>29.46</v>
      </c>
      <c r="G4024">
        <v>10.203168056273199</v>
      </c>
      <c r="H4024">
        <v>8.6833909741055297</v>
      </c>
      <c r="I4024">
        <v>-8.3291432101642204</v>
      </c>
      <c r="J4024">
        <v>6.7244226802745999</v>
      </c>
      <c r="K4024">
        <v>28.020281845520898</v>
      </c>
      <c r="L4024">
        <v>27.460096360915401</v>
      </c>
      <c r="M4024">
        <v>58.898751478401103</v>
      </c>
      <c r="N4024">
        <v>1.27798244861576</v>
      </c>
      <c r="O4024">
        <v>35.777325186693801</v>
      </c>
      <c r="P4024">
        <v>46.203473945409399</v>
      </c>
      <c r="Q4024">
        <v>8.3730429997579993E-3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138</v>
      </c>
      <c r="E4025">
        <v>19.079999999999998</v>
      </c>
      <c r="F4025">
        <v>6.36</v>
      </c>
      <c r="G4025">
        <v>34.989045049439497</v>
      </c>
      <c r="H4025">
        <v>-12.172571245493</v>
      </c>
      <c r="I4025">
        <v>-49.6662198902835</v>
      </c>
      <c r="J4025">
        <v>0.50133663831501796</v>
      </c>
      <c r="K4025">
        <v>6.5611021857743603</v>
      </c>
      <c r="L4025">
        <v>6.3781591374467199</v>
      </c>
      <c r="M4025">
        <v>39.973610577863496</v>
      </c>
      <c r="N4025">
        <v>0.70636915688736701</v>
      </c>
      <c r="O4025">
        <v>78.616352201257797</v>
      </c>
      <c r="P4025">
        <v>85.964912280701697</v>
      </c>
      <c r="Q4025">
        <v>1.2073833640319E-2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D4026" t="s">
        <v>619</v>
      </c>
      <c r="E4026">
        <v>19.054142259999999</v>
      </c>
      <c r="F4026">
        <v>28.87</v>
      </c>
      <c r="G4026">
        <v>-28.097333688101902</v>
      </c>
      <c r="H4026">
        <v>-34.7840417823001</v>
      </c>
      <c r="I4026">
        <v>-59.931251354157503</v>
      </c>
      <c r="J4026">
        <v>-14.105290379526901</v>
      </c>
      <c r="K4026">
        <v>40.525981151322398</v>
      </c>
      <c r="L4026">
        <v>43.263504925157001</v>
      </c>
      <c r="M4026">
        <v>32.049331690015798</v>
      </c>
      <c r="N4026">
        <v>2.6963768115942002</v>
      </c>
      <c r="O4026">
        <v>157.53377208174501</v>
      </c>
      <c r="P4026">
        <v>30.6334841628959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361</v>
      </c>
      <c r="E4027">
        <v>19.00686</v>
      </c>
      <c r="F4027">
        <v>39.75</v>
      </c>
      <c r="G4027">
        <v>0.87123166583917899</v>
      </c>
      <c r="H4027">
        <v>2.52339945047764</v>
      </c>
      <c r="I4027">
        <v>-18.839271130882398</v>
      </c>
      <c r="J4027">
        <v>4.6242607710768304</v>
      </c>
      <c r="K4027">
        <v>41.567909474700997</v>
      </c>
      <c r="L4027">
        <v>39.538108746984499</v>
      </c>
      <c r="M4027">
        <v>24.641678616435399</v>
      </c>
      <c r="N4027">
        <v>0.70631828978622302</v>
      </c>
      <c r="O4027">
        <v>15.7232704402515</v>
      </c>
      <c r="P4027">
        <v>31.4484126984126</v>
      </c>
      <c r="Q4027">
        <v>8.4823489987049E-2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E4028">
        <v>19.003008000000001</v>
      </c>
      <c r="F4028">
        <v>26.24</v>
      </c>
      <c r="G4028">
        <v>76.9078811903277</v>
      </c>
      <c r="H4028">
        <v>-25.0444609144167</v>
      </c>
      <c r="I4028">
        <v>-20.552599172082701</v>
      </c>
      <c r="J4028">
        <v>-6.0661337215362003</v>
      </c>
      <c r="K4028">
        <v>27.754824816981301</v>
      </c>
      <c r="L4028">
        <v>23.059119319999301</v>
      </c>
      <c r="M4028">
        <v>19.7937222470546</v>
      </c>
      <c r="N4028">
        <v>0.46896753033085298</v>
      </c>
      <c r="O4028">
        <v>52.439024390243901</v>
      </c>
      <c r="P4028">
        <v>116.859504132231</v>
      </c>
      <c r="Q4028">
        <v>0.10017788855969099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E4029">
        <v>18.993499199999999</v>
      </c>
      <c r="F4029">
        <v>57.84</v>
      </c>
      <c r="G4029">
        <v>120.866267742072</v>
      </c>
      <c r="H4029">
        <v>141.957587484665</v>
      </c>
      <c r="I4029">
        <v>130.57685646088601</v>
      </c>
      <c r="J4029">
        <v>75.761771002551797</v>
      </c>
      <c r="M4029">
        <v>100</v>
      </c>
      <c r="O4029">
        <v>0</v>
      </c>
      <c r="P4029">
        <v>157.06666666666601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E4030">
        <v>18.952325999999999</v>
      </c>
      <c r="F4030">
        <v>50.58</v>
      </c>
      <c r="G4030">
        <v>-22.992380954155401</v>
      </c>
      <c r="H4030">
        <v>-0.76751539599274998</v>
      </c>
      <c r="I4030">
        <v>-1.7753384230706499</v>
      </c>
      <c r="J4030">
        <v>0.69311701712326801</v>
      </c>
      <c r="K4030">
        <v>49.326099609453202</v>
      </c>
      <c r="L4030">
        <v>48.638365625588001</v>
      </c>
      <c r="M4030">
        <v>57.202723482990997</v>
      </c>
      <c r="N4030">
        <v>0.27333411110990502</v>
      </c>
      <c r="O4030">
        <v>36.041913799920898</v>
      </c>
      <c r="P4030">
        <v>31.3766233766233</v>
      </c>
      <c r="Q4030">
        <v>-1.0910052352733001E-2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619</v>
      </c>
      <c r="E4031">
        <v>18.887476717999998</v>
      </c>
      <c r="F4031">
        <v>3.46</v>
      </c>
      <c r="G4031">
        <v>-80.744122032854705</v>
      </c>
      <c r="H4031">
        <v>-4.3113583842801804</v>
      </c>
      <c r="I4031">
        <v>-23.724450001380401</v>
      </c>
      <c r="J4031">
        <v>-0.66820768820696996</v>
      </c>
      <c r="K4031">
        <v>3.6216479522915601</v>
      </c>
      <c r="L4031">
        <v>4.9425265602255601</v>
      </c>
      <c r="M4031">
        <v>39.142585688934503</v>
      </c>
      <c r="N4031">
        <v>0.77049387089302901</v>
      </c>
      <c r="O4031">
        <v>131.79190751445</v>
      </c>
      <c r="P4031">
        <v>23.571428571428498</v>
      </c>
      <c r="Q4031">
        <v>-0.148737980440279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E4032">
        <v>18.875715705000001</v>
      </c>
      <c r="F4032">
        <v>23.87</v>
      </c>
      <c r="G4032">
        <v>-32.590043422410297</v>
      </c>
      <c r="H4032">
        <v>15.4915214185996</v>
      </c>
      <c r="I4032">
        <v>-33.549351346767203</v>
      </c>
      <c r="J4032">
        <v>3.8484886559641498</v>
      </c>
      <c r="K4032">
        <v>24.734233946652001</v>
      </c>
      <c r="L4032">
        <v>24.7657413459604</v>
      </c>
      <c r="M4032">
        <v>34.969549947399898</v>
      </c>
      <c r="N4032">
        <v>1.02367379571686</v>
      </c>
      <c r="O4032">
        <v>48.596564725596899</v>
      </c>
      <c r="P4032">
        <v>18.756218905472601</v>
      </c>
      <c r="Q4032">
        <v>-5.0205378999472E-2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54</v>
      </c>
      <c r="E4033">
        <v>18.827741400000001</v>
      </c>
      <c r="F4033">
        <v>16.05</v>
      </c>
      <c r="G4033">
        <v>-61.926362805545303</v>
      </c>
      <c r="H4033">
        <v>-15.4994695723913</v>
      </c>
      <c r="I4033">
        <v>-67.260506911700006</v>
      </c>
      <c r="J4033">
        <v>-1.92992028436655E-2</v>
      </c>
      <c r="K4033">
        <v>17.889143994623002</v>
      </c>
      <c r="L4033">
        <v>23.340295116638799</v>
      </c>
      <c r="M4033">
        <v>39.306182890936398</v>
      </c>
      <c r="N4033">
        <v>0.541371094124796</v>
      </c>
      <c r="O4033">
        <v>130.467289719626</v>
      </c>
      <c r="P4033">
        <v>7.2144288577154301</v>
      </c>
      <c r="Q4033">
        <v>-5.1670927193000003E-2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469</v>
      </c>
      <c r="E4034">
        <v>18.738321840000001</v>
      </c>
      <c r="F4034">
        <v>15.12</v>
      </c>
      <c r="G4034">
        <v>13.4435905039849</v>
      </c>
      <c r="H4034">
        <v>17.313476930037599</v>
      </c>
      <c r="I4034">
        <v>-2.3003662317469602</v>
      </c>
      <c r="J4034">
        <v>11.3477768784183</v>
      </c>
      <c r="K4034">
        <v>12.835967804190901</v>
      </c>
      <c r="L4034">
        <v>12.5152871906872</v>
      </c>
      <c r="M4034">
        <v>82.748345669937194</v>
      </c>
      <c r="N4034">
        <v>3</v>
      </c>
      <c r="O4034">
        <v>0</v>
      </c>
      <c r="P4034">
        <v>71.818181818181799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E4035">
        <v>18.7257651</v>
      </c>
      <c r="F4035">
        <v>16.93</v>
      </c>
      <c r="G4035">
        <v>70.363327483423404</v>
      </c>
      <c r="H4035">
        <v>-8.0923364118335499</v>
      </c>
      <c r="I4035">
        <v>2.8622635260385101</v>
      </c>
      <c r="J4035">
        <v>-9.6903719646085307</v>
      </c>
      <c r="K4035">
        <v>19.279192398066201</v>
      </c>
      <c r="L4035">
        <v>16.982642802865598</v>
      </c>
      <c r="M4035">
        <v>17.1015107398438</v>
      </c>
      <c r="N4035">
        <v>0.135378643443681</v>
      </c>
      <c r="O4035">
        <v>83.106910809214398</v>
      </c>
      <c r="P4035">
        <v>111.625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57</v>
      </c>
      <c r="E4036">
        <v>18.676583519999902</v>
      </c>
      <c r="F4036">
        <v>67.83</v>
      </c>
      <c r="G4036">
        <v>162.433301806196</v>
      </c>
      <c r="H4036">
        <v>-2.8868569597787599</v>
      </c>
      <c r="I4036">
        <v>145.58469123951701</v>
      </c>
      <c r="J4036">
        <v>1.5916793174427399</v>
      </c>
      <c r="K4036">
        <v>62.669308936318501</v>
      </c>
      <c r="L4036">
        <v>45.206031610284299</v>
      </c>
      <c r="M4036">
        <v>100</v>
      </c>
      <c r="N4036">
        <v>3.1</v>
      </c>
      <c r="O4036">
        <v>0</v>
      </c>
      <c r="P4036">
        <v>186.444256756756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124</v>
      </c>
      <c r="E4037">
        <v>18.672191999999999</v>
      </c>
      <c r="F4037">
        <v>35.200000000000003</v>
      </c>
      <c r="G4037">
        <v>-37.354135649723403</v>
      </c>
      <c r="H4037">
        <v>8.2410535331150996</v>
      </c>
      <c r="I4037">
        <v>-22.871794803175501</v>
      </c>
      <c r="J4037">
        <v>7.43845351099114</v>
      </c>
      <c r="K4037">
        <v>33.812276454337002</v>
      </c>
      <c r="L4037">
        <v>34.632353199806602</v>
      </c>
      <c r="M4037">
        <v>55.923116770192301</v>
      </c>
      <c r="N4037">
        <v>1.02272727272727</v>
      </c>
      <c r="O4037">
        <v>15.397727272727201</v>
      </c>
      <c r="P4037">
        <v>24.2937853107344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E4038">
        <v>18.630400000000002</v>
      </c>
      <c r="F4038">
        <v>0.82</v>
      </c>
      <c r="G4038">
        <v>58.211267271661697</v>
      </c>
      <c r="H4038">
        <v>7.4072606872800497</v>
      </c>
      <c r="I4038">
        <v>8.0876934697455596</v>
      </c>
      <c r="J4038">
        <v>-9.1226063968429596</v>
      </c>
      <c r="K4038">
        <v>0.71665759051987799</v>
      </c>
      <c r="L4038">
        <v>0.63337321121006995</v>
      </c>
      <c r="M4038">
        <v>58.966122604391899</v>
      </c>
      <c r="N4038">
        <v>1.6565917304633799</v>
      </c>
      <c r="O4038">
        <v>15.8536585365853</v>
      </c>
      <c r="P4038">
        <v>104.99999999999901</v>
      </c>
      <c r="Q4038">
        <v>3.9597464643005002E-2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418</v>
      </c>
      <c r="E4039">
        <v>18.629859799999998</v>
      </c>
      <c r="F4039">
        <v>28.66</v>
      </c>
      <c r="G4039">
        <v>34.770208484342497</v>
      </c>
      <c r="H4039">
        <v>-2.8868569597787599</v>
      </c>
      <c r="I4039">
        <v>-47.726614779946701</v>
      </c>
      <c r="J4039">
        <v>1.5916793174427399</v>
      </c>
      <c r="K4039">
        <v>33.034221558946399</v>
      </c>
      <c r="L4039">
        <v>34.973748517858297</v>
      </c>
      <c r="M4039">
        <v>1.4773565718E-4</v>
      </c>
      <c r="N4039">
        <v>0.172222222222222</v>
      </c>
      <c r="O4039">
        <v>52.930914166085103</v>
      </c>
      <c r="P4039">
        <v>67.113702623906704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E4040">
        <v>18.598659999999999</v>
      </c>
      <c r="F4040">
        <v>34.57</v>
      </c>
      <c r="G4040">
        <v>7.6842831446776403</v>
      </c>
      <c r="H4040">
        <v>-6.0544035004845096</v>
      </c>
      <c r="I4040">
        <v>-8.7431143233499995</v>
      </c>
      <c r="J4040">
        <v>5.4046075271538001</v>
      </c>
      <c r="K4040">
        <v>34.665246913119603</v>
      </c>
      <c r="L4040">
        <v>33.964258751195999</v>
      </c>
      <c r="M4040">
        <v>54.580731096668401</v>
      </c>
      <c r="N4040">
        <v>0.82818109610802204</v>
      </c>
      <c r="O4040">
        <v>35.608909459068499</v>
      </c>
      <c r="P4040">
        <v>42.087957254418399</v>
      </c>
      <c r="Q4040">
        <v>2.9738433947387E-2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138</v>
      </c>
      <c r="E4041">
        <v>18.576096</v>
      </c>
      <c r="F4041">
        <v>24</v>
      </c>
      <c r="G4041">
        <v>125.989045049439</v>
      </c>
      <c r="H4041">
        <v>-2.8868569597787599</v>
      </c>
      <c r="I4041">
        <v>29.843777912397201</v>
      </c>
      <c r="K4041">
        <v>20.290316905765</v>
      </c>
      <c r="L4041">
        <v>15.016789800779801</v>
      </c>
      <c r="M4041">
        <v>2.4811376447672999E-2</v>
      </c>
      <c r="N4041">
        <v>0.8</v>
      </c>
      <c r="O4041">
        <v>20.625</v>
      </c>
      <c r="P4041">
        <v>177.45664739884299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251</v>
      </c>
      <c r="E4042">
        <v>18.575770200000001</v>
      </c>
      <c r="F4042">
        <v>49.01</v>
      </c>
      <c r="G4042">
        <v>-13.2038104784826</v>
      </c>
      <c r="H4042">
        <v>-37.4077746385911</v>
      </c>
      <c r="I4042">
        <v>-38.900366231746901</v>
      </c>
      <c r="J4042">
        <v>-10.557514961029</v>
      </c>
      <c r="K4042">
        <v>62.4735043952358</v>
      </c>
      <c r="L4042">
        <v>58.083266209008798</v>
      </c>
      <c r="M4042">
        <v>6.7363891221626799</v>
      </c>
      <c r="N4042">
        <v>0.40072727272727199</v>
      </c>
      <c r="O4042">
        <v>74.882677004692894</v>
      </c>
      <c r="P4042">
        <v>25.6666666666666</v>
      </c>
      <c r="Q4042">
        <v>4.1711637792528997E-2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E4043">
        <v>18.483000000000001</v>
      </c>
      <c r="F4043">
        <v>18.3</v>
      </c>
      <c r="G4043">
        <v>-11.741016300253699</v>
      </c>
      <c r="H4043">
        <v>-6.7246947976165998</v>
      </c>
      <c r="I4043">
        <v>-24.594483878805701</v>
      </c>
      <c r="J4043">
        <v>3.1327752078537001</v>
      </c>
      <c r="K4043">
        <v>17.434533654580498</v>
      </c>
      <c r="L4043">
        <v>17.907132830841999</v>
      </c>
      <c r="M4043">
        <v>63.967492858304098</v>
      </c>
      <c r="N4043">
        <v>0.52278787908828905</v>
      </c>
      <c r="O4043">
        <v>40.710382513661102</v>
      </c>
      <c r="P4043">
        <v>26.731301939058099</v>
      </c>
      <c r="Q4043">
        <v>-2.2548502999959998E-2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541</v>
      </c>
      <c r="E4044">
        <v>18.43752065</v>
      </c>
      <c r="F4044">
        <v>29.5</v>
      </c>
      <c r="G4044">
        <v>72.655711716106197</v>
      </c>
      <c r="H4044">
        <v>-11.176674192154699</v>
      </c>
      <c r="I4044">
        <v>-16.940630258149501</v>
      </c>
      <c r="J4044">
        <v>-5.6996436782682203</v>
      </c>
      <c r="K4044">
        <v>29.053770258423999</v>
      </c>
      <c r="L4044">
        <v>26.5993371909573</v>
      </c>
      <c r="M4044">
        <v>53.8341296015521</v>
      </c>
      <c r="N4044">
        <v>0.78570964598895698</v>
      </c>
      <c r="O4044">
        <v>24.881355932203299</v>
      </c>
      <c r="P4044">
        <v>114.85797523670701</v>
      </c>
      <c r="Q4044">
        <v>9.2110287840616006E-2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555</v>
      </c>
      <c r="E4045">
        <v>18.417310000000001</v>
      </c>
      <c r="F4045">
        <v>8.9499999999999993</v>
      </c>
      <c r="G4045">
        <v>-41.140584580190001</v>
      </c>
      <c r="H4045">
        <v>29.5095927443632</v>
      </c>
      <c r="I4045">
        <v>-9.0062485846881302</v>
      </c>
      <c r="J4045">
        <v>11.6777801784513</v>
      </c>
      <c r="K4045">
        <v>7.1662854620552796</v>
      </c>
      <c r="L4045">
        <v>8.2107996207967808</v>
      </c>
      <c r="M4045">
        <v>89.273463130564096</v>
      </c>
      <c r="N4045">
        <v>1.1938199086761201</v>
      </c>
      <c r="O4045">
        <v>32.960893854748598</v>
      </c>
      <c r="P4045">
        <v>58.4070796460176</v>
      </c>
      <c r="Q4045">
        <v>-1.2195903547258E-2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D4046" t="s">
        <v>915</v>
      </c>
      <c r="E4046">
        <v>18.344697799999999</v>
      </c>
      <c r="F4046">
        <v>19.579999999999998</v>
      </c>
      <c r="G4046">
        <v>147.933489493883</v>
      </c>
      <c r="H4046">
        <v>-9.4562000254721994</v>
      </c>
      <c r="I4046">
        <v>15.282691346016099</v>
      </c>
      <c r="J4046">
        <v>6.3379968297177101</v>
      </c>
      <c r="K4046">
        <v>17.398523066682799</v>
      </c>
      <c r="L4046">
        <v>13.5384067374629</v>
      </c>
      <c r="M4046">
        <v>72.962306609419201</v>
      </c>
      <c r="N4046">
        <v>1.17988407712711</v>
      </c>
      <c r="O4046">
        <v>8.2737487231869302</v>
      </c>
      <c r="P4046">
        <v>251.526032315978</v>
      </c>
      <c r="Q4046">
        <v>0.17332563410132901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622</v>
      </c>
      <c r="E4047">
        <v>18.335181575</v>
      </c>
      <c r="F4047">
        <v>27.25</v>
      </c>
      <c r="G4047">
        <v>-55.885954950560397</v>
      </c>
      <c r="H4047">
        <v>0.92266684974504798</v>
      </c>
      <c r="I4047">
        <v>-52.368548049928698</v>
      </c>
      <c r="J4047">
        <v>-4.44280344117794</v>
      </c>
      <c r="K4047">
        <v>33.262053331990401</v>
      </c>
      <c r="L4047">
        <v>36.973682998223502</v>
      </c>
      <c r="M4047">
        <v>30.2831283153294</v>
      </c>
      <c r="N4047">
        <v>0.97605633802816905</v>
      </c>
      <c r="O4047">
        <v>90.825688073394502</v>
      </c>
      <c r="P4047">
        <v>7.8780680918448098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290</v>
      </c>
      <c r="E4048">
        <v>18.333245699999999</v>
      </c>
      <c r="F4048">
        <v>14.67</v>
      </c>
      <c r="G4048">
        <v>-35.477460683813298</v>
      </c>
      <c r="H4048">
        <v>-13.513722631420499</v>
      </c>
      <c r="I4048">
        <v>-41.460247065907801</v>
      </c>
      <c r="J4048">
        <v>5.5500126507760799</v>
      </c>
      <c r="K4048">
        <v>15.506442394681599</v>
      </c>
      <c r="L4048">
        <v>16.333513598107501</v>
      </c>
      <c r="M4048">
        <v>49.305941447389898</v>
      </c>
      <c r="N4048">
        <v>3.2456715365369901</v>
      </c>
      <c r="O4048">
        <v>65.985003408316302</v>
      </c>
      <c r="P4048">
        <v>19.462540716612299</v>
      </c>
      <c r="Q4048">
        <v>7.1985759653011003E-2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E4049">
        <v>18.27439</v>
      </c>
      <c r="F4049">
        <v>7.6</v>
      </c>
      <c r="G4049">
        <v>-78.084360253663903</v>
      </c>
      <c r="H4049">
        <v>-10.9884289065744</v>
      </c>
      <c r="I4049">
        <v>-38.669816992540298</v>
      </c>
      <c r="J4049">
        <v>-1.2216199152938301</v>
      </c>
      <c r="K4049">
        <v>8.3031112345600295</v>
      </c>
      <c r="L4049">
        <v>10.421344063056001</v>
      </c>
      <c r="M4049">
        <v>26.472796111908998</v>
      </c>
      <c r="N4049">
        <v>0.55046279155868105</v>
      </c>
      <c r="O4049">
        <v>217.31046407081999</v>
      </c>
      <c r="P4049">
        <v>1.8766756032171501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1379</v>
      </c>
      <c r="E4050">
        <v>18.2103389</v>
      </c>
      <c r="F4050">
        <v>13.78</v>
      </c>
      <c r="G4050">
        <v>28.760663674716699</v>
      </c>
      <c r="H4050">
        <v>-4.5817722140160404</v>
      </c>
      <c r="I4050">
        <v>21.463180566282499</v>
      </c>
      <c r="J4050">
        <v>2.9902807160441398</v>
      </c>
      <c r="K4050">
        <v>14.132620821308601</v>
      </c>
      <c r="L4050">
        <v>11.871535022899099</v>
      </c>
      <c r="M4050">
        <v>38.025136295245602</v>
      </c>
      <c r="N4050">
        <v>4.1797752808988697</v>
      </c>
      <c r="O4050">
        <v>16.11030478955</v>
      </c>
      <c r="P4050">
        <v>177.822580645161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715</v>
      </c>
      <c r="E4051">
        <v>18.095091273000001</v>
      </c>
      <c r="F4051">
        <v>949.78</v>
      </c>
      <c r="G4051">
        <v>30.1415777941525</v>
      </c>
      <c r="H4051">
        <v>-0.86478419981731003</v>
      </c>
      <c r="I4051">
        <v>5.6713391505461699</v>
      </c>
      <c r="J4051">
        <v>-1.39599305817388</v>
      </c>
      <c r="K4051">
        <v>926.91412269442401</v>
      </c>
      <c r="L4051">
        <v>826.27480442571505</v>
      </c>
      <c r="M4051">
        <v>55.6599041266266</v>
      </c>
      <c r="N4051">
        <v>0.74682051599646704</v>
      </c>
      <c r="O4051">
        <v>10.009686453704999</v>
      </c>
      <c r="P4051">
        <v>55.6047052655722</v>
      </c>
      <c r="Q4051">
        <v>1.8114824755041999E-2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388</v>
      </c>
      <c r="E4052">
        <v>18.052156799999999</v>
      </c>
      <c r="F4052">
        <v>36.159999999999997</v>
      </c>
      <c r="G4052">
        <v>27.320764177768801</v>
      </c>
      <c r="H4052">
        <v>-12.025565021871801</v>
      </c>
      <c r="I4052">
        <v>-46.048195601320302</v>
      </c>
      <c r="J4052">
        <v>-2.5298530471543499</v>
      </c>
      <c r="K4052">
        <v>38.680266604776698</v>
      </c>
      <c r="L4052">
        <v>38.947202832922898</v>
      </c>
      <c r="M4052">
        <v>40.3725660227188</v>
      </c>
      <c r="N4052">
        <v>1.2948698043021101</v>
      </c>
      <c r="O4052">
        <v>61.504424778760999</v>
      </c>
      <c r="P4052">
        <v>50.353430353430298</v>
      </c>
      <c r="Q4052">
        <v>6.4663864950283007E-2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622</v>
      </c>
      <c r="E4053">
        <v>18.032579999999999</v>
      </c>
      <c r="F4053">
        <v>48.28</v>
      </c>
      <c r="G4053">
        <v>-23.803399948484898</v>
      </c>
      <c r="H4053">
        <v>-14.348437741000099</v>
      </c>
      <c r="I4053">
        <v>-9.7982017295824502</v>
      </c>
      <c r="J4053">
        <v>8.9044154810346505</v>
      </c>
      <c r="K4053">
        <v>49.683084483602499</v>
      </c>
      <c r="L4053">
        <v>48.938819222373098</v>
      </c>
      <c r="M4053">
        <v>53.972528165885997</v>
      </c>
      <c r="N4053">
        <v>1.60132450331125</v>
      </c>
      <c r="O4053">
        <v>25.766362883181401</v>
      </c>
      <c r="P4053">
        <v>31.9125683060109</v>
      </c>
      <c r="Q4053">
        <v>0.155877311686622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E4054">
        <v>17.97</v>
      </c>
      <c r="F4054">
        <v>17.97</v>
      </c>
      <c r="G4054">
        <v>-58.6179418501237</v>
      </c>
      <c r="H4054">
        <v>-8.9850481742490391</v>
      </c>
      <c r="I4054">
        <v>-37.472662084675498</v>
      </c>
      <c r="J4054">
        <v>2.7046453719781001</v>
      </c>
      <c r="K4054">
        <v>18.592040503260701</v>
      </c>
      <c r="L4054">
        <v>20.922675623574602</v>
      </c>
      <c r="M4054">
        <v>57.673922016350701</v>
      </c>
      <c r="N4054">
        <v>2.0472131432273799</v>
      </c>
      <c r="O4054">
        <v>58.041179744017803</v>
      </c>
      <c r="P4054">
        <v>14.0228426395939</v>
      </c>
      <c r="Q4054">
        <v>6.4008184686421998E-2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121</v>
      </c>
      <c r="E4055">
        <v>17.954999999999998</v>
      </c>
      <c r="F4055">
        <v>1.89</v>
      </c>
      <c r="G4055">
        <v>-11.5849194476018</v>
      </c>
      <c r="H4055">
        <v>-6.8868569597787603</v>
      </c>
      <c r="I4055">
        <v>-37.782147608265099</v>
      </c>
      <c r="J4055">
        <v>1.07354460241684</v>
      </c>
      <c r="K4055">
        <v>1.99343499650284</v>
      </c>
      <c r="L4055">
        <v>2.1207828117819001</v>
      </c>
      <c r="M4055">
        <v>27.1013607013242</v>
      </c>
      <c r="N4055">
        <v>0.87542189143273197</v>
      </c>
      <c r="O4055">
        <v>58.730158730158699</v>
      </c>
      <c r="P4055">
        <v>19.6202531645569</v>
      </c>
      <c r="Q4055">
        <v>-5.9528141089E-3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E4056">
        <v>17.950222199999999</v>
      </c>
      <c r="F4056">
        <v>50.78</v>
      </c>
      <c r="G4056">
        <v>-12.4065593461648</v>
      </c>
      <c r="H4056">
        <v>-11.386856959778701</v>
      </c>
      <c r="I4056">
        <v>9.5532923048384095</v>
      </c>
      <c r="J4056">
        <v>-4.59917241757302</v>
      </c>
      <c r="K4056">
        <v>51.088637386986399</v>
      </c>
      <c r="L4056">
        <v>48.950680579194099</v>
      </c>
      <c r="M4056">
        <v>53.797736348114299</v>
      </c>
      <c r="N4056">
        <v>1.61268526591107</v>
      </c>
      <c r="O4056">
        <v>33.910988578180302</v>
      </c>
      <c r="P4056">
        <v>45.919540229885001</v>
      </c>
      <c r="Q4056">
        <v>5.5331279682978997E-2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60</v>
      </c>
      <c r="E4057">
        <v>17.891162699999999</v>
      </c>
      <c r="F4057">
        <v>44.5</v>
      </c>
      <c r="G4057">
        <v>-58.809489749095199</v>
      </c>
      <c r="H4057">
        <v>0.60151513324449402</v>
      </c>
      <c r="I4057">
        <v>-25.122009518319999</v>
      </c>
      <c r="J4057">
        <v>5.8071359919158096</v>
      </c>
      <c r="K4057">
        <v>43.357384845493797</v>
      </c>
      <c r="M4057">
        <v>65.774820040547397</v>
      </c>
      <c r="N4057">
        <v>0.91666666666666596</v>
      </c>
      <c r="O4057">
        <v>86.292134831460601</v>
      </c>
      <c r="P4057">
        <v>34.441087613293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541</v>
      </c>
      <c r="E4058">
        <v>17.85624</v>
      </c>
      <c r="F4058">
        <v>0.94</v>
      </c>
      <c r="G4058">
        <v>-73.200144139749597</v>
      </c>
      <c r="H4058">
        <v>-6.8868569597787603</v>
      </c>
      <c r="I4058">
        <v>-17.393149736901499</v>
      </c>
      <c r="J4058">
        <v>-0.44913700908786502</v>
      </c>
      <c r="K4058">
        <v>0.97377656744320995</v>
      </c>
      <c r="L4058">
        <v>1.1368569621651701</v>
      </c>
      <c r="M4058">
        <v>35.955165028081197</v>
      </c>
      <c r="N4058">
        <v>0.74057434619391305</v>
      </c>
      <c r="O4058">
        <v>219.14893617021201</v>
      </c>
      <c r="P4058">
        <v>25.3333333333333</v>
      </c>
      <c r="Q4058">
        <v>-1.3423116125743E-2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138</v>
      </c>
      <c r="E4059">
        <v>17.8064</v>
      </c>
      <c r="F4059">
        <v>143.6</v>
      </c>
      <c r="G4059">
        <v>300.08827718174899</v>
      </c>
      <c r="H4059">
        <v>3.9881430402212401</v>
      </c>
      <c r="I4059">
        <v>4.4067512353936502</v>
      </c>
      <c r="J4059">
        <v>23.029761874033898</v>
      </c>
      <c r="K4059">
        <v>124.164929898986</v>
      </c>
      <c r="L4059">
        <v>102.266263733741</v>
      </c>
      <c r="M4059">
        <v>88.1313901185801</v>
      </c>
      <c r="N4059">
        <v>3.32320921190369</v>
      </c>
      <c r="O4059">
        <v>0</v>
      </c>
      <c r="P4059">
        <v>324.099232132309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418</v>
      </c>
      <c r="E4060">
        <v>17.795000000000002</v>
      </c>
      <c r="F4060">
        <v>35.590000000000003</v>
      </c>
      <c r="G4060">
        <v>62.031909659998902</v>
      </c>
      <c r="H4060">
        <v>19.6578612312438</v>
      </c>
      <c r="I4060">
        <v>33.498637090512197</v>
      </c>
      <c r="J4060">
        <v>3.5574192781279499</v>
      </c>
      <c r="K4060">
        <v>33.350869545376597</v>
      </c>
      <c r="L4060">
        <v>28.682130430707598</v>
      </c>
      <c r="M4060">
        <v>59.250377168245102</v>
      </c>
      <c r="N4060">
        <v>1.3766564937266801</v>
      </c>
      <c r="O4060">
        <v>6.5467828041584504</v>
      </c>
      <c r="P4060">
        <v>97.174515235456994</v>
      </c>
      <c r="Q4060">
        <v>0.11800214908811001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541</v>
      </c>
      <c r="E4061">
        <v>17.7872734</v>
      </c>
      <c r="F4061">
        <v>18.190000000000001</v>
      </c>
      <c r="G4061">
        <v>14.738091578806401</v>
      </c>
      <c r="H4061">
        <v>-2.8868569597787599</v>
      </c>
      <c r="I4061">
        <v>-9.3378734446724998</v>
      </c>
      <c r="J4061">
        <v>1.5916793174427399</v>
      </c>
      <c r="K4061">
        <v>18.1512941356924</v>
      </c>
      <c r="L4061">
        <v>16.932707168185399</v>
      </c>
      <c r="M4061">
        <v>100</v>
      </c>
      <c r="O4061">
        <v>0</v>
      </c>
      <c r="P4061">
        <v>38.7490465293669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95</v>
      </c>
      <c r="E4062">
        <v>17.778852000000001</v>
      </c>
      <c r="F4062">
        <v>6.03</v>
      </c>
      <c r="G4062">
        <v>8.5165175769120793</v>
      </c>
      <c r="H4062">
        <v>2.5553199109695401</v>
      </c>
      <c r="I4062">
        <v>-24.967032898413599</v>
      </c>
      <c r="J4062">
        <v>5.0975223892290504</v>
      </c>
      <c r="K4062">
        <v>5.9261277972952504</v>
      </c>
      <c r="L4062">
        <v>6.01320225941625</v>
      </c>
      <c r="M4062">
        <v>55.3157955943121</v>
      </c>
      <c r="N4062">
        <v>1.00714650572164</v>
      </c>
      <c r="O4062">
        <v>45.936981757877199</v>
      </c>
      <c r="P4062">
        <v>37.045454545454497</v>
      </c>
      <c r="Q4062">
        <v>2.4402711614253E-2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302</v>
      </c>
      <c r="E4063">
        <v>17.66535635</v>
      </c>
      <c r="F4063">
        <v>44.5</v>
      </c>
      <c r="G4063">
        <v>-14.9155884391605</v>
      </c>
      <c r="H4063">
        <v>-4.1596241311634401</v>
      </c>
      <c r="I4063">
        <v>-20.8326073575608</v>
      </c>
      <c r="J4063">
        <v>9.8448073251424599</v>
      </c>
      <c r="K4063">
        <v>42.796514102274401</v>
      </c>
      <c r="L4063">
        <v>43.536467894485099</v>
      </c>
      <c r="M4063">
        <v>71.915730757080496</v>
      </c>
      <c r="N4063">
        <v>0.37735178063033797</v>
      </c>
      <c r="O4063">
        <v>61.820224719101098</v>
      </c>
      <c r="P4063">
        <v>49.983147960903203</v>
      </c>
      <c r="Q4063">
        <v>3.6832136325722999E-2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361</v>
      </c>
      <c r="E4064">
        <v>17.653668318000001</v>
      </c>
      <c r="F4064">
        <v>33.54</v>
      </c>
      <c r="G4064">
        <v>-15.991631279062799</v>
      </c>
      <c r="H4064">
        <v>-10.3753673679972</v>
      </c>
      <c r="I4064">
        <v>-12.5097744259806</v>
      </c>
      <c r="J4064">
        <v>-0.38483171091588098</v>
      </c>
      <c r="K4064">
        <v>37.266417632378797</v>
      </c>
      <c r="L4064">
        <v>38.0889735149198</v>
      </c>
      <c r="M4064">
        <v>16.595039867990199</v>
      </c>
      <c r="N4064">
        <v>0.17151663028123701</v>
      </c>
      <c r="O4064">
        <v>57.334525939177098</v>
      </c>
      <c r="P4064">
        <v>34.159999999999897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622</v>
      </c>
      <c r="E4065">
        <v>17.640213119999999</v>
      </c>
      <c r="F4065">
        <v>0.96</v>
      </c>
      <c r="G4065">
        <v>-82.271824515777794</v>
      </c>
      <c r="H4065">
        <v>-6.8868569597787603</v>
      </c>
      <c r="I4065">
        <v>-48.0934696800228</v>
      </c>
      <c r="J4065">
        <v>1.5916793174427399</v>
      </c>
      <c r="K4065">
        <v>1.0472017985555</v>
      </c>
      <c r="L4065">
        <v>1.6330891805927701</v>
      </c>
      <c r="M4065">
        <v>18.666932307816101</v>
      </c>
      <c r="N4065">
        <v>0.13181941499969699</v>
      </c>
      <c r="O4065">
        <v>150</v>
      </c>
      <c r="P4065">
        <v>47.692307692307601</v>
      </c>
      <c r="Q4065">
        <v>-5.7556931913114999E-2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228</v>
      </c>
      <c r="E4066">
        <v>17.64</v>
      </c>
      <c r="F4066">
        <v>72</v>
      </c>
      <c r="G4066">
        <v>52.028164853840501</v>
      </c>
      <c r="H4066">
        <v>-17.593814435104601</v>
      </c>
      <c r="I4066">
        <v>-26.388278319659001</v>
      </c>
      <c r="J4066">
        <v>-13.5598358340724</v>
      </c>
      <c r="K4066">
        <v>79.412829185941305</v>
      </c>
      <c r="L4066">
        <v>72.585013556223004</v>
      </c>
      <c r="M4066">
        <v>31.103532955676801</v>
      </c>
      <c r="N4066">
        <v>0.50225152782245097</v>
      </c>
      <c r="O4066">
        <v>36.1111111111111</v>
      </c>
      <c r="P4066">
        <v>84.852374839537802</v>
      </c>
      <c r="Q4066">
        <v>5.9258827888410998E-2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198</v>
      </c>
      <c r="E4067">
        <v>17.63775</v>
      </c>
      <c r="F4067">
        <v>4.05</v>
      </c>
      <c r="G4067">
        <v>10.9890450494395</v>
      </c>
      <c r="I4067">
        <v>-22.254911686292399</v>
      </c>
      <c r="K4067">
        <v>4.4249445457001002</v>
      </c>
      <c r="L4067">
        <v>4.0278917604158799</v>
      </c>
      <c r="M4067">
        <v>29.723467083117001</v>
      </c>
      <c r="N4067">
        <v>2.4579930410002699</v>
      </c>
      <c r="O4067">
        <v>33.3333333333333</v>
      </c>
      <c r="P4067">
        <v>49.999999999999901</v>
      </c>
      <c r="Q4067">
        <v>-2.0192540060606001E-2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E4068">
        <v>17.554840800000001</v>
      </c>
      <c r="F4068">
        <v>42</v>
      </c>
      <c r="G4068">
        <v>-13.1996579546979</v>
      </c>
      <c r="H4068">
        <v>-10.171625171699199</v>
      </c>
      <c r="I4068">
        <v>-27.959897322470699</v>
      </c>
      <c r="J4068">
        <v>-2.9103670672775701</v>
      </c>
      <c r="K4068">
        <v>45.1943973213642</v>
      </c>
      <c r="L4068">
        <v>44.221302066027398</v>
      </c>
      <c r="M4068">
        <v>39.580200425567703</v>
      </c>
      <c r="N4068">
        <v>0.27494456762749397</v>
      </c>
      <c r="O4068">
        <v>66.976190476190396</v>
      </c>
      <c r="P4068">
        <v>38.144750254842002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E4069">
        <v>17.474291593</v>
      </c>
      <c r="F4069">
        <v>7.81</v>
      </c>
      <c r="G4069">
        <v>-49.274112845297203</v>
      </c>
      <c r="H4069">
        <v>-18.819060349609199</v>
      </c>
      <c r="I4069">
        <v>-44.1296564383956</v>
      </c>
      <c r="J4069">
        <v>-4.4689267431633004</v>
      </c>
      <c r="K4069">
        <v>8.5633876474883301</v>
      </c>
      <c r="L4069">
        <v>9.7659944305329898</v>
      </c>
      <c r="M4069">
        <v>43.289970981918501</v>
      </c>
      <c r="N4069">
        <v>0.20232655934053401</v>
      </c>
      <c r="O4069">
        <v>81.818181818181799</v>
      </c>
      <c r="P4069">
        <v>7.2802197802197703</v>
      </c>
      <c r="Q4069">
        <v>2.9464471166397999E-2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E4070">
        <v>17.460899999999999</v>
      </c>
      <c r="F4070">
        <v>34.799999999999997</v>
      </c>
      <c r="G4070">
        <v>111.283162696498</v>
      </c>
      <c r="H4070">
        <v>24.882373809452002</v>
      </c>
      <c r="I4070">
        <v>33.4703344051957</v>
      </c>
      <c r="J4070">
        <v>-18.360127911472901</v>
      </c>
      <c r="K4070">
        <v>33.278966197248998</v>
      </c>
      <c r="L4070">
        <v>26.695908626368201</v>
      </c>
      <c r="M4070">
        <v>38.518278173452302</v>
      </c>
      <c r="N4070">
        <v>1.11794741571277</v>
      </c>
      <c r="O4070">
        <v>32.701149425287298</v>
      </c>
      <c r="P4070">
        <v>153.82932166301899</v>
      </c>
      <c r="Q4070">
        <v>9.194570440508E-2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138</v>
      </c>
      <c r="E4071">
        <v>17.459841999999998</v>
      </c>
      <c r="F4071">
        <v>8.9</v>
      </c>
      <c r="G4071">
        <v>-38.186461218641398</v>
      </c>
      <c r="H4071">
        <v>6.1477965055677704</v>
      </c>
      <c r="I4071">
        <v>-45.891450013453301</v>
      </c>
      <c r="J4071">
        <v>8.7692948892188998</v>
      </c>
      <c r="K4071">
        <v>8.2366886835429298</v>
      </c>
      <c r="L4071">
        <v>8.2807193685608596</v>
      </c>
      <c r="M4071">
        <v>65.831603109137703</v>
      </c>
      <c r="N4071">
        <v>1.86073981539315</v>
      </c>
      <c r="O4071">
        <v>78.651685393258404</v>
      </c>
      <c r="P4071">
        <v>42.4</v>
      </c>
      <c r="Q4071">
        <v>8.4468326045367997E-2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619</v>
      </c>
      <c r="E4072">
        <v>17.381571480000002</v>
      </c>
      <c r="F4072">
        <v>4.6900000000000004</v>
      </c>
      <c r="G4072">
        <v>6.6297135731164403</v>
      </c>
      <c r="H4072">
        <v>-1.20970811281859</v>
      </c>
      <c r="I4072">
        <v>-23.759825691206402</v>
      </c>
      <c r="J4072">
        <v>-0.82280760408642795</v>
      </c>
      <c r="K4072">
        <v>4.8203980209981001</v>
      </c>
      <c r="L4072">
        <v>4.7585533043216</v>
      </c>
      <c r="M4072">
        <v>45.076987585906501</v>
      </c>
      <c r="N4072">
        <v>0.93621712231953202</v>
      </c>
      <c r="O4072">
        <v>46.055437100213197</v>
      </c>
      <c r="P4072">
        <v>52.272727272727202</v>
      </c>
      <c r="Q4072">
        <v>-2.2476295051033001E-2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402</v>
      </c>
      <c r="E4073">
        <v>17.380890000000001</v>
      </c>
      <c r="F4073">
        <v>15.65</v>
      </c>
      <c r="G4073">
        <v>-25.891832693507101</v>
      </c>
      <c r="H4073">
        <v>-7.1551496427055801</v>
      </c>
      <c r="I4073">
        <v>-47.420024351404997</v>
      </c>
      <c r="J4073">
        <v>4.5424989895738896</v>
      </c>
      <c r="K4073">
        <v>15.7964948829646</v>
      </c>
      <c r="L4073">
        <v>17.315966065626501</v>
      </c>
      <c r="M4073">
        <v>50.762573937265003</v>
      </c>
      <c r="N4073">
        <v>0.61796531415683198</v>
      </c>
      <c r="O4073">
        <v>119.808306709265</v>
      </c>
      <c r="P4073">
        <v>15.925925925925901</v>
      </c>
      <c r="Q4073">
        <v>1.5798260105800001E-4</v>
      </c>
    </row>
    <row r="4074" spans="1:17" hidden="1" x14ac:dyDescent="0.3">
      <c r="A4074" t="s">
        <v>8309</v>
      </c>
      <c r="B4074" t="s">
        <v>3486</v>
      </c>
      <c r="C4074" t="str">
        <f>IFERROR(VLOOKUP(Table1[[#This Row],[Ticker]],[1]!Table1[[Symbol]:[Industry]],2,FALSE),"-")</f>
        <v>-</v>
      </c>
      <c r="D4074" t="s">
        <v>271</v>
      </c>
      <c r="E4074">
        <v>17.374305</v>
      </c>
      <c r="F4074">
        <v>6.95</v>
      </c>
      <c r="G4074">
        <v>16.393085453479902</v>
      </c>
      <c r="H4074">
        <v>-20.0466202733882</v>
      </c>
      <c r="I4074">
        <v>-29.544268670771299</v>
      </c>
      <c r="J4074">
        <v>5.2953830211464501</v>
      </c>
      <c r="K4074">
        <v>7.8413854828062703</v>
      </c>
      <c r="L4074">
        <v>7.8043189258655499</v>
      </c>
      <c r="M4074">
        <v>43.079137033342803</v>
      </c>
      <c r="N4074">
        <v>0.70143149284253503</v>
      </c>
      <c r="O4074">
        <v>79.856115107913595</v>
      </c>
      <c r="P4074">
        <v>49.462365591397798</v>
      </c>
      <c r="Q4074">
        <v>3.9215944822380999E-2</v>
      </c>
    </row>
    <row r="4075" spans="1:17" hidden="1" x14ac:dyDescent="0.3">
      <c r="A4075" t="s">
        <v>8310</v>
      </c>
      <c r="B4075" t="s">
        <v>8311</v>
      </c>
      <c r="C4075" t="str">
        <f>IFERROR(VLOOKUP(Table1[[#This Row],[Ticker]],[1]!Table1[[Symbol]:[Industry]],2,FALSE),"-")</f>
        <v>-</v>
      </c>
      <c r="D4075" t="s">
        <v>418</v>
      </c>
      <c r="E4075">
        <v>17.313503085000001</v>
      </c>
      <c r="F4075">
        <v>13.45</v>
      </c>
      <c r="G4075">
        <v>324.322378382772</v>
      </c>
      <c r="H4075">
        <v>-11.6944450356595</v>
      </c>
      <c r="I4075">
        <v>160.18942968662</v>
      </c>
      <c r="J4075">
        <v>-8.1333374498275308</v>
      </c>
      <c r="K4075">
        <v>12.224541062699499</v>
      </c>
      <c r="L4075">
        <v>7.6319479936327799</v>
      </c>
      <c r="M4075">
        <v>18.2831943442294</v>
      </c>
      <c r="N4075">
        <v>0.34967007728326599</v>
      </c>
      <c r="O4075">
        <v>30.706319702602201</v>
      </c>
      <c r="P4075">
        <v>371.929824561403</v>
      </c>
      <c r="Q4075">
        <v>6.6782122500555999E-2</v>
      </c>
    </row>
    <row r="4076" spans="1:17" hidden="1" x14ac:dyDescent="0.3">
      <c r="A4076" t="s">
        <v>8312</v>
      </c>
      <c r="B4076" t="s">
        <v>8313</v>
      </c>
      <c r="C4076" t="str">
        <f>IFERROR(VLOOKUP(Table1[[#This Row],[Ticker]],[1]!Table1[[Symbol]:[Industry]],2,FALSE),"-")</f>
        <v>-</v>
      </c>
      <c r="E4076">
        <v>17.296931915999998</v>
      </c>
      <c r="F4076">
        <v>5.17</v>
      </c>
      <c r="G4076">
        <v>32.182398523759701</v>
      </c>
      <c r="H4076">
        <v>19.678463705304299</v>
      </c>
      <c r="I4076">
        <v>-6.3671720772584397</v>
      </c>
      <c r="J4076">
        <v>-10.653218641740899</v>
      </c>
      <c r="K4076">
        <v>4.61269918065861</v>
      </c>
      <c r="L4076">
        <v>4.1561555666746699</v>
      </c>
      <c r="M4076">
        <v>55.077680981675798</v>
      </c>
      <c r="N4076">
        <v>2.1383063993681302</v>
      </c>
      <c r="O4076">
        <v>35.589941972920599</v>
      </c>
      <c r="P4076">
        <v>98.084291187739396</v>
      </c>
      <c r="Q4076">
        <v>8.9933535202361997E-2</v>
      </c>
    </row>
    <row r="4077" spans="1:17" hidden="1" x14ac:dyDescent="0.3">
      <c r="A4077" t="s">
        <v>8314</v>
      </c>
      <c r="B4077" t="s">
        <v>8315</v>
      </c>
      <c r="C4077" t="str">
        <f>IFERROR(VLOOKUP(Table1[[#This Row],[Ticker]],[1]!Table1[[Symbol]:[Industry]],2,FALSE),"-")</f>
        <v>-</v>
      </c>
      <c r="E4077">
        <v>17.283457812000002</v>
      </c>
      <c r="F4077">
        <v>32.44</v>
      </c>
      <c r="G4077">
        <v>115.39863914538</v>
      </c>
      <c r="H4077">
        <v>-9.4934635663853495</v>
      </c>
      <c r="I4077">
        <v>26.743112029122599</v>
      </c>
      <c r="J4077">
        <v>9.4008364300908198E-3</v>
      </c>
      <c r="K4077">
        <v>29.030554960980901</v>
      </c>
      <c r="L4077">
        <v>23.375849721929399</v>
      </c>
      <c r="M4077">
        <v>56.6246342987167</v>
      </c>
      <c r="N4077">
        <v>0.31618638705595198</v>
      </c>
      <c r="O4077">
        <v>20.8384710234278</v>
      </c>
      <c r="P4077">
        <v>173.75527426160301</v>
      </c>
      <c r="Q4077">
        <v>6.3383666304932001E-2</v>
      </c>
    </row>
    <row r="4078" spans="1:17" hidden="1" x14ac:dyDescent="0.3">
      <c r="A4078" t="s">
        <v>8316</v>
      </c>
      <c r="B4078" t="s">
        <v>8317</v>
      </c>
      <c r="C4078" t="str">
        <f>IFERROR(VLOOKUP(Table1[[#This Row],[Ticker]],[1]!Table1[[Symbol]:[Industry]],2,FALSE),"-")</f>
        <v>-</v>
      </c>
      <c r="D4078" t="s">
        <v>402</v>
      </c>
      <c r="E4078">
        <v>17.231732640000001</v>
      </c>
      <c r="F4078">
        <v>9.7200000000000006</v>
      </c>
      <c r="G4078">
        <v>61.485228255546403</v>
      </c>
      <c r="H4078">
        <v>-3.9558559879614501</v>
      </c>
      <c r="I4078">
        <v>-58.789229738314603</v>
      </c>
      <c r="J4078">
        <v>-2.8214662224633602</v>
      </c>
      <c r="K4078">
        <v>10.0005840698265</v>
      </c>
      <c r="L4078">
        <v>9.6379611837744203</v>
      </c>
      <c r="M4078">
        <v>39.435185612966698</v>
      </c>
      <c r="N4078">
        <v>0.70164260753957497</v>
      </c>
      <c r="O4078">
        <v>91.049382716049294</v>
      </c>
      <c r="P4078">
        <v>122.425629290617</v>
      </c>
      <c r="Q4078">
        <v>5.1094754713928998E-2</v>
      </c>
    </row>
    <row r="4079" spans="1:17" hidden="1" x14ac:dyDescent="0.3">
      <c r="A4079" t="s">
        <v>8318</v>
      </c>
      <c r="B4079" t="s">
        <v>8319</v>
      </c>
      <c r="C4079" t="str">
        <f>IFERROR(VLOOKUP(Table1[[#This Row],[Ticker]],[1]!Table1[[Symbol]:[Industry]],2,FALSE),"-")</f>
        <v>-</v>
      </c>
      <c r="D4079" t="s">
        <v>715</v>
      </c>
      <c r="E4079">
        <v>17.228399594999999</v>
      </c>
      <c r="F4079">
        <v>83.28</v>
      </c>
      <c r="G4079">
        <v>-14.2731765871397</v>
      </c>
      <c r="H4079">
        <v>-9.4177402894223299</v>
      </c>
      <c r="I4079">
        <v>0.36299601525842201</v>
      </c>
      <c r="J4079">
        <v>-7.5930916010343497</v>
      </c>
      <c r="K4079">
        <v>89.189433234141205</v>
      </c>
      <c r="L4079">
        <v>81.505155040440698</v>
      </c>
      <c r="M4079">
        <v>59.689646094536798</v>
      </c>
      <c r="N4079">
        <v>1.0712802436133499</v>
      </c>
      <c r="O4079">
        <v>16.3304514889529</v>
      </c>
      <c r="P4079">
        <v>21.222707423580701</v>
      </c>
    </row>
    <row r="4080" spans="1:17" hidden="1" x14ac:dyDescent="0.3">
      <c r="A4080" t="s">
        <v>8320</v>
      </c>
      <c r="B4080" t="s">
        <v>8321</v>
      </c>
      <c r="C4080" t="str">
        <f>IFERROR(VLOOKUP(Table1[[#This Row],[Ticker]],[1]!Table1[[Symbol]:[Industry]],2,FALSE),"-")</f>
        <v>-</v>
      </c>
      <c r="D4080" t="s">
        <v>541</v>
      </c>
      <c r="E4080">
        <v>17.2279594</v>
      </c>
      <c r="F4080">
        <v>45.94</v>
      </c>
      <c r="G4080">
        <v>332.64908481087002</v>
      </c>
      <c r="H4080">
        <v>-25.366927818946099</v>
      </c>
      <c r="I4080">
        <v>163.61856903745999</v>
      </c>
      <c r="J4080">
        <v>-14.2544745287111</v>
      </c>
      <c r="K4080">
        <v>56.558676441569801</v>
      </c>
      <c r="L4080">
        <v>40.592751582100902</v>
      </c>
      <c r="M4080">
        <v>31.974393821892502</v>
      </c>
      <c r="N4080">
        <v>0.47730010756543501</v>
      </c>
      <c r="O4080">
        <v>69.525468001741402</v>
      </c>
      <c r="P4080">
        <v>356.66003976143099</v>
      </c>
    </row>
    <row r="4081" spans="1:17" hidden="1" x14ac:dyDescent="0.3">
      <c r="A4081" t="s">
        <v>8322</v>
      </c>
      <c r="B4081" t="s">
        <v>8323</v>
      </c>
      <c r="C4081" t="str">
        <f>IFERROR(VLOOKUP(Table1[[#This Row],[Ticker]],[1]!Table1[[Symbol]:[Industry]],2,FALSE),"-")</f>
        <v>-</v>
      </c>
      <c r="D4081" t="s">
        <v>95</v>
      </c>
      <c r="E4081">
        <v>17.214333079999999</v>
      </c>
      <c r="F4081">
        <v>17.149999999999999</v>
      </c>
      <c r="G4081">
        <v>-4.2483851181582297</v>
      </c>
      <c r="H4081">
        <v>-4.97725244000475</v>
      </c>
      <c r="I4081">
        <v>-30.0665744832204</v>
      </c>
      <c r="J4081">
        <v>-0.60922361709450001</v>
      </c>
      <c r="K4081">
        <v>17.6068710773724</v>
      </c>
      <c r="L4081">
        <v>18.953599648173</v>
      </c>
      <c r="M4081">
        <v>46.273733188638701</v>
      </c>
      <c r="N4081">
        <v>1.2139582492911001</v>
      </c>
      <c r="O4081">
        <v>39.241982507288597</v>
      </c>
      <c r="P4081">
        <v>27.414561664190099</v>
      </c>
      <c r="Q4081">
        <v>-0.100677436702682</v>
      </c>
    </row>
    <row r="4082" spans="1:17" hidden="1" x14ac:dyDescent="0.3">
      <c r="A4082" t="s">
        <v>8324</v>
      </c>
      <c r="B4082" t="s">
        <v>8325</v>
      </c>
      <c r="C4082" t="str">
        <f>IFERROR(VLOOKUP(Table1[[#This Row],[Ticker]],[1]!Table1[[Symbol]:[Industry]],2,FALSE),"-")</f>
        <v>-</v>
      </c>
      <c r="D4082" t="s">
        <v>1529</v>
      </c>
      <c r="E4082">
        <v>17.198519999999998</v>
      </c>
      <c r="F4082">
        <v>37.65</v>
      </c>
      <c r="G4082">
        <v>-32.181686657877499</v>
      </c>
      <c r="H4082">
        <v>-0.43787736794203003</v>
      </c>
      <c r="I4082">
        <v>-17.761904693285398</v>
      </c>
      <c r="J4082">
        <v>-3.3325631067996802</v>
      </c>
      <c r="K4082">
        <v>36.6433086966993</v>
      </c>
      <c r="L4082">
        <v>37.212528540586703</v>
      </c>
      <c r="M4082">
        <v>50.073921262058803</v>
      </c>
      <c r="N4082">
        <v>0.90666666666666595</v>
      </c>
      <c r="O4082">
        <v>34.130146082337298</v>
      </c>
      <c r="P4082">
        <v>25.2911813643926</v>
      </c>
    </row>
    <row r="4083" spans="1:17" hidden="1" x14ac:dyDescent="0.3">
      <c r="A4083" t="s">
        <v>8326</v>
      </c>
      <c r="B4083" t="s">
        <v>8327</v>
      </c>
      <c r="C4083" t="str">
        <f>IFERROR(VLOOKUP(Table1[[#This Row],[Ticker]],[1]!Table1[[Symbol]:[Industry]],2,FALSE),"-")</f>
        <v>-</v>
      </c>
      <c r="D4083" t="s">
        <v>715</v>
      </c>
      <c r="E4083">
        <v>17.1837348</v>
      </c>
      <c r="F4083">
        <v>135.41</v>
      </c>
      <c r="G4083">
        <v>20.3955716570965</v>
      </c>
      <c r="H4083">
        <v>3.62075242512929</v>
      </c>
      <c r="I4083">
        <v>6.1390182741678201</v>
      </c>
      <c r="J4083">
        <v>2.2433647107011701</v>
      </c>
      <c r="K4083">
        <v>128.228313076544</v>
      </c>
      <c r="L4083">
        <v>116.562688590085</v>
      </c>
      <c r="M4083">
        <v>42.376869448986099</v>
      </c>
      <c r="N4083">
        <v>0.91202432492510899</v>
      </c>
      <c r="O4083">
        <v>2.1416438963148998</v>
      </c>
      <c r="P4083">
        <v>46.961146082048998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Row],[Ticker]],[1]!Table1[[Symbol]:[Industry]],2,FALSE),"-")</f>
        <v>-</v>
      </c>
      <c r="D4084" t="s">
        <v>622</v>
      </c>
      <c r="E4084">
        <v>17.180199999999999</v>
      </c>
      <c r="F4084">
        <v>10.54</v>
      </c>
      <c r="G4084">
        <v>5.7920007144641801</v>
      </c>
      <c r="H4084">
        <v>11.3059924443382</v>
      </c>
      <c r="I4084">
        <v>7.54934475091199</v>
      </c>
      <c r="J4084">
        <v>0.280817894221769</v>
      </c>
      <c r="K4084">
        <v>10.6429827989278</v>
      </c>
      <c r="L4084">
        <v>9.7039665985138299</v>
      </c>
      <c r="M4084">
        <v>39.365777677881603</v>
      </c>
      <c r="N4084">
        <v>0.20168205770870301</v>
      </c>
      <c r="O4084">
        <v>36.337760910815902</v>
      </c>
      <c r="P4084">
        <v>70.550161812297702</v>
      </c>
      <c r="Q4084">
        <v>7.7871877316510005E-2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Row],[Ticker]],[1]!Table1[[Symbol]:[Industry]],2,FALSE),"-")</f>
        <v>-</v>
      </c>
      <c r="D4085" t="s">
        <v>418</v>
      </c>
      <c r="E4085">
        <v>17.095680000000002</v>
      </c>
      <c r="F4085">
        <v>12.72</v>
      </c>
      <c r="G4085">
        <v>-19.060459901055399</v>
      </c>
      <c r="H4085">
        <v>-2.8868569597787599</v>
      </c>
      <c r="I4085">
        <v>-14.300366231746899</v>
      </c>
      <c r="J4085">
        <v>1.5916793174427399</v>
      </c>
      <c r="K4085">
        <v>12.717067186312599</v>
      </c>
      <c r="L4085">
        <v>12.5971417136317</v>
      </c>
      <c r="M4085">
        <v>100</v>
      </c>
      <c r="O4085">
        <v>0</v>
      </c>
      <c r="P4085">
        <v>4.9504950495049496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Row],[Ticker]],[1]!Table1[[Symbol]:[Industry]],2,FALSE),"-")</f>
        <v>-</v>
      </c>
      <c r="D4086" t="s">
        <v>715</v>
      </c>
      <c r="E4086">
        <v>17.035611191999902</v>
      </c>
      <c r="F4086">
        <v>26.03</v>
      </c>
      <c r="G4086">
        <v>39.483800404002601</v>
      </c>
      <c r="H4086">
        <v>-3.9273193875244199</v>
      </c>
      <c r="I4086">
        <v>23.665394090508801</v>
      </c>
      <c r="J4086">
        <v>0.97248427100311996</v>
      </c>
      <c r="K4086">
        <v>25.018483140778802</v>
      </c>
      <c r="L4086">
        <v>21.472139872214601</v>
      </c>
      <c r="M4086">
        <v>32.576819102165203</v>
      </c>
      <c r="N4086">
        <v>1.1050721615006101</v>
      </c>
      <c r="O4086">
        <v>3.3422973492124299</v>
      </c>
      <c r="P4086">
        <v>69.676031549442598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Row],[Ticker]],[1]!Table1[[Symbol]:[Industry]],2,FALSE),"-")</f>
        <v>-</v>
      </c>
      <c r="D4087" t="s">
        <v>271</v>
      </c>
      <c r="E4087">
        <v>16.970231999999999</v>
      </c>
      <c r="F4087">
        <v>50.87</v>
      </c>
      <c r="G4087">
        <v>-4.2886673534788002</v>
      </c>
      <c r="H4087">
        <v>-0.445450709778761</v>
      </c>
      <c r="I4087">
        <v>-24.629997819971798</v>
      </c>
      <c r="J4087">
        <v>6.4916793174427498</v>
      </c>
      <c r="K4087">
        <v>50.537135272587498</v>
      </c>
      <c r="L4087">
        <v>50.356352726892197</v>
      </c>
      <c r="M4087">
        <v>52.589594900042499</v>
      </c>
      <c r="N4087">
        <v>1.5699868844068301</v>
      </c>
      <c r="O4087">
        <v>32.986042854334599</v>
      </c>
      <c r="P4087">
        <v>23.7712895377128</v>
      </c>
      <c r="Q4087">
        <v>1.1150061118833999E-2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Row],[Ticker]],[1]!Table1[[Symbol]:[Industry]],2,FALSE),"-")</f>
        <v>-</v>
      </c>
      <c r="E4088">
        <v>16.969587000000001</v>
      </c>
      <c r="F4088">
        <v>38.93</v>
      </c>
      <c r="G4088">
        <v>1.0051015683862301</v>
      </c>
      <c r="H4088">
        <v>9.5501178301371894</v>
      </c>
      <c r="I4088">
        <v>-25.4799236125363</v>
      </c>
      <c r="J4088">
        <v>-10.8619738995692</v>
      </c>
      <c r="K4088">
        <v>40.149043732695397</v>
      </c>
      <c r="L4088">
        <v>38.071640429722997</v>
      </c>
      <c r="M4088">
        <v>25.798843235161499</v>
      </c>
      <c r="N4088">
        <v>0.51469066366704097</v>
      </c>
      <c r="O4088">
        <v>46.801952221936801</v>
      </c>
      <c r="P4088">
        <v>37.854107648725197</v>
      </c>
      <c r="Q4088">
        <v>0.200647079117558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Row],[Ticker]],[1]!Table1[[Symbol]:[Industry]],2,FALSE),"-")</f>
        <v>-</v>
      </c>
      <c r="D4089" t="s">
        <v>54</v>
      </c>
      <c r="E4089">
        <v>16.948135736000001</v>
      </c>
      <c r="F4089">
        <v>11.78</v>
      </c>
      <c r="G4089">
        <v>70.058237800675101</v>
      </c>
      <c r="H4089">
        <v>-8.2201902931121005</v>
      </c>
      <c r="I4089">
        <v>-22.412690724726598</v>
      </c>
      <c r="J4089">
        <v>-1.14804670995451</v>
      </c>
      <c r="K4089">
        <v>11.404517517466701</v>
      </c>
      <c r="L4089">
        <v>10.3577878175042</v>
      </c>
      <c r="M4089">
        <v>55.100850362767297</v>
      </c>
      <c r="N4089">
        <v>0.52484810564977102</v>
      </c>
      <c r="O4089">
        <v>45.925297113752102</v>
      </c>
      <c r="P4089">
        <v>113.019891500904</v>
      </c>
      <c r="Q4089">
        <v>7.9428336093770993E-2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Row],[Ticker]],[1]!Table1[[Symbol]:[Industry]],2,FALSE),"-")</f>
        <v>-</v>
      </c>
      <c r="E4090">
        <v>16.947800941000001</v>
      </c>
      <c r="F4090">
        <v>31.03</v>
      </c>
      <c r="G4090">
        <v>114.865103555983</v>
      </c>
      <c r="H4090">
        <v>9.3826465863205293</v>
      </c>
      <c r="I4090">
        <v>90.248084658167301</v>
      </c>
      <c r="J4090">
        <v>-6.1051136854726904</v>
      </c>
      <c r="K4090">
        <v>28.643970747543499</v>
      </c>
      <c r="L4090">
        <v>20.408745110092401</v>
      </c>
      <c r="M4090">
        <v>25.971451798356501</v>
      </c>
      <c r="N4090">
        <v>0.33294825302382097</v>
      </c>
      <c r="O4090">
        <v>17.0802449242668</v>
      </c>
      <c r="P4090">
        <v>252.613636363636</v>
      </c>
      <c r="Q4090">
        <v>7.2660062930782005E-2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Row],[Ticker]],[1]!Table1[[Symbol]:[Industry]],2,FALSE),"-")</f>
        <v>-</v>
      </c>
      <c r="D4091" t="s">
        <v>121</v>
      </c>
      <c r="E4091">
        <v>16.816304385999999</v>
      </c>
      <c r="F4091">
        <v>11.74</v>
      </c>
      <c r="G4091">
        <v>-46.570321705177797</v>
      </c>
      <c r="H4091">
        <v>-6.0273528275473396</v>
      </c>
      <c r="I4091">
        <v>-65.848034411689099</v>
      </c>
      <c r="J4091">
        <v>-1.54881655032583</v>
      </c>
      <c r="K4091">
        <v>12.2169371404062</v>
      </c>
      <c r="L4091">
        <v>14.5523101997713</v>
      </c>
      <c r="M4091">
        <v>44.861564862563597</v>
      </c>
      <c r="N4091">
        <v>0.86241376565400496</v>
      </c>
      <c r="O4091">
        <v>157.240204429301</v>
      </c>
      <c r="P4091">
        <v>18.585858585858499</v>
      </c>
      <c r="Q4091">
        <v>2.0338000918479999E-2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Row],[Ticker]],[1]!Table1[[Symbol]:[Industry]],2,FALSE),"-")</f>
        <v>-</v>
      </c>
      <c r="E4092">
        <v>16.794699128000001</v>
      </c>
      <c r="F4092">
        <v>12.44</v>
      </c>
      <c r="G4092">
        <v>30.1402222489438</v>
      </c>
      <c r="H4092">
        <v>4.7305035362354202</v>
      </c>
      <c r="I4092">
        <v>-7.9755799069606201</v>
      </c>
      <c r="J4092">
        <v>-0.42444971481531502</v>
      </c>
      <c r="K4092">
        <v>11.749551255515399</v>
      </c>
      <c r="L4092">
        <v>11.555869219080799</v>
      </c>
      <c r="M4092">
        <v>58.0471089487</v>
      </c>
      <c r="N4092">
        <v>1.9458187552719399</v>
      </c>
      <c r="O4092">
        <v>28.617363344051402</v>
      </c>
      <c r="P4092">
        <v>65.866666666666603</v>
      </c>
      <c r="Q4092">
        <v>2.4617736439390002E-3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Row],[Ticker]],[1]!Table1[[Symbol]:[Industry]],2,FALSE),"-")</f>
        <v>-</v>
      </c>
      <c r="E4093">
        <v>16.79</v>
      </c>
      <c r="F4093">
        <v>33.58</v>
      </c>
      <c r="G4093">
        <v>-2.0792192933345999</v>
      </c>
      <c r="H4093">
        <v>-4.7746970486182896</v>
      </c>
      <c r="I4093">
        <v>-30.203196184163598</v>
      </c>
      <c r="J4093">
        <v>-4.0676906772182102</v>
      </c>
      <c r="K4093">
        <v>36.992239217377602</v>
      </c>
      <c r="L4093">
        <v>35.349680162762503</v>
      </c>
      <c r="M4093">
        <v>23.350676692517599</v>
      </c>
      <c r="N4093">
        <v>1.7062870699881301</v>
      </c>
      <c r="O4093">
        <v>29.392495533055399</v>
      </c>
      <c r="P4093">
        <v>89.183098591549296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Row],[Ticker]],[1]!Table1[[Symbol]:[Industry]],2,FALSE),"-")</f>
        <v>-</v>
      </c>
      <c r="D4094" t="s">
        <v>60</v>
      </c>
      <c r="E4094">
        <v>16.784763300000002</v>
      </c>
      <c r="F4094">
        <v>66.63</v>
      </c>
      <c r="G4094">
        <v>75.062842479974293</v>
      </c>
      <c r="H4094">
        <v>54.915075407370999</v>
      </c>
      <c r="I4094">
        <v>55.674123564171303</v>
      </c>
      <c r="J4094">
        <v>3.4311181327194298</v>
      </c>
      <c r="K4094">
        <v>55.2822577169011</v>
      </c>
      <c r="L4094">
        <v>45.329742356989399</v>
      </c>
      <c r="M4094">
        <v>54.495045843945903</v>
      </c>
      <c r="N4094">
        <v>0.600295559867708</v>
      </c>
      <c r="O4094">
        <v>26.669668317574601</v>
      </c>
      <c r="P4094">
        <v>99.790104947526203</v>
      </c>
      <c r="Q4094">
        <v>8.2134727614063999E-2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Row],[Ticker]],[1]!Table1[[Symbol]:[Industry]],2,FALSE),"-")</f>
        <v>-</v>
      </c>
      <c r="D4095" t="s">
        <v>418</v>
      </c>
      <c r="E4095">
        <v>16.714500000000001</v>
      </c>
      <c r="F4095">
        <v>30.39</v>
      </c>
      <c r="G4095">
        <v>60.170863231257698</v>
      </c>
      <c r="H4095">
        <v>-18.853243514400599</v>
      </c>
      <c r="I4095">
        <v>24.0876119103295</v>
      </c>
      <c r="J4095">
        <v>10.205911527180501</v>
      </c>
      <c r="K4095">
        <v>27.231743792336701</v>
      </c>
      <c r="L4095">
        <v>22.3001446794452</v>
      </c>
      <c r="M4095">
        <v>56.193715826481302</v>
      </c>
      <c r="N4095">
        <v>0.77704406727770203</v>
      </c>
      <c r="O4095">
        <v>29.022704837117399</v>
      </c>
      <c r="P4095">
        <v>153.03913405495399</v>
      </c>
      <c r="Q4095">
        <v>8.9869381149142002E-2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Row],[Ticker]],[1]!Table1[[Symbol]:[Industry]],2,FALSE),"-")</f>
        <v>-</v>
      </c>
      <c r="D4096" t="s">
        <v>625</v>
      </c>
      <c r="E4096">
        <v>16.5669</v>
      </c>
      <c r="F4096">
        <v>14.7</v>
      </c>
      <c r="G4096">
        <v>89.032523310309102</v>
      </c>
      <c r="H4096">
        <v>-15.125662929928</v>
      </c>
      <c r="I4096">
        <v>34.938212448455999</v>
      </c>
      <c r="J4096">
        <v>2.07014821696426</v>
      </c>
      <c r="K4096">
        <v>14.9058867338114</v>
      </c>
      <c r="L4096">
        <v>12.434843367211201</v>
      </c>
      <c r="M4096">
        <v>47.155093853427097</v>
      </c>
      <c r="N4096">
        <v>0.84513952424519601</v>
      </c>
      <c r="O4096">
        <v>35.034013605442098</v>
      </c>
      <c r="Q4096">
        <v>4.3133938454355002E-2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Row],[Ticker]],[1]!Table1[[Symbol]:[Industry]],2,FALSE),"-")</f>
        <v>-</v>
      </c>
      <c r="E4097">
        <v>16.562246160000001</v>
      </c>
      <c r="F4097">
        <v>20.03</v>
      </c>
      <c r="G4097">
        <v>31.3808216204248</v>
      </c>
      <c r="H4097">
        <v>-25.830905025869601</v>
      </c>
      <c r="I4097">
        <v>-10.517982812057801</v>
      </c>
      <c r="J4097">
        <v>-7.9321302063667698</v>
      </c>
      <c r="K4097">
        <v>23.160474924818899</v>
      </c>
      <c r="L4097">
        <v>21.394980163676301</v>
      </c>
      <c r="M4097">
        <v>7.5261769044166904</v>
      </c>
      <c r="N4097">
        <v>0.66809870719583797</v>
      </c>
      <c r="O4097">
        <v>83.724413379929999</v>
      </c>
      <c r="P4097">
        <v>63.510204081632601</v>
      </c>
      <c r="Q4097">
        <v>4.1392191400068001E-2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Row],[Ticker]],[1]!Table1[[Symbol]:[Industry]],2,FALSE),"-")</f>
        <v>-</v>
      </c>
      <c r="D4098" t="s">
        <v>95</v>
      </c>
      <c r="E4098">
        <v>16.513169705999999</v>
      </c>
      <c r="F4098">
        <v>28.53</v>
      </c>
      <c r="G4098">
        <v>-2.3478419441638501</v>
      </c>
      <c r="H4098">
        <v>5.2994521439615303</v>
      </c>
      <c r="I4098">
        <v>-15.954968093173999</v>
      </c>
      <c r="J4098">
        <v>7.8655094734219402</v>
      </c>
      <c r="K4098">
        <v>28.434634866195399</v>
      </c>
      <c r="L4098">
        <v>27.274967044125798</v>
      </c>
      <c r="M4098">
        <v>50.5196626629806</v>
      </c>
      <c r="N4098">
        <v>1.93395482174419</v>
      </c>
      <c r="O4098">
        <v>32.457062740974301</v>
      </c>
      <c r="P4098">
        <v>29.681818181818102</v>
      </c>
      <c r="Q4098">
        <v>9.2396892356714E-2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Row],[Ticker]],[1]!Table1[[Symbol]:[Industry]],2,FALSE),"-")</f>
        <v>-</v>
      </c>
      <c r="D4099" t="s">
        <v>46</v>
      </c>
      <c r="E4099">
        <v>16.498052999999999</v>
      </c>
      <c r="F4099">
        <v>39</v>
      </c>
      <c r="G4099">
        <v>-67.489215820125594</v>
      </c>
      <c r="H4099">
        <v>-12.817572895113599</v>
      </c>
      <c r="I4099">
        <v>-53.362866231746899</v>
      </c>
      <c r="J4099">
        <v>-0.90832068255725096</v>
      </c>
      <c r="K4099">
        <v>43.949158721779803</v>
      </c>
      <c r="L4099">
        <v>55.3716237738278</v>
      </c>
      <c r="M4099">
        <v>20.139136003280399</v>
      </c>
      <c r="N4099">
        <v>0.52340823970037398</v>
      </c>
      <c r="O4099">
        <v>97.179487179487097</v>
      </c>
      <c r="P4099">
        <v>2.3622047244094402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Row],[Ticker]],[1]!Table1[[Symbol]:[Industry]],2,FALSE),"-")</f>
        <v>-</v>
      </c>
      <c r="D4100" t="s">
        <v>1771</v>
      </c>
      <c r="E4100">
        <v>16.491599999999998</v>
      </c>
      <c r="F4100">
        <v>20.36</v>
      </c>
      <c r="G4100">
        <v>2.4486723786320699</v>
      </c>
      <c r="H4100">
        <v>-5.1706276108963403</v>
      </c>
      <c r="I4100">
        <v>-14.9348220638601</v>
      </c>
      <c r="J4100">
        <v>-0.73954943437852505</v>
      </c>
      <c r="K4100">
        <v>19.8204100770675</v>
      </c>
      <c r="L4100">
        <v>19.275213837337599</v>
      </c>
      <c r="M4100">
        <v>53.959482833361001</v>
      </c>
      <c r="N4100">
        <v>1.20376343333973</v>
      </c>
      <c r="O4100">
        <v>13.359528487229801</v>
      </c>
      <c r="P4100">
        <v>32.465842550422899</v>
      </c>
      <c r="Q4100">
        <v>-4.5019487865020002E-3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Row],[Ticker]],[1]!Table1[[Symbol]:[Industry]],2,FALSE),"-")</f>
        <v>-</v>
      </c>
      <c r="D4101" t="s">
        <v>541</v>
      </c>
      <c r="E4101">
        <v>16.488855999999998</v>
      </c>
      <c r="F4101">
        <v>16.16</v>
      </c>
      <c r="G4101">
        <v>6.3116256946008296</v>
      </c>
      <c r="H4101">
        <v>-8.1375944229056003</v>
      </c>
      <c r="I4101">
        <v>-23.0009312034983</v>
      </c>
      <c r="J4101">
        <v>-0.18202098836766401</v>
      </c>
      <c r="K4101">
        <v>16.800768728435902</v>
      </c>
      <c r="L4101">
        <v>18.0236691600151</v>
      </c>
      <c r="M4101">
        <v>51.509403609382801</v>
      </c>
      <c r="N4101">
        <v>0.32494865570203202</v>
      </c>
      <c r="O4101">
        <v>63.985148514851403</v>
      </c>
      <c r="P4101">
        <v>34.6666666666666</v>
      </c>
      <c r="Q4101">
        <v>-6.9386957393622994E-2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Row],[Ticker]],[1]!Table1[[Symbol]:[Industry]],2,FALSE),"-")</f>
        <v>-</v>
      </c>
      <c r="E4102">
        <v>16.429226</v>
      </c>
      <c r="F4102">
        <v>8.8000000000000007</v>
      </c>
      <c r="G4102">
        <v>-27.307658247263699</v>
      </c>
      <c r="H4102">
        <v>-6.8367670038061698E-2</v>
      </c>
      <c r="I4102">
        <v>0.73231350681513996</v>
      </c>
      <c r="J4102">
        <v>-2.9109384836043799</v>
      </c>
      <c r="K4102">
        <v>8.4543414599711806</v>
      </c>
      <c r="L4102">
        <v>7.7307111247811902</v>
      </c>
      <c r="M4102">
        <v>35.508562455183103</v>
      </c>
      <c r="N4102">
        <v>1.0521685442240201</v>
      </c>
      <c r="O4102">
        <v>22.1590909090908</v>
      </c>
      <c r="P4102">
        <v>61.467889908256801</v>
      </c>
      <c r="Q4102">
        <v>5.3888976423690997E-2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Row],[Ticker]],[1]!Table1[[Symbol]:[Industry]],2,FALSE),"-")</f>
        <v>-</v>
      </c>
      <c r="D4103" t="s">
        <v>541</v>
      </c>
      <c r="E4103">
        <v>16.403144000000001</v>
      </c>
      <c r="F4103">
        <v>4.88</v>
      </c>
      <c r="G4103">
        <v>622.16641508001999</v>
      </c>
      <c r="H4103">
        <v>99.804823301232602</v>
      </c>
      <c r="I4103">
        <v>131.91557725967499</v>
      </c>
      <c r="J4103">
        <v>-5.8571102542518503</v>
      </c>
      <c r="K4103">
        <v>3.4748946416403599</v>
      </c>
      <c r="L4103">
        <v>2.3431915924654501</v>
      </c>
      <c r="M4103">
        <v>64.386444063953803</v>
      </c>
      <c r="N4103">
        <v>2.5792747503608502</v>
      </c>
      <c r="O4103">
        <v>10.040983606557299</v>
      </c>
      <c r="P4103">
        <v>812.14953271028003</v>
      </c>
      <c r="Q4103">
        <v>6.6639494917227995E-2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Row],[Ticker]],[1]!Table1[[Symbol]:[Industry]],2,FALSE),"-")</f>
        <v>-</v>
      </c>
      <c r="D4104" t="s">
        <v>715</v>
      </c>
      <c r="E4104">
        <v>16.390346701999999</v>
      </c>
      <c r="F4104">
        <v>117.87</v>
      </c>
      <c r="G4104">
        <v>14.8229673109236</v>
      </c>
      <c r="H4104">
        <v>1.2079894834795999</v>
      </c>
      <c r="I4104">
        <v>7.3028525859565399</v>
      </c>
      <c r="J4104">
        <v>3.432117598559</v>
      </c>
      <c r="K4104">
        <v>112.768390217811</v>
      </c>
      <c r="L4104">
        <v>101.990558431377</v>
      </c>
      <c r="M4104">
        <v>36.790095614213499</v>
      </c>
      <c r="N4104">
        <v>0.96460503096441996</v>
      </c>
      <c r="O4104">
        <v>12.8361754475269</v>
      </c>
      <c r="P4104">
        <v>44.183486238532097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Row],[Ticker]],[1]!Table1[[Symbol]:[Industry]],2,FALSE),"-")</f>
        <v>-</v>
      </c>
      <c r="E4105">
        <v>16.383078314999999</v>
      </c>
      <c r="F4105">
        <v>39.51</v>
      </c>
      <c r="G4105">
        <v>-27.267566116084399</v>
      </c>
      <c r="H4105">
        <v>44.277789109834004</v>
      </c>
      <c r="I4105">
        <v>-12.9926739240546</v>
      </c>
      <c r="J4105">
        <v>6.5860989602998803</v>
      </c>
      <c r="K4105">
        <v>31.8691837799315</v>
      </c>
      <c r="L4105">
        <v>33.861411445669503</v>
      </c>
      <c r="M4105">
        <v>90.872482030876299</v>
      </c>
      <c r="N4105">
        <v>4.1975155279503102</v>
      </c>
      <c r="O4105">
        <v>40.293596557833403</v>
      </c>
      <c r="P4105">
        <v>88.142857142857096</v>
      </c>
      <c r="Q4105">
        <v>8.6651356004593005E-2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Row],[Ticker]],[1]!Table1[[Symbol]:[Industry]],2,FALSE),"-")</f>
        <v>-</v>
      </c>
      <c r="D4106" t="s">
        <v>541</v>
      </c>
      <c r="E4106">
        <v>16.358184000000001</v>
      </c>
      <c r="F4106">
        <v>53.6</v>
      </c>
      <c r="G4106">
        <v>207.262221810873</v>
      </c>
      <c r="H4106">
        <v>16.290920817999002</v>
      </c>
      <c r="I4106">
        <v>277.22629556518501</v>
      </c>
      <c r="J4106">
        <v>-2.3832535384211702</v>
      </c>
      <c r="K4106">
        <v>46.565050492778802</v>
      </c>
      <c r="L4106">
        <v>30.295307478533701</v>
      </c>
      <c r="M4106">
        <v>53.768668019673399</v>
      </c>
      <c r="N4106">
        <v>0.157251683439668</v>
      </c>
      <c r="O4106">
        <v>12.891791044776101</v>
      </c>
      <c r="P4106">
        <v>574.213836477987</v>
      </c>
      <c r="Q4106">
        <v>0.13361121438978901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Row],[Ticker]],[1]!Table1[[Symbol]:[Industry]],2,FALSE),"-")</f>
        <v>-</v>
      </c>
      <c r="D4107" t="s">
        <v>388</v>
      </c>
      <c r="E4107">
        <v>16.324698456</v>
      </c>
      <c r="F4107">
        <v>3.72</v>
      </c>
      <c r="G4107">
        <v>-83.794738734344193</v>
      </c>
      <c r="H4107">
        <v>-5.2490616841881996</v>
      </c>
      <c r="I4107">
        <v>-80.171925864774394</v>
      </c>
      <c r="J4107">
        <v>0.79167931744275399</v>
      </c>
      <c r="K4107">
        <v>4.3101305989104901</v>
      </c>
      <c r="L4107">
        <v>8.71562428770015</v>
      </c>
      <c r="M4107">
        <v>55.641741844348999</v>
      </c>
      <c r="N4107">
        <v>0.52467141108485804</v>
      </c>
      <c r="O4107">
        <v>276.34408602150501</v>
      </c>
      <c r="P4107">
        <v>27.397260273972599</v>
      </c>
      <c r="Q4107">
        <v>-0.20098660753058001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Row],[Ticker]],[1]!Table1[[Symbol]:[Industry]],2,FALSE),"-")</f>
        <v>-</v>
      </c>
      <c r="D4108" t="s">
        <v>27</v>
      </c>
      <c r="E4108">
        <v>16.3215</v>
      </c>
      <c r="F4108">
        <v>81</v>
      </c>
      <c r="G4108">
        <v>-52.074898112194496</v>
      </c>
      <c r="H4108">
        <v>9.2238696838198493</v>
      </c>
      <c r="I4108">
        <v>-25.289377220757899</v>
      </c>
      <c r="J4108">
        <v>1.7152887117567099</v>
      </c>
      <c r="K4108">
        <v>82.560459045205107</v>
      </c>
      <c r="L4108">
        <v>104.771526443269</v>
      </c>
      <c r="M4108">
        <v>67.434125705679605</v>
      </c>
      <c r="N4108">
        <v>1.2372093023255799</v>
      </c>
      <c r="O4108">
        <v>47.160493827160501</v>
      </c>
      <c r="P4108">
        <v>16.379310344827601</v>
      </c>
      <c r="Q4108">
        <v>-0.124865948854863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Row],[Ticker]],[1]!Table1[[Symbol]:[Industry]],2,FALSE),"-")</f>
        <v>-</v>
      </c>
      <c r="D4109" t="s">
        <v>21</v>
      </c>
      <c r="E4109">
        <v>16.222660000000001</v>
      </c>
      <c r="F4109">
        <v>88.6</v>
      </c>
      <c r="G4109">
        <v>62.869450027292302</v>
      </c>
      <c r="H4109">
        <v>-13.332201089333401</v>
      </c>
      <c r="I4109">
        <v>28.995768330763099</v>
      </c>
      <c r="J4109">
        <v>9.6258673516307702</v>
      </c>
      <c r="K4109">
        <v>88.883139338241307</v>
      </c>
      <c r="L4109">
        <v>72.056527533722701</v>
      </c>
      <c r="M4109">
        <v>60.548259966566697</v>
      </c>
      <c r="N4109">
        <v>0.63716937895677095</v>
      </c>
      <c r="O4109">
        <v>40.507900677200901</v>
      </c>
      <c r="P4109">
        <v>95.541822997130794</v>
      </c>
      <c r="Q4109">
        <v>6.9313380798958005E-2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Row],[Ticker]],[1]!Table1[[Symbol]:[Industry]],2,FALSE),"-")</f>
        <v>-</v>
      </c>
      <c r="D4110" t="s">
        <v>418</v>
      </c>
      <c r="E4110">
        <v>16.2129178</v>
      </c>
      <c r="F4110">
        <v>32.42</v>
      </c>
      <c r="G4110">
        <v>54.1209131813076</v>
      </c>
      <c r="H4110">
        <v>40.5676884947666</v>
      </c>
      <c r="I4110">
        <v>59.626672394862403</v>
      </c>
      <c r="J4110">
        <v>8.9386180929529502</v>
      </c>
      <c r="K4110">
        <v>24.068888022585501</v>
      </c>
      <c r="L4110">
        <v>20.712077365868002</v>
      </c>
      <c r="M4110">
        <v>77.966235774997799</v>
      </c>
      <c r="N4110">
        <v>2.2234789829215198</v>
      </c>
      <c r="O4110">
        <v>6.5083281924737699</v>
      </c>
      <c r="P4110">
        <v>115.55851063829699</v>
      </c>
      <c r="Q4110">
        <v>0.150800195163935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Row],[Ticker]],[1]!Table1[[Symbol]:[Industry]],2,FALSE),"-")</f>
        <v>-</v>
      </c>
      <c r="D4111" t="s">
        <v>715</v>
      </c>
      <c r="E4111">
        <v>16.197496464</v>
      </c>
      <c r="F4111">
        <v>251.35</v>
      </c>
      <c r="G4111">
        <v>16.415884537678998</v>
      </c>
      <c r="H4111">
        <v>-5.2377789682404696</v>
      </c>
      <c r="I4111">
        <v>5.8478173246583998</v>
      </c>
      <c r="J4111">
        <v>-3.5422925310197599</v>
      </c>
      <c r="K4111">
        <v>243.386888019964</v>
      </c>
      <c r="L4111">
        <v>218.03541931658199</v>
      </c>
      <c r="M4111">
        <v>41.917729329093497</v>
      </c>
      <c r="N4111">
        <v>0.83533519965429204</v>
      </c>
      <c r="O4111">
        <v>4.2371195544061901</v>
      </c>
      <c r="P4111">
        <v>41.565756125035101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Row],[Ticker]],[1]!Table1[[Symbol]:[Industry]],2,FALSE),"-")</f>
        <v>-</v>
      </c>
      <c r="D4112" t="s">
        <v>276</v>
      </c>
      <c r="E4112">
        <v>16.185678488000001</v>
      </c>
      <c r="F4112">
        <v>28.07</v>
      </c>
      <c r="G4112">
        <v>240.53449959489399</v>
      </c>
      <c r="H4112">
        <v>160.821229825231</v>
      </c>
      <c r="I4112">
        <v>186.557082857213</v>
      </c>
      <c r="J4112">
        <v>23.0819110303005</v>
      </c>
      <c r="K4112">
        <v>16.0232850160107</v>
      </c>
      <c r="L4112">
        <v>12.3121605565106</v>
      </c>
      <c r="M4112">
        <v>98.9985506818619</v>
      </c>
      <c r="N4112">
        <v>3.04945725359216</v>
      </c>
      <c r="O4112">
        <v>0</v>
      </c>
      <c r="P4112">
        <v>312.79411764705799</v>
      </c>
      <c r="Q4112">
        <v>8.9380707302293E-2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Row],[Ticker]],[1]!Table1[[Symbol]:[Industry]],2,FALSE),"-")</f>
        <v>-</v>
      </c>
      <c r="E4113">
        <v>16.143750000000001</v>
      </c>
      <c r="F4113">
        <v>41</v>
      </c>
      <c r="G4113">
        <v>-27.631077188454199</v>
      </c>
      <c r="H4113">
        <v>7.3281968036620899</v>
      </c>
      <c r="I4113">
        <v>22.002825257614699</v>
      </c>
      <c r="J4113">
        <v>4.0916793174427397</v>
      </c>
      <c r="K4113">
        <v>37.3968950032097</v>
      </c>
      <c r="M4113">
        <v>61.714901296131202</v>
      </c>
      <c r="N4113">
        <v>0.82799999999999996</v>
      </c>
      <c r="O4113">
        <v>7.2926829268292703</v>
      </c>
      <c r="P4113">
        <v>81.818181818181799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Row],[Ticker]],[1]!Table1[[Symbol]:[Industry]],2,FALSE),"-")</f>
        <v>-</v>
      </c>
      <c r="D4114" t="s">
        <v>1160</v>
      </c>
      <c r="E4114">
        <v>16.1254515</v>
      </c>
      <c r="F4114">
        <v>6.45</v>
      </c>
      <c r="G4114">
        <v>-85.549416489021993</v>
      </c>
      <c r="H4114">
        <v>19.1910651181433</v>
      </c>
      <c r="I4114">
        <v>-62.451491633676198</v>
      </c>
      <c r="J4114">
        <v>-2.7687857988363098</v>
      </c>
      <c r="K4114">
        <v>6.79523738986616</v>
      </c>
      <c r="L4114">
        <v>11.3196131161596</v>
      </c>
      <c r="M4114">
        <v>43.833772112085697</v>
      </c>
      <c r="N4114">
        <v>0.17470466423626699</v>
      </c>
      <c r="O4114">
        <v>213.95348837209301</v>
      </c>
      <c r="P4114">
        <v>37.234042553191401</v>
      </c>
      <c r="Q4114">
        <v>-9.3209251091429992E-3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Row],[Ticker]],[1]!Table1[[Symbol]:[Industry]],2,FALSE),"-")</f>
        <v>-</v>
      </c>
      <c r="D4115" t="s">
        <v>174</v>
      </c>
      <c r="E4115">
        <v>16.125</v>
      </c>
      <c r="F4115">
        <v>258</v>
      </c>
      <c r="G4115">
        <v>16.972651606816498</v>
      </c>
      <c r="H4115">
        <v>-16.670548532620799</v>
      </c>
      <c r="I4115">
        <v>20.074633768253001</v>
      </c>
      <c r="J4115">
        <v>-5.1610882102325304</v>
      </c>
      <c r="K4115">
        <v>272.70158583183201</v>
      </c>
      <c r="L4115">
        <v>233.472577471335</v>
      </c>
      <c r="M4115">
        <v>35.563163795512999</v>
      </c>
      <c r="N4115">
        <v>0.26504632152588498</v>
      </c>
      <c r="O4115">
        <v>32.558139534883701</v>
      </c>
      <c r="P4115">
        <v>55.187969924812002</v>
      </c>
      <c r="Q4115">
        <v>4.75327503631E-2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Row],[Ticker]],[1]!Table1[[Symbol]:[Industry]],2,FALSE),"-")</f>
        <v>-</v>
      </c>
      <c r="E4116">
        <v>16.098109560000001</v>
      </c>
      <c r="F4116">
        <v>36.17</v>
      </c>
      <c r="G4116">
        <v>1305.63331382414</v>
      </c>
      <c r="H4116">
        <v>-6.7066672864384103</v>
      </c>
      <c r="I4116">
        <v>3.0965828107717099</v>
      </c>
      <c r="J4116">
        <v>3.0083459841094098</v>
      </c>
      <c r="K4116">
        <v>36.6630011738132</v>
      </c>
      <c r="L4116">
        <v>29.906607408577202</v>
      </c>
      <c r="M4116">
        <v>45.319342384905603</v>
      </c>
      <c r="N4116">
        <v>0.74942303825271805</v>
      </c>
      <c r="O4116">
        <v>91.014653027370699</v>
      </c>
      <c r="P4116">
        <v>1329.6442687747001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60</v>
      </c>
      <c r="E4117">
        <v>16.077289</v>
      </c>
      <c r="F4117">
        <v>31.7</v>
      </c>
      <c r="G4117">
        <v>71.306358666198605</v>
      </c>
      <c r="H4117">
        <v>-14.5196954935563</v>
      </c>
      <c r="I4117">
        <v>16.421283252789099</v>
      </c>
      <c r="J4117">
        <v>-7.6208946010135197</v>
      </c>
      <c r="K4117">
        <v>32.875328268611803</v>
      </c>
      <c r="L4117">
        <v>29.727431362202601</v>
      </c>
      <c r="M4117">
        <v>54.339160188929696</v>
      </c>
      <c r="N4117">
        <v>0.39187090412710002</v>
      </c>
      <c r="O4117">
        <v>41.8927444794952</v>
      </c>
      <c r="P4117">
        <v>122.45614035087701</v>
      </c>
      <c r="Q4117">
        <v>9.8790557068395998E-2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D4118" t="s">
        <v>622</v>
      </c>
      <c r="E4118">
        <v>16.060500000000001</v>
      </c>
      <c r="F4118">
        <v>37.35</v>
      </c>
      <c r="G4118">
        <v>-19.826854532150399</v>
      </c>
      <c r="H4118">
        <v>-2.52189345612911</v>
      </c>
      <c r="I4118">
        <v>-9.9707572931994495</v>
      </c>
      <c r="J4118">
        <v>6.5843371735367304</v>
      </c>
      <c r="K4118">
        <v>36.740452417043997</v>
      </c>
      <c r="L4118">
        <v>36.046936380234897</v>
      </c>
      <c r="M4118">
        <v>61.648324058089003</v>
      </c>
      <c r="N4118">
        <v>0.18563706536008601</v>
      </c>
      <c r="O4118">
        <v>47.2556894243641</v>
      </c>
      <c r="P4118">
        <v>33.535931355023202</v>
      </c>
      <c r="Q4118">
        <v>-4.8024024714294997E-2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D4119" t="s">
        <v>361</v>
      </c>
      <c r="E4119">
        <v>16.0327515</v>
      </c>
      <c r="F4119">
        <v>29</v>
      </c>
      <c r="G4119">
        <v>71.670556520424697</v>
      </c>
      <c r="H4119">
        <v>-12.982095055016799</v>
      </c>
      <c r="I4119">
        <v>101.313016667881</v>
      </c>
      <c r="J4119">
        <v>3.8299464654571902</v>
      </c>
      <c r="K4119">
        <v>29.5432519891163</v>
      </c>
      <c r="L4119">
        <v>23.6627878792392</v>
      </c>
      <c r="M4119">
        <v>41.4854403598397</v>
      </c>
      <c r="N4119">
        <v>1.78674106038534</v>
      </c>
      <c r="O4119">
        <v>13.4827586206896</v>
      </c>
      <c r="P4119">
        <v>131.99999999999901</v>
      </c>
      <c r="Q4119">
        <v>0.112382617555463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E4120">
        <v>16.026675000000001</v>
      </c>
      <c r="F4120">
        <v>44.5</v>
      </c>
      <c r="G4120">
        <v>-67.416779699383994</v>
      </c>
      <c r="H4120">
        <v>-6.1477265249961501</v>
      </c>
      <c r="I4120">
        <v>-57.706190980570497</v>
      </c>
      <c r="J4120">
        <v>2.72804295380638</v>
      </c>
      <c r="K4120">
        <v>47.6346277043952</v>
      </c>
      <c r="M4120">
        <v>50.830955061867101</v>
      </c>
      <c r="N4120">
        <v>0.225865209471766</v>
      </c>
      <c r="O4120">
        <v>76.966292134831406</v>
      </c>
      <c r="P4120">
        <v>8.0097087378640595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138</v>
      </c>
      <c r="E4121">
        <v>16.013438716</v>
      </c>
      <c r="F4121">
        <v>40.369999999999997</v>
      </c>
      <c r="G4121">
        <v>352.050365804156</v>
      </c>
      <c r="H4121">
        <v>179.62563411802199</v>
      </c>
      <c r="I4121">
        <v>361.76095452296897</v>
      </c>
      <c r="J4121">
        <v>23.077253289204499</v>
      </c>
      <c r="M4121">
        <v>100</v>
      </c>
      <c r="O4121">
        <v>0</v>
      </c>
      <c r="P4121">
        <v>376.06132075471601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E4122">
        <v>16.009779300000002</v>
      </c>
      <c r="F4122">
        <v>23.82</v>
      </c>
      <c r="G4122">
        <v>-50.447026599726598</v>
      </c>
      <c r="H4122">
        <v>-11.236222100217301</v>
      </c>
      <c r="I4122">
        <v>-36.508073612543797</v>
      </c>
      <c r="J4122">
        <v>-0.38362932453256099</v>
      </c>
      <c r="K4122">
        <v>24.369398158521701</v>
      </c>
      <c r="L4122">
        <v>28.891787638501999</v>
      </c>
      <c r="M4122">
        <v>57.1828627427697</v>
      </c>
      <c r="N4122">
        <v>0.50463970352907395</v>
      </c>
      <c r="O4122">
        <v>126.65827036104101</v>
      </c>
      <c r="P4122">
        <v>21.530612244897899</v>
      </c>
      <c r="Q4122">
        <v>0.11066962259039199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E4123">
        <v>15.970011</v>
      </c>
      <c r="F4123">
        <v>79.89</v>
      </c>
      <c r="G4123">
        <v>-10.450187359942101</v>
      </c>
      <c r="H4123">
        <v>25.2107861378643</v>
      </c>
      <c r="I4123">
        <v>112.65986104098</v>
      </c>
      <c r="J4123">
        <v>11.5960164578215</v>
      </c>
      <c r="K4123">
        <v>61.7242952014455</v>
      </c>
      <c r="L4123">
        <v>56.1726075876322</v>
      </c>
      <c r="M4123">
        <v>79.062020596962199</v>
      </c>
      <c r="N4123">
        <v>0.80340909090909096</v>
      </c>
      <c r="O4123">
        <v>0</v>
      </c>
      <c r="P4123">
        <v>169.716407832545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541</v>
      </c>
      <c r="E4124">
        <v>15.968769</v>
      </c>
      <c r="F4124">
        <v>54.48</v>
      </c>
      <c r="G4124">
        <v>173.36895771319399</v>
      </c>
      <c r="H4124">
        <v>1.86016394274126</v>
      </c>
      <c r="I4124">
        <v>88.227514809145205</v>
      </c>
      <c r="J4124">
        <v>0.704433476407621</v>
      </c>
      <c r="K4124">
        <v>49.677430381776702</v>
      </c>
      <c r="L4124">
        <v>38.402593196965</v>
      </c>
      <c r="M4124">
        <v>56.806507053096901</v>
      </c>
      <c r="N4124">
        <v>0.20970613237775099</v>
      </c>
      <c r="O4124">
        <v>27.294419970631399</v>
      </c>
      <c r="P4124">
        <v>220.470588235294</v>
      </c>
      <c r="Q4124">
        <v>0.13100658379032901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715</v>
      </c>
      <c r="E4125">
        <v>15.966448</v>
      </c>
      <c r="F4125">
        <v>142.16999999999999</v>
      </c>
      <c r="G4125">
        <v>16.071811824491199</v>
      </c>
      <c r="H4125">
        <v>4.8165104257679703</v>
      </c>
      <c r="I4125">
        <v>3.6830362578795901</v>
      </c>
      <c r="J4125">
        <v>1.6830998519012701</v>
      </c>
      <c r="K4125">
        <v>134.74123557263599</v>
      </c>
      <c r="L4125">
        <v>123.0322113779</v>
      </c>
      <c r="M4125">
        <v>48.680230268627398</v>
      </c>
      <c r="N4125">
        <v>0.99874195186828196</v>
      </c>
      <c r="O4125">
        <v>3.39734121122601</v>
      </c>
      <c r="P4125">
        <v>42.426367461430502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46</v>
      </c>
      <c r="E4126">
        <v>15.9657</v>
      </c>
      <c r="F4126">
        <v>570</v>
      </c>
      <c r="G4126">
        <v>16.504267531875101</v>
      </c>
      <c r="H4126">
        <v>-6.29614705618543</v>
      </c>
      <c r="I4126">
        <v>78.854496526640006</v>
      </c>
      <c r="J4126">
        <v>-6.10513810299277</v>
      </c>
      <c r="K4126">
        <v>529.31090926017202</v>
      </c>
      <c r="L4126">
        <v>457.23871751728302</v>
      </c>
      <c r="M4126">
        <v>57.653751138706497</v>
      </c>
      <c r="N4126">
        <v>0.95384615384615301</v>
      </c>
      <c r="O4126">
        <v>10.342105263157899</v>
      </c>
      <c r="P4126">
        <v>93.417034272141095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541</v>
      </c>
      <c r="E4127">
        <v>15.9495</v>
      </c>
      <c r="F4127">
        <v>93</v>
      </c>
      <c r="G4127">
        <v>-2.2672712223237701</v>
      </c>
      <c r="H4127">
        <v>-7.78881774409248</v>
      </c>
      <c r="I4127">
        <v>-11.651359609230299</v>
      </c>
      <c r="J4127">
        <v>-5.0445922124457896</v>
      </c>
      <c r="K4127">
        <v>94.188927038544094</v>
      </c>
      <c r="L4127">
        <v>93.456227482855695</v>
      </c>
      <c r="M4127">
        <v>43.739168639547103</v>
      </c>
      <c r="N4127">
        <v>0.16972051256180001</v>
      </c>
      <c r="O4127">
        <v>20.9569892473118</v>
      </c>
      <c r="P4127">
        <v>21.743683728236601</v>
      </c>
      <c r="Q4127">
        <v>9.5422015803781998E-2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133</v>
      </c>
      <c r="E4128">
        <v>15.942640000000001</v>
      </c>
      <c r="F4128">
        <v>24.01</v>
      </c>
      <c r="G4128">
        <v>-26.725703735001201</v>
      </c>
      <c r="H4128">
        <v>-10.204864622614</v>
      </c>
      <c r="I4128">
        <v>-49.809364351542797</v>
      </c>
      <c r="J4128">
        <v>-8.8157280899646508</v>
      </c>
      <c r="K4128">
        <v>25.249614215006702</v>
      </c>
      <c r="L4128">
        <v>26.4808095831741</v>
      </c>
      <c r="M4128">
        <v>41.832160343906899</v>
      </c>
      <c r="N4128">
        <v>2.4605940825976802</v>
      </c>
      <c r="O4128">
        <v>70.762182423989998</v>
      </c>
      <c r="P4128">
        <v>17.580803134182101</v>
      </c>
      <c r="Q4128">
        <v>7.2575083860664996E-2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E4129">
        <v>15.9266785</v>
      </c>
      <c r="F4129">
        <v>22.85</v>
      </c>
      <c r="G4129">
        <v>45.248304308698799</v>
      </c>
      <c r="H4129">
        <v>-1.5386468249577501</v>
      </c>
      <c r="I4129">
        <v>-21.602597469069401</v>
      </c>
      <c r="J4129">
        <v>-7.53712435075232</v>
      </c>
      <c r="K4129">
        <v>22.590366411980199</v>
      </c>
      <c r="L4129">
        <v>19.917376695550601</v>
      </c>
      <c r="M4129">
        <v>49.696830744003599</v>
      </c>
      <c r="N4129">
        <v>1.33070873216075</v>
      </c>
      <c r="O4129">
        <v>28.1838074398249</v>
      </c>
      <c r="P4129">
        <v>95.969125214408194</v>
      </c>
      <c r="Q4129">
        <v>6.8719594147180998E-2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174</v>
      </c>
      <c r="E4130">
        <v>15.913720365</v>
      </c>
      <c r="F4130">
        <v>34.049999999999997</v>
      </c>
      <c r="G4130">
        <v>-48.344288283893697</v>
      </c>
      <c r="H4130">
        <v>2.4662182110640698</v>
      </c>
      <c r="I4130">
        <v>-29.0688268074666</v>
      </c>
      <c r="J4130">
        <v>12.0394405114726</v>
      </c>
      <c r="K4130">
        <v>34.632736609779798</v>
      </c>
      <c r="L4130">
        <v>37.617935383712499</v>
      </c>
      <c r="M4130">
        <v>47.5103952225573</v>
      </c>
      <c r="N4130">
        <v>1.32401178040587</v>
      </c>
      <c r="O4130">
        <v>35.095447870778202</v>
      </c>
      <c r="P4130">
        <v>17.090784044016399</v>
      </c>
      <c r="Q4130">
        <v>-9.5649027467090003E-2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271</v>
      </c>
      <c r="E4131">
        <v>15.884854109999999</v>
      </c>
      <c r="F4131">
        <v>5.23</v>
      </c>
      <c r="G4131">
        <v>103.38034939726499</v>
      </c>
      <c r="H4131">
        <v>34.7447219875896</v>
      </c>
      <c r="I4131">
        <v>27.050985119604299</v>
      </c>
      <c r="J4131">
        <v>1.5916793174427399</v>
      </c>
      <c r="K4131">
        <v>4.09039340895756</v>
      </c>
      <c r="L4131">
        <v>3.4395808916998001</v>
      </c>
      <c r="M4131">
        <v>53.781516792630001</v>
      </c>
      <c r="N4131">
        <v>0.89851485148514798</v>
      </c>
      <c r="O4131">
        <v>10.8986615678776</v>
      </c>
      <c r="P4131">
        <v>182.702702702702</v>
      </c>
      <c r="Q4131">
        <v>5.5540097116178001E-2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118</v>
      </c>
      <c r="E4132">
        <v>15.884</v>
      </c>
      <c r="F4132">
        <v>18.05</v>
      </c>
      <c r="G4132">
        <v>-10.4889423719441</v>
      </c>
      <c r="H4132">
        <v>-16.586763763133799</v>
      </c>
      <c r="I4132">
        <v>-57.089589686580503</v>
      </c>
      <c r="J4132">
        <v>-1.44496989721694</v>
      </c>
      <c r="K4132">
        <v>20.7935453634664</v>
      </c>
      <c r="L4132">
        <v>22.2088292086613</v>
      </c>
      <c r="M4132">
        <v>25.723937038498299</v>
      </c>
      <c r="N4132">
        <v>0.121103317658079</v>
      </c>
      <c r="O4132">
        <v>104.321329639889</v>
      </c>
      <c r="P4132">
        <v>20.3333333333333</v>
      </c>
      <c r="Q4132">
        <v>7.0672258931890001E-3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484</v>
      </c>
      <c r="E4133">
        <v>15.8834</v>
      </c>
      <c r="F4133">
        <v>52</v>
      </c>
      <c r="G4133">
        <v>127.196774518038</v>
      </c>
      <c r="H4133">
        <v>-13.103035481396599</v>
      </c>
      <c r="I4133">
        <v>23.4479781391139</v>
      </c>
      <c r="J4133">
        <v>-4.0859763602129302</v>
      </c>
      <c r="K4133">
        <v>46.098203507814503</v>
      </c>
      <c r="L4133">
        <v>36.610599183297303</v>
      </c>
      <c r="M4133">
        <v>55.278624545028798</v>
      </c>
      <c r="N4133">
        <v>0.59833462246651103</v>
      </c>
      <c r="O4133">
        <v>23.4615384615384</v>
      </c>
      <c r="P4133">
        <v>151.81598062953901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915</v>
      </c>
      <c r="E4134">
        <v>15.8498007919999</v>
      </c>
      <c r="F4134">
        <v>26.14</v>
      </c>
      <c r="G4134">
        <v>-13.7155963007714</v>
      </c>
      <c r="H4134">
        <v>8.6990099260059495</v>
      </c>
      <c r="I4134">
        <v>-33.968467030763499</v>
      </c>
      <c r="J4134">
        <v>4.66568311250915</v>
      </c>
      <c r="K4134">
        <v>24.591281287128002</v>
      </c>
      <c r="L4134">
        <v>25.7562931280996</v>
      </c>
      <c r="M4134">
        <v>52.5279542085445</v>
      </c>
      <c r="N4134">
        <v>4.3061320566407497</v>
      </c>
      <c r="O4134">
        <v>49.961744452945602</v>
      </c>
      <c r="P4134">
        <v>37.145855194123797</v>
      </c>
      <c r="Q4134">
        <v>0.120645636970167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54</v>
      </c>
      <c r="E4135">
        <v>15.8452476</v>
      </c>
      <c r="F4135">
        <v>51.87</v>
      </c>
      <c r="G4135">
        <v>78.448061442882107</v>
      </c>
      <c r="H4135">
        <v>51.590754980519698</v>
      </c>
      <c r="I4135">
        <v>97.413919482538702</v>
      </c>
      <c r="J4135">
        <v>8.6237372285078902</v>
      </c>
      <c r="K4135">
        <v>40.292670220920698</v>
      </c>
      <c r="L4135">
        <v>32.582526075274103</v>
      </c>
      <c r="M4135">
        <v>72.3665523656055</v>
      </c>
      <c r="N4135">
        <v>3.2505676779316999</v>
      </c>
      <c r="O4135">
        <v>7.4609600925390396</v>
      </c>
      <c r="P4135">
        <v>141.255813953488</v>
      </c>
      <c r="Q4135">
        <v>0.114541473283002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228</v>
      </c>
      <c r="E4136">
        <v>15.8436655</v>
      </c>
      <c r="F4136">
        <v>21.97</v>
      </c>
      <c r="G4136">
        <v>213.989045049439</v>
      </c>
      <c r="H4136">
        <v>44.951166375842298</v>
      </c>
      <c r="I4136">
        <v>53.281632242699999</v>
      </c>
      <c r="J4136">
        <v>9.7242094379246602</v>
      </c>
      <c r="K4136">
        <v>15.2380693239362</v>
      </c>
      <c r="L4136">
        <v>10.774395945946599</v>
      </c>
      <c r="M4136">
        <v>99.983583377452405</v>
      </c>
      <c r="N4136">
        <v>3.5995457168448901</v>
      </c>
      <c r="O4136">
        <v>0</v>
      </c>
      <c r="P4136">
        <v>282.08695652173901</v>
      </c>
      <c r="Q4136">
        <v>0.11539199832758799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60</v>
      </c>
      <c r="E4137">
        <v>15.84</v>
      </c>
      <c r="F4137">
        <v>36</v>
      </c>
      <c r="G4137">
        <v>22.9278205596436</v>
      </c>
      <c r="H4137">
        <v>25.601515133244401</v>
      </c>
      <c r="I4137">
        <v>-27.4906242495911</v>
      </c>
      <c r="J4137">
        <v>-5.3556891036098797</v>
      </c>
      <c r="K4137">
        <v>31.972415288558398</v>
      </c>
      <c r="L4137">
        <v>30.153068734754299</v>
      </c>
      <c r="M4137">
        <v>65.082597106921597</v>
      </c>
      <c r="N4137">
        <v>1.51633577614923</v>
      </c>
      <c r="O4137">
        <v>15.1944444444444</v>
      </c>
      <c r="P4137">
        <v>79.104477611940197</v>
      </c>
      <c r="Q4137">
        <v>0.117614567315326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915</v>
      </c>
      <c r="E4138">
        <v>15.838416</v>
      </c>
      <c r="F4138">
        <v>4.84</v>
      </c>
      <c r="G4138">
        <v>-60.990121617227103</v>
      </c>
      <c r="H4138">
        <v>-16.6980457709675</v>
      </c>
      <c r="I4138">
        <v>-48.628724440702101</v>
      </c>
      <c r="J4138">
        <v>-0.396392253133802</v>
      </c>
      <c r="K4138">
        <v>5.6367403991724796</v>
      </c>
      <c r="L4138">
        <v>11.230370923023401</v>
      </c>
      <c r="M4138">
        <v>24.9656385881845</v>
      </c>
      <c r="N4138">
        <v>1.3857593995148501</v>
      </c>
      <c r="O4138">
        <v>87.809917355371894</v>
      </c>
      <c r="P4138">
        <v>9.0090090090090005</v>
      </c>
      <c r="Q4138">
        <v>-0.13648516816196499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72</v>
      </c>
      <c r="E4139">
        <v>15.8144217</v>
      </c>
      <c r="F4139">
        <v>49</v>
      </c>
      <c r="G4139">
        <v>333.93297028308399</v>
      </c>
      <c r="H4139">
        <v>-10.530776136294101</v>
      </c>
      <c r="I4139">
        <v>49.032967101586301</v>
      </c>
      <c r="J4139">
        <v>-4.2758163110787102</v>
      </c>
      <c r="K4139">
        <v>51.506779558563203</v>
      </c>
      <c r="L4139">
        <v>40.681570658100902</v>
      </c>
      <c r="M4139">
        <v>29.166434993006899</v>
      </c>
      <c r="N4139">
        <v>0.22947649416181801</v>
      </c>
      <c r="O4139">
        <v>35.285714285714299</v>
      </c>
      <c r="P4139">
        <v>380.39215686274503</v>
      </c>
      <c r="Q4139">
        <v>0.12001139742163699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72</v>
      </c>
      <c r="E4140">
        <v>15.778</v>
      </c>
      <c r="F4140">
        <v>11.27</v>
      </c>
      <c r="G4140">
        <v>37.260721350017498</v>
      </c>
      <c r="H4140">
        <v>-7.8035236264454202</v>
      </c>
      <c r="I4140">
        <v>19.866300434919701</v>
      </c>
      <c r="J4140">
        <v>2.1203136786762302</v>
      </c>
      <c r="K4140">
        <v>11.5240393211024</v>
      </c>
      <c r="L4140">
        <v>9.8901866527334299</v>
      </c>
      <c r="M4140">
        <v>44.226388226463897</v>
      </c>
      <c r="N4140">
        <v>0.31421123408395901</v>
      </c>
      <c r="O4140">
        <v>63.176574977817197</v>
      </c>
      <c r="P4140">
        <v>80.031948881789106</v>
      </c>
      <c r="Q4140">
        <v>1.561564179258E-3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622</v>
      </c>
      <c r="E4141">
        <v>15.742167</v>
      </c>
      <c r="F4141">
        <v>29.19</v>
      </c>
      <c r="G4141">
        <v>60.385760147354901</v>
      </c>
      <c r="H4141">
        <v>-25.455759715888998</v>
      </c>
      <c r="I4141">
        <v>51.457725761438702</v>
      </c>
      <c r="J4141">
        <v>-3.4465859886796899</v>
      </c>
      <c r="K4141">
        <v>39.5255357243486</v>
      </c>
      <c r="L4141">
        <v>32.111757692002797</v>
      </c>
      <c r="M4141">
        <v>17.597344112816199</v>
      </c>
      <c r="N4141">
        <v>0.18003975312110199</v>
      </c>
      <c r="O4141">
        <v>127.989037341555</v>
      </c>
      <c r="P4141">
        <v>134.835076427996</v>
      </c>
      <c r="Q4141">
        <v>0.128218621264441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622</v>
      </c>
      <c r="E4142">
        <v>15.703004822</v>
      </c>
      <c r="F4142">
        <v>13.49</v>
      </c>
      <c r="G4142">
        <v>-6.7066071244734902</v>
      </c>
      <c r="H4142">
        <v>-6.8839499830345598</v>
      </c>
      <c r="I4142">
        <v>-9.6455950913280208</v>
      </c>
      <c r="J4142">
        <v>0.91498758811944103</v>
      </c>
      <c r="K4142">
        <v>12.9750048216692</v>
      </c>
      <c r="L4142">
        <v>12.4906341564065</v>
      </c>
      <c r="M4142">
        <v>58.532053044517497</v>
      </c>
      <c r="N4142">
        <v>0.67241692113351303</v>
      </c>
      <c r="O4142">
        <v>17.049666419569999</v>
      </c>
      <c r="P4142">
        <v>34.765234765234702</v>
      </c>
      <c r="Q4142">
        <v>2.0190983448839999E-2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15.6798114</v>
      </c>
      <c r="F4143">
        <v>1</v>
      </c>
      <c r="G4143">
        <v>68.296737357131803</v>
      </c>
      <c r="H4143">
        <v>-23.939488538726099</v>
      </c>
      <c r="I4143">
        <v>-14.300366231746899</v>
      </c>
      <c r="J4143">
        <v>12.1179951069164</v>
      </c>
      <c r="K4143">
        <v>0.98380228251125101</v>
      </c>
      <c r="L4143">
        <v>0.86948518839335798</v>
      </c>
      <c r="M4143">
        <v>50.929092653727899</v>
      </c>
      <c r="N4143">
        <v>0.56032432589285097</v>
      </c>
      <c r="O4143">
        <v>44.999999999999901</v>
      </c>
      <c r="P4143">
        <v>132.558139534883</v>
      </c>
      <c r="Q4143">
        <v>4.5751344388287998E-2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E4144">
        <v>15.660315000000001</v>
      </c>
      <c r="F4144">
        <v>51</v>
      </c>
      <c r="G4144">
        <v>-61.172118085109403</v>
      </c>
      <c r="H4144">
        <v>-0.886856959778761</v>
      </c>
      <c r="I4144">
        <v>-51.2049808550303</v>
      </c>
      <c r="J4144">
        <v>-9.0913329417516398</v>
      </c>
      <c r="K4144">
        <v>51.998562166053503</v>
      </c>
      <c r="M4144">
        <v>41.164695559266498</v>
      </c>
      <c r="N4144">
        <v>3.55833333333333</v>
      </c>
      <c r="O4144">
        <v>76.470588235294102</v>
      </c>
      <c r="P4144">
        <v>8.5106382978723296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915</v>
      </c>
      <c r="E4145">
        <v>15.6059176</v>
      </c>
      <c r="F4145">
        <v>42.77</v>
      </c>
      <c r="G4145">
        <v>-13.494159084927301</v>
      </c>
      <c r="H4145">
        <v>1.6892173723931401</v>
      </c>
      <c r="I4145">
        <v>-16.159016988975001</v>
      </c>
      <c r="J4145">
        <v>1.1053840035612299</v>
      </c>
      <c r="K4145">
        <v>44.590457644400303</v>
      </c>
      <c r="L4145">
        <v>43.790166156233397</v>
      </c>
      <c r="M4145">
        <v>42.081434021861398</v>
      </c>
      <c r="N4145">
        <v>4.1294105285524303</v>
      </c>
      <c r="O4145">
        <v>40.261865793780601</v>
      </c>
      <c r="P4145">
        <v>29.488343929760799</v>
      </c>
      <c r="Q4145">
        <v>3.4422600373513003E-2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E4146">
        <v>15.524699999999999</v>
      </c>
      <c r="F4146">
        <v>30</v>
      </c>
      <c r="G4146">
        <v>-30.2609549505604</v>
      </c>
      <c r="H4146">
        <v>-6.1126634113916598</v>
      </c>
      <c r="I4146">
        <v>-29.7933239782258</v>
      </c>
      <c r="J4146">
        <v>1.5916793174427399</v>
      </c>
      <c r="K4146">
        <v>30.5740449285681</v>
      </c>
      <c r="L4146">
        <v>31.6265984001855</v>
      </c>
      <c r="M4146">
        <v>39.898294647261203</v>
      </c>
      <c r="N4146">
        <v>0.39454545454545398</v>
      </c>
      <c r="O4146">
        <v>43.1</v>
      </c>
      <c r="P4146">
        <v>19.047619047619001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715</v>
      </c>
      <c r="E4147">
        <v>15.501888424000001</v>
      </c>
      <c r="F4147">
        <v>90.07</v>
      </c>
      <c r="G4147">
        <v>22.301585660225701</v>
      </c>
      <c r="H4147">
        <v>5.2673932789986901</v>
      </c>
      <c r="I4147">
        <v>1.7841807459563399</v>
      </c>
      <c r="J4147">
        <v>2.84349556870015</v>
      </c>
      <c r="K4147">
        <v>84.933623859898304</v>
      </c>
      <c r="L4147">
        <v>77.230066145890206</v>
      </c>
      <c r="M4147">
        <v>40.888200527429397</v>
      </c>
      <c r="N4147">
        <v>0.90184229852238396</v>
      </c>
      <c r="O4147">
        <v>2.69790163206395</v>
      </c>
      <c r="P4147">
        <v>48.851429515782499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95</v>
      </c>
      <c r="E4148">
        <v>15.493499999999999</v>
      </c>
      <c r="F4148">
        <v>3.75</v>
      </c>
      <c r="G4148">
        <v>-57.989828189996999</v>
      </c>
      <c r="H4148">
        <v>-2.0782316228515301</v>
      </c>
      <c r="I4148">
        <v>-38.999161412469803</v>
      </c>
      <c r="J4148">
        <v>-13.2146988146756</v>
      </c>
      <c r="K4148">
        <v>3.9005613187179198</v>
      </c>
      <c r="L4148">
        <v>4.1806597241682404</v>
      </c>
      <c r="M4148">
        <v>42.091612453700897</v>
      </c>
      <c r="N4148">
        <v>2.54780433393762</v>
      </c>
      <c r="O4148">
        <v>65.066666666666606</v>
      </c>
      <c r="P4148">
        <v>17.1875</v>
      </c>
      <c r="Q4148">
        <v>1.4990880918224E-2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541</v>
      </c>
      <c r="E4149">
        <v>15.3964625</v>
      </c>
      <c r="F4149">
        <v>36.25</v>
      </c>
      <c r="G4149">
        <v>114.47588715470199</v>
      </c>
      <c r="H4149">
        <v>6.1648671781522904</v>
      </c>
      <c r="I4149">
        <v>-41.742319794597201</v>
      </c>
      <c r="J4149">
        <v>17.2576348188142</v>
      </c>
      <c r="K4149">
        <v>35.637377462641702</v>
      </c>
      <c r="L4149">
        <v>33.3701895560719</v>
      </c>
      <c r="M4149">
        <v>63.427296246071101</v>
      </c>
      <c r="N4149">
        <v>2.2743307642525101</v>
      </c>
      <c r="O4149">
        <v>43.393103448275802</v>
      </c>
      <c r="P4149">
        <v>151.56141568355301</v>
      </c>
      <c r="Q4149">
        <v>0.14019447869777199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21</v>
      </c>
      <c r="E4150">
        <v>15.331950000000001</v>
      </c>
      <c r="F4150">
        <v>36.9</v>
      </c>
      <c r="G4150">
        <v>-61.921101341272198</v>
      </c>
      <c r="H4150">
        <v>23.971488061259102</v>
      </c>
      <c r="I4150">
        <v>-36.386514880395602</v>
      </c>
      <c r="J4150">
        <v>1.3985758691668799</v>
      </c>
      <c r="K4150">
        <v>36.549235950902002</v>
      </c>
      <c r="L4150">
        <v>45.075532820998298</v>
      </c>
      <c r="M4150">
        <v>55.749001215324803</v>
      </c>
      <c r="N4150">
        <v>0.63409740929412095</v>
      </c>
      <c r="O4150">
        <v>89.430894308943095</v>
      </c>
      <c r="P4150">
        <v>30.3886925795052</v>
      </c>
      <c r="Q4150">
        <v>6.5414809558842005E-2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418</v>
      </c>
      <c r="E4151">
        <v>15.3</v>
      </c>
      <c r="F4151">
        <v>51</v>
      </c>
      <c r="G4151">
        <v>38.202785507454799</v>
      </c>
      <c r="H4151">
        <v>-8.2572273301491297</v>
      </c>
      <c r="I4151">
        <v>10.6383892802569</v>
      </c>
      <c r="J4151">
        <v>-4.9896735161952703</v>
      </c>
      <c r="K4151">
        <v>48.582098527832002</v>
      </c>
      <c r="L4151">
        <v>39.551000427319003</v>
      </c>
      <c r="M4151">
        <v>41.533968864754598</v>
      </c>
      <c r="N4151">
        <v>0.39585482917929299</v>
      </c>
      <c r="O4151">
        <v>23.039215686274499</v>
      </c>
      <c r="P4151">
        <v>129.31654676258901</v>
      </c>
      <c r="Q4151">
        <v>0.123181194592707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715</v>
      </c>
      <c r="E4152">
        <v>15.224317124999899</v>
      </c>
      <c r="F4152">
        <v>25.81</v>
      </c>
      <c r="G4152">
        <v>6.5589354359263599</v>
      </c>
      <c r="H4152">
        <v>-5.1126121267103901</v>
      </c>
      <c r="I4152">
        <v>0.51280102803951499</v>
      </c>
      <c r="J4152">
        <v>-4.8366204162962996</v>
      </c>
      <c r="K4152">
        <v>25.118393058221301</v>
      </c>
      <c r="L4152">
        <v>23.0240693054788</v>
      </c>
      <c r="M4152">
        <v>59.890528015670299</v>
      </c>
      <c r="N4152">
        <v>0.62883308856586195</v>
      </c>
      <c r="O4152">
        <v>2.6733824099186299</v>
      </c>
      <c r="P4152">
        <v>36.488630354309798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715</v>
      </c>
      <c r="E4153">
        <v>15.1879762019999</v>
      </c>
      <c r="F4153">
        <v>161.86000000000001</v>
      </c>
      <c r="G4153">
        <v>29.0626217469996</v>
      </c>
      <c r="H4153">
        <v>-2.64786324908694</v>
      </c>
      <c r="I4153">
        <v>6.4006031940546997</v>
      </c>
      <c r="J4153">
        <v>-0.62917957826277504</v>
      </c>
      <c r="K4153">
        <v>155.99127262889999</v>
      </c>
      <c r="L4153">
        <v>138.84389651846701</v>
      </c>
      <c r="M4153">
        <v>55.3773054855941</v>
      </c>
      <c r="N4153">
        <v>1.01007624656101</v>
      </c>
      <c r="O4153">
        <v>2.4650932904979501</v>
      </c>
      <c r="P4153">
        <v>54.741873804971299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418</v>
      </c>
      <c r="E4154">
        <v>15.152799999999999</v>
      </c>
      <c r="F4154">
        <v>14.57</v>
      </c>
      <c r="G4154">
        <v>95.086789410341794</v>
      </c>
      <c r="H4154">
        <v>4.3325854991204498</v>
      </c>
      <c r="I4154">
        <v>34.524965739652401</v>
      </c>
      <c r="J4154">
        <v>3.3555870514997301</v>
      </c>
      <c r="K4154">
        <v>14.2241471833249</v>
      </c>
      <c r="L4154">
        <v>12.018208038086501</v>
      </c>
      <c r="M4154">
        <v>48.621962506760397</v>
      </c>
      <c r="N4154">
        <v>1.01614172613563</v>
      </c>
      <c r="O4154">
        <v>21.825669183253201</v>
      </c>
      <c r="P4154">
        <v>136.910569105691</v>
      </c>
      <c r="Q4154">
        <v>8.4745493085200005E-2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111</v>
      </c>
      <c r="E4155">
        <v>15.1498542</v>
      </c>
      <c r="F4155">
        <v>48.74</v>
      </c>
      <c r="G4155">
        <v>32.709302284166199</v>
      </c>
      <c r="H4155">
        <v>0.53986717815228003</v>
      </c>
      <c r="I4155">
        <v>-20.207702139082802</v>
      </c>
      <c r="J4155">
        <v>7.5532602403837998</v>
      </c>
      <c r="K4155">
        <v>45.353027853467601</v>
      </c>
      <c r="L4155">
        <v>43.051728039527198</v>
      </c>
      <c r="M4155">
        <v>70.361513449709506</v>
      </c>
      <c r="N4155">
        <v>0.64563688339201897</v>
      </c>
      <c r="O4155">
        <v>32.129667624127997</v>
      </c>
      <c r="P4155">
        <v>60.593080724876401</v>
      </c>
      <c r="Q4155">
        <v>8.0503926517234994E-2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60</v>
      </c>
      <c r="E4156">
        <v>15.148783296</v>
      </c>
      <c r="F4156">
        <v>18.63</v>
      </c>
      <c r="G4156">
        <v>-34.010954950560397</v>
      </c>
      <c r="H4156">
        <v>-16.275978298690902</v>
      </c>
      <c r="I4156">
        <v>-27.2442914653918</v>
      </c>
      <c r="J4156">
        <v>-4.6960470407061399</v>
      </c>
      <c r="K4156">
        <v>19.257546168859498</v>
      </c>
      <c r="L4156">
        <v>19.7663784306956</v>
      </c>
      <c r="M4156">
        <v>36.031149697443297</v>
      </c>
      <c r="N4156">
        <v>0.73921586387254001</v>
      </c>
      <c r="O4156">
        <v>41.438539989264598</v>
      </c>
      <c r="P4156">
        <v>14.999999999999901</v>
      </c>
      <c r="Q4156">
        <v>-8.0407269636737E-2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541</v>
      </c>
      <c r="E4157">
        <v>15.12</v>
      </c>
      <c r="F4157">
        <v>50.4</v>
      </c>
      <c r="G4157">
        <v>-50.359047892252697</v>
      </c>
      <c r="H4157">
        <v>-5.8496801339625701</v>
      </c>
      <c r="I4157">
        <v>-30.300366231746899</v>
      </c>
      <c r="J4157">
        <v>1.5916793174427399</v>
      </c>
      <c r="K4157">
        <v>53.108101586469601</v>
      </c>
      <c r="L4157">
        <v>54.546548615204102</v>
      </c>
      <c r="M4157">
        <v>9.7472161372137691</v>
      </c>
      <c r="N4157">
        <v>0.39405578417924098</v>
      </c>
      <c r="O4157">
        <v>103.37301587301501</v>
      </c>
      <c r="P4157">
        <v>51.305914139897901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138</v>
      </c>
      <c r="E4158">
        <v>15.078884</v>
      </c>
      <c r="F4158">
        <v>25.64</v>
      </c>
      <c r="G4158">
        <v>-35.383232862762299</v>
      </c>
      <c r="H4158">
        <v>-5.1559652400335398</v>
      </c>
      <c r="I4158">
        <v>48.596711277782902</v>
      </c>
      <c r="J4158">
        <v>-8.1509677413807697</v>
      </c>
      <c r="K4158">
        <v>23.811751845480799</v>
      </c>
      <c r="L4158">
        <v>20.9245368003414</v>
      </c>
      <c r="M4158">
        <v>51.718937696588</v>
      </c>
      <c r="N4158">
        <v>0.19676395223283999</v>
      </c>
      <c r="O4158">
        <v>14.1575663026521</v>
      </c>
      <c r="P4158">
        <v>96.927803379416204</v>
      </c>
      <c r="Q4158">
        <v>6.8374162615627995E-2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622</v>
      </c>
      <c r="E4159">
        <v>15.077361</v>
      </c>
      <c r="F4159">
        <v>45.24</v>
      </c>
      <c r="G4159">
        <v>1.20354823239</v>
      </c>
      <c r="H4159">
        <v>-3.8854635552269698</v>
      </c>
      <c r="I4159">
        <v>-7.5014993762228697</v>
      </c>
      <c r="J4159">
        <v>2.5867041930646399</v>
      </c>
      <c r="K4159">
        <v>44.142844050284303</v>
      </c>
      <c r="L4159">
        <v>42.4794868811641</v>
      </c>
      <c r="M4159">
        <v>60.4790571429902</v>
      </c>
      <c r="N4159">
        <v>0.87313593243979004</v>
      </c>
      <c r="O4159">
        <v>28.205128205128101</v>
      </c>
      <c r="P4159">
        <v>43.573468740082497</v>
      </c>
      <c r="Q4159">
        <v>0.13853986096943999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622</v>
      </c>
      <c r="E4160">
        <v>15.047753</v>
      </c>
      <c r="F4160">
        <v>34.299999999999997</v>
      </c>
      <c r="G4160">
        <v>139.42990526449299</v>
      </c>
      <c r="H4160">
        <v>53.052667878234203</v>
      </c>
      <c r="I4160">
        <v>45.160349714324603</v>
      </c>
      <c r="J4160">
        <v>-3.4083206825572399</v>
      </c>
      <c r="K4160">
        <v>29.169815621502199</v>
      </c>
      <c r="L4160">
        <v>22.808474193349099</v>
      </c>
      <c r="M4160">
        <v>39.3664008008152</v>
      </c>
      <c r="N4160">
        <v>1.80582524271844</v>
      </c>
      <c r="O4160">
        <v>20.932944606413901</v>
      </c>
      <c r="P4160">
        <v>163.44086021505299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541</v>
      </c>
      <c r="E4161">
        <v>14.985999</v>
      </c>
      <c r="F4161">
        <v>49.95</v>
      </c>
      <c r="G4161">
        <v>57.295760112960402</v>
      </c>
      <c r="H4161">
        <v>-14.783408683916599</v>
      </c>
      <c r="I4161">
        <v>-12.3615907215428</v>
      </c>
      <c r="J4161">
        <v>-8.1415833569963905</v>
      </c>
      <c r="K4161">
        <v>56.339335791294701</v>
      </c>
      <c r="L4161">
        <v>52.087066705735701</v>
      </c>
      <c r="M4161">
        <v>15.237797039429401</v>
      </c>
      <c r="N4161">
        <v>0.39677992186575101</v>
      </c>
      <c r="O4161">
        <v>26.126126126126099</v>
      </c>
      <c r="P4161">
        <v>84.317343173431695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216</v>
      </c>
      <c r="E4162">
        <v>14.927761728</v>
      </c>
      <c r="F4162">
        <v>2.64</v>
      </c>
      <c r="G4162">
        <v>-48.582383521989001</v>
      </c>
      <c r="H4162">
        <v>-13.997968070889801</v>
      </c>
      <c r="I4162">
        <v>-38.871794803175497</v>
      </c>
      <c r="J4162">
        <v>1.5916793174427399</v>
      </c>
      <c r="K4162">
        <v>2.8974015570193901</v>
      </c>
      <c r="L4162">
        <v>2.3302224888508798</v>
      </c>
      <c r="M4162">
        <v>18.132774028353701</v>
      </c>
      <c r="N4162">
        <v>0.108162846782852</v>
      </c>
      <c r="O4162">
        <v>70.454545454545396</v>
      </c>
      <c r="P4162">
        <v>23.943661971830998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E4163">
        <v>14.920818000000001</v>
      </c>
      <c r="F4163">
        <v>33.1</v>
      </c>
      <c r="G4163">
        <v>1.60574334165965</v>
      </c>
      <c r="H4163">
        <v>8.6053636908577307</v>
      </c>
      <c r="I4163">
        <v>-19.728937660318302</v>
      </c>
      <c r="J4163">
        <v>-4.8752444440523499</v>
      </c>
      <c r="K4163">
        <v>30.578230476588399</v>
      </c>
      <c r="L4163">
        <v>31.570244710733999</v>
      </c>
      <c r="M4163">
        <v>68.340927009681394</v>
      </c>
      <c r="N4163">
        <v>1.3359547123622999</v>
      </c>
      <c r="O4163">
        <v>54.5921450151057</v>
      </c>
      <c r="P4163">
        <v>57.244655581947697</v>
      </c>
      <c r="Q4163">
        <v>8.4697369676676001E-2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219</v>
      </c>
      <c r="E4164">
        <v>14.898999999999999</v>
      </c>
      <c r="F4164">
        <v>12.68</v>
      </c>
      <c r="G4164">
        <v>34.489045049439497</v>
      </c>
      <c r="H4164">
        <v>-8.7510544906429697</v>
      </c>
      <c r="I4164">
        <v>-8.6336995650802901</v>
      </c>
      <c r="J4164">
        <v>1.4280131963297999</v>
      </c>
      <c r="K4164">
        <v>12.5675019549829</v>
      </c>
      <c r="L4164">
        <v>11.8993156110184</v>
      </c>
      <c r="M4164">
        <v>53.350161919208198</v>
      </c>
      <c r="N4164">
        <v>1.2080361287327801</v>
      </c>
      <c r="O4164">
        <v>25.788643533123</v>
      </c>
      <c r="Q4164">
        <v>5.5727786027792998E-2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285</v>
      </c>
      <c r="E4165">
        <v>14.895127</v>
      </c>
      <c r="F4165">
        <v>66.23</v>
      </c>
      <c r="G4165">
        <v>-13.627621617227099</v>
      </c>
      <c r="H4165">
        <v>-7.5535236264454202</v>
      </c>
      <c r="I4165">
        <v>-29.963170255686801</v>
      </c>
      <c r="J4165">
        <v>1.66165832374085</v>
      </c>
      <c r="K4165">
        <v>72.782682109941007</v>
      </c>
      <c r="L4165">
        <v>73.135538416601705</v>
      </c>
      <c r="M4165">
        <v>26.1359477156611</v>
      </c>
      <c r="N4165">
        <v>0.63082621513341897</v>
      </c>
      <c r="O4165">
        <v>31.541597463385099</v>
      </c>
      <c r="P4165">
        <v>17.846975088967898</v>
      </c>
      <c r="Q4165">
        <v>4.7842962971241999E-2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541</v>
      </c>
      <c r="E4166">
        <v>14.891046100000001</v>
      </c>
      <c r="F4166">
        <v>49.49</v>
      </c>
      <c r="G4166">
        <v>21.462296078246101</v>
      </c>
      <c r="H4166">
        <v>-12.146116219037999</v>
      </c>
      <c r="I4166">
        <v>18.487398726664601</v>
      </c>
      <c r="J4166">
        <v>-1.3786177122602199</v>
      </c>
      <c r="K4166">
        <v>49.832362558079097</v>
      </c>
      <c r="L4166">
        <v>42.651016262815098</v>
      </c>
      <c r="M4166">
        <v>42.519322289511997</v>
      </c>
      <c r="N4166">
        <v>0.16795613290684699</v>
      </c>
      <c r="O4166">
        <v>27.298444130127201</v>
      </c>
      <c r="P4166">
        <v>76.6238401142041</v>
      </c>
      <c r="Q4166">
        <v>0.13137011960950601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418</v>
      </c>
      <c r="E4167">
        <v>14.810983800000001</v>
      </c>
      <c r="F4167">
        <v>30.54</v>
      </c>
      <c r="G4167">
        <v>-18.881867170870201</v>
      </c>
      <c r="H4167">
        <v>8.6940253931624198</v>
      </c>
      <c r="I4167">
        <v>-10.422815211338699</v>
      </c>
      <c r="J4167">
        <v>2.75834598410942</v>
      </c>
      <c r="K4167">
        <v>27.833194029648599</v>
      </c>
      <c r="L4167">
        <v>25.566116496394901</v>
      </c>
      <c r="M4167">
        <v>61.490993660675997</v>
      </c>
      <c r="N4167">
        <v>0.23583444381407201</v>
      </c>
      <c r="O4167">
        <v>25.081859855926599</v>
      </c>
      <c r="P4167">
        <v>117.366548042704</v>
      </c>
      <c r="Q4167">
        <v>9.0545893253638002E-2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622</v>
      </c>
      <c r="E4168">
        <v>14.766</v>
      </c>
      <c r="F4168">
        <v>10.7</v>
      </c>
      <c r="G4168">
        <v>44.492982057313498</v>
      </c>
      <c r="H4168">
        <v>12.1499464051003</v>
      </c>
      <c r="I4168">
        <v>36.403859120365702</v>
      </c>
      <c r="J4168">
        <v>-0.64245830543481997</v>
      </c>
      <c r="K4168">
        <v>9.6240580817631205</v>
      </c>
      <c r="L4168">
        <v>8.1343448913083201</v>
      </c>
      <c r="M4168">
        <v>48.495990230627903</v>
      </c>
      <c r="N4168">
        <v>2.6014617569766099</v>
      </c>
      <c r="O4168">
        <v>17.6635514018691</v>
      </c>
      <c r="P4168">
        <v>78.036605657237899</v>
      </c>
      <c r="Q4168">
        <v>7.7162463367677001E-2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72</v>
      </c>
      <c r="E4169">
        <v>14.735250000000001</v>
      </c>
      <c r="F4169">
        <v>9.99</v>
      </c>
      <c r="G4169">
        <v>51.560222553833199</v>
      </c>
      <c r="H4169">
        <v>-16.249302374625898</v>
      </c>
      <c r="I4169">
        <v>-21.714638706260299</v>
      </c>
      <c r="J4169">
        <v>-1.81630510319989</v>
      </c>
      <c r="K4169">
        <v>10.7265053488197</v>
      </c>
      <c r="L4169">
        <v>10.337175947239199</v>
      </c>
      <c r="M4169">
        <v>42.0909926835037</v>
      </c>
      <c r="N4169">
        <v>0.847546356188012</v>
      </c>
      <c r="O4169">
        <v>109.709709709709</v>
      </c>
      <c r="P4169">
        <v>99.003984063744994</v>
      </c>
      <c r="Q4169">
        <v>2.0295372006209001E-2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915</v>
      </c>
      <c r="E4170">
        <v>14.7327364</v>
      </c>
      <c r="F4170">
        <v>28.36</v>
      </c>
      <c r="G4170">
        <v>3.9673843996200402</v>
      </c>
      <c r="H4170">
        <v>-3.0831920655128599E-2</v>
      </c>
      <c r="I4170">
        <v>-13.8398632207657</v>
      </c>
      <c r="J4170">
        <v>-10.774987349223901</v>
      </c>
      <c r="K4170">
        <v>27.031221500531899</v>
      </c>
      <c r="L4170">
        <v>27.057211297039</v>
      </c>
      <c r="M4170">
        <v>57.114937991729498</v>
      </c>
      <c r="N4170">
        <v>3.9139345210550598</v>
      </c>
      <c r="O4170">
        <v>18.476727785613502</v>
      </c>
      <c r="P4170">
        <v>28.558476881232998</v>
      </c>
      <c r="Q4170">
        <v>-0.10648528217493899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E4171">
        <v>14.72842</v>
      </c>
      <c r="F4171">
        <v>2.2599999999999998</v>
      </c>
      <c r="G4171">
        <v>24.673255575755299</v>
      </c>
      <c r="H4171">
        <v>-2.8868569597787599</v>
      </c>
      <c r="I4171">
        <v>4.6470021893056703</v>
      </c>
      <c r="J4171">
        <v>-0.67076412147126996</v>
      </c>
      <c r="K4171">
        <v>2.0898861070143502</v>
      </c>
      <c r="L4171">
        <v>1.8100868059628099</v>
      </c>
      <c r="M4171">
        <v>55.041492013528703</v>
      </c>
      <c r="N4171">
        <v>0.83416245955896395</v>
      </c>
      <c r="O4171">
        <v>26.106194690265401</v>
      </c>
      <c r="P4171">
        <v>89.915966386554601</v>
      </c>
      <c r="Q4171">
        <v>5.5288947344999E-2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138</v>
      </c>
      <c r="E4172">
        <v>14.71944102</v>
      </c>
      <c r="F4172">
        <v>55.81</v>
      </c>
      <c r="G4172">
        <v>62.0223783827728</v>
      </c>
      <c r="H4172">
        <v>3.1385714537093401</v>
      </c>
      <c r="I4172">
        <v>54.309905671576303</v>
      </c>
      <c r="J4172">
        <v>6.0579102542619196</v>
      </c>
      <c r="K4172">
        <v>51.882516328556001</v>
      </c>
      <c r="L4172">
        <v>44.427537199657003</v>
      </c>
      <c r="M4172">
        <v>60.233415806661696</v>
      </c>
      <c r="N4172">
        <v>0.89003183446080303</v>
      </c>
      <c r="O4172">
        <v>5.7158215373588996</v>
      </c>
      <c r="P4172">
        <v>99.677996422182403</v>
      </c>
      <c r="Q4172">
        <v>4.6744999156375998E-2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111</v>
      </c>
      <c r="E4173">
        <v>14.7152984</v>
      </c>
      <c r="F4173">
        <v>27.76</v>
      </c>
      <c r="G4173">
        <v>-5.8832953760923496</v>
      </c>
      <c r="H4173">
        <v>-5.4851247812311303</v>
      </c>
      <c r="I4173">
        <v>-14.444251123833199</v>
      </c>
      <c r="J4173">
        <v>4.00849192689983</v>
      </c>
      <c r="K4173">
        <v>30.656335443504599</v>
      </c>
      <c r="L4173">
        <v>30.373878831259599</v>
      </c>
      <c r="M4173">
        <v>38.428623200670799</v>
      </c>
      <c r="N4173">
        <v>1.11161224544552</v>
      </c>
      <c r="O4173">
        <v>60.482708933717497</v>
      </c>
      <c r="P4173">
        <v>47.189819724284199</v>
      </c>
      <c r="Q4173">
        <v>9.9735101003182003E-2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E4174">
        <v>14.7</v>
      </c>
      <c r="F4174">
        <v>105</v>
      </c>
      <c r="G4174">
        <v>5.6186746790691702</v>
      </c>
      <c r="H4174">
        <v>16.431324858402999</v>
      </c>
      <c r="I4174">
        <v>-43.402324368141201</v>
      </c>
      <c r="J4174">
        <v>-0.59742175381947105</v>
      </c>
      <c r="K4174">
        <v>106.037727413735</v>
      </c>
      <c r="L4174">
        <v>109.30131322285401</v>
      </c>
      <c r="M4174">
        <v>38.968128222354501</v>
      </c>
      <c r="N4174">
        <v>0.68256880733944902</v>
      </c>
      <c r="O4174">
        <v>60.876190476190402</v>
      </c>
      <c r="P4174">
        <v>31.25</v>
      </c>
      <c r="Q4174">
        <v>-1.4880753905449999E-3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46</v>
      </c>
      <c r="E4175">
        <v>14.615465</v>
      </c>
      <c r="F4175">
        <v>21.85</v>
      </c>
      <c r="G4175">
        <v>118.766822827217</v>
      </c>
      <c r="H4175">
        <v>-16.011856959778701</v>
      </c>
      <c r="I4175">
        <v>-23.2586995650802</v>
      </c>
      <c r="J4175">
        <v>-2.98497972145885</v>
      </c>
      <c r="K4175">
        <v>23.8421009334327</v>
      </c>
      <c r="L4175">
        <v>19.334535624149702</v>
      </c>
      <c r="M4175">
        <v>46.023822568883901</v>
      </c>
      <c r="N4175">
        <v>1.0303030303030301</v>
      </c>
      <c r="O4175">
        <v>82.608695652173907</v>
      </c>
      <c r="P4175">
        <v>168.09815950920199</v>
      </c>
      <c r="Q4175">
        <v>0.191751917596582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228</v>
      </c>
      <c r="E4176">
        <v>14.587794047999999</v>
      </c>
      <c r="F4176">
        <v>52.54</v>
      </c>
      <c r="G4176">
        <v>16.320241630636101</v>
      </c>
      <c r="H4176">
        <v>-0.362473712503947</v>
      </c>
      <c r="I4176">
        <v>6.6202321572058498</v>
      </c>
      <c r="J4176">
        <v>-0.401008068297659</v>
      </c>
      <c r="K4176">
        <v>58.371560638641597</v>
      </c>
      <c r="L4176">
        <v>55.899970160682699</v>
      </c>
      <c r="M4176">
        <v>28.177394428845201</v>
      </c>
      <c r="N4176">
        <v>6.9218249326076994E-2</v>
      </c>
      <c r="O4176">
        <v>111.686334221545</v>
      </c>
      <c r="P4176">
        <v>86.842105263157805</v>
      </c>
      <c r="Q4176">
        <v>0.10149936643827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890</v>
      </c>
      <c r="E4177">
        <v>14.564921699999999</v>
      </c>
      <c r="F4177">
        <v>8.33</v>
      </c>
      <c r="G4177">
        <v>-99.137858503859903</v>
      </c>
      <c r="H4177">
        <v>-19.2192351832744</v>
      </c>
      <c r="I4177">
        <v>-89.427269785046406</v>
      </c>
      <c r="J4177">
        <v>-4.41690437354438</v>
      </c>
      <c r="K4177">
        <v>11.7017377062125</v>
      </c>
      <c r="M4177">
        <v>36.672233433366401</v>
      </c>
      <c r="N4177">
        <v>1.2523713420786999</v>
      </c>
      <c r="O4177">
        <v>323.16926770708199</v>
      </c>
      <c r="P4177">
        <v>8.6049543676662399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21</v>
      </c>
      <c r="E4178">
        <v>14.547313097999901</v>
      </c>
      <c r="F4178">
        <v>14.58</v>
      </c>
      <c r="G4178">
        <v>-21.3348986125322</v>
      </c>
      <c r="H4178">
        <v>0.61277073940218196</v>
      </c>
      <c r="I4178">
        <v>-13.9562506088976</v>
      </c>
      <c r="J4178">
        <v>11.0404982150805</v>
      </c>
      <c r="K4178">
        <v>14.100767262712401</v>
      </c>
      <c r="L4178">
        <v>14.303231854539099</v>
      </c>
      <c r="M4178">
        <v>56.473868637265497</v>
      </c>
      <c r="N4178">
        <v>0.98453763085564905</v>
      </c>
      <c r="O4178">
        <v>40.466392318244097</v>
      </c>
      <c r="P4178">
        <v>57.6216216216216</v>
      </c>
      <c r="Q4178">
        <v>1.8869797056178E-2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72</v>
      </c>
      <c r="E4179">
        <v>14.538959999999999</v>
      </c>
      <c r="F4179">
        <v>2.54</v>
      </c>
      <c r="G4179">
        <v>-26.692947287725101</v>
      </c>
      <c r="H4179">
        <v>18.7093871716766</v>
      </c>
      <c r="I4179">
        <v>-44.711325135856498</v>
      </c>
      <c r="J4179">
        <v>-5.5767794639192596</v>
      </c>
      <c r="K4179">
        <v>2.49270269227048</v>
      </c>
      <c r="L4179">
        <v>2.4607412058331901</v>
      </c>
      <c r="M4179">
        <v>30.6289973506519</v>
      </c>
      <c r="N4179">
        <v>0.51481021309024899</v>
      </c>
      <c r="O4179">
        <v>85.039370078740106</v>
      </c>
      <c r="P4179">
        <v>98.4375</v>
      </c>
      <c r="Q4179">
        <v>-6.8397475648209999E-2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622</v>
      </c>
      <c r="E4180">
        <v>14.502750000000001</v>
      </c>
      <c r="F4180">
        <v>9.51</v>
      </c>
      <c r="G4180">
        <v>44.606066326035297</v>
      </c>
      <c r="H4180">
        <v>-36.755470098464798</v>
      </c>
      <c r="I4180">
        <v>-0.81587935823861402</v>
      </c>
      <c r="J4180">
        <v>1.1521188778823099</v>
      </c>
      <c r="K4180">
        <v>11.0507451848742</v>
      </c>
      <c r="L4180">
        <v>8.9485098954631503</v>
      </c>
      <c r="M4180">
        <v>40.610873049880503</v>
      </c>
      <c r="N4180">
        <v>0.72320085597278305</v>
      </c>
      <c r="O4180">
        <v>79.284963196635104</v>
      </c>
      <c r="P4180">
        <v>109.933774834437</v>
      </c>
      <c r="Q4180">
        <v>8.8870121479933006E-2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541</v>
      </c>
      <c r="E4181">
        <v>14.493404</v>
      </c>
      <c r="F4181">
        <v>460</v>
      </c>
      <c r="G4181">
        <v>31.0016819491868</v>
      </c>
      <c r="H4181">
        <v>-5.6987509481433403</v>
      </c>
      <c r="I4181">
        <v>-30.051281982662701</v>
      </c>
      <c r="J4181">
        <v>4.9131774276248503</v>
      </c>
      <c r="K4181">
        <v>461.07025044302497</v>
      </c>
      <c r="L4181">
        <v>428.58655803601602</v>
      </c>
      <c r="M4181">
        <v>58.882680400273003</v>
      </c>
      <c r="N4181">
        <v>1.1113021330786299</v>
      </c>
      <c r="O4181">
        <v>33.641304347826001</v>
      </c>
      <c r="P4181">
        <v>77.606177606177596</v>
      </c>
      <c r="Q4181">
        <v>3.7643129162052001E-2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361</v>
      </c>
      <c r="E4182">
        <v>14.4914041</v>
      </c>
      <c r="F4182">
        <v>26.77</v>
      </c>
      <c r="G4182">
        <v>-17.696419605048099</v>
      </c>
      <c r="H4182">
        <v>6.0625593826336903</v>
      </c>
      <c r="I4182">
        <v>-12.241654832585599</v>
      </c>
      <c r="J4182">
        <v>-8.6647309389674998</v>
      </c>
      <c r="K4182">
        <v>26.5506023957049</v>
      </c>
      <c r="L4182">
        <v>27.036861607373599</v>
      </c>
      <c r="M4182">
        <v>41.718442056401699</v>
      </c>
      <c r="N4182">
        <v>0.20669911372765701</v>
      </c>
      <c r="O4182">
        <v>39.335076578259198</v>
      </c>
      <c r="P4182">
        <v>40.1570680628272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95</v>
      </c>
      <c r="E4183">
        <v>14.463745866673699</v>
      </c>
      <c r="F4183">
        <v>43</v>
      </c>
      <c r="M4183" s="1">
        <v>9.8126000000000006E-11</v>
      </c>
      <c r="N4183">
        <v>1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541</v>
      </c>
      <c r="E4184">
        <v>14.414479200000001</v>
      </c>
      <c r="F4184">
        <v>10.26</v>
      </c>
      <c r="G4184">
        <v>-30.1408726083829</v>
      </c>
      <c r="H4184">
        <v>0.71314304022123298</v>
      </c>
      <c r="I4184">
        <v>-38.244028203577898</v>
      </c>
      <c r="J4184">
        <v>5.0881828139462399</v>
      </c>
      <c r="K4184">
        <v>10.125213511917201</v>
      </c>
      <c r="L4184">
        <v>11.2670082011911</v>
      </c>
      <c r="M4184">
        <v>58.385940550505801</v>
      </c>
      <c r="N4184">
        <v>1.1988311691603</v>
      </c>
      <c r="O4184">
        <v>63.840155945419099</v>
      </c>
      <c r="P4184">
        <v>19.163763066202002</v>
      </c>
      <c r="Q4184">
        <v>2.1556348382021001E-2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418</v>
      </c>
      <c r="E4185">
        <v>14.40476</v>
      </c>
      <c r="F4185">
        <v>109.96</v>
      </c>
      <c r="G4185">
        <v>-9.8972148094230494</v>
      </c>
      <c r="H4185">
        <v>-2.8868569597787599</v>
      </c>
      <c r="I4185">
        <v>-9.5765567079374296</v>
      </c>
      <c r="J4185">
        <v>1.5916793174427399</v>
      </c>
      <c r="K4185">
        <v>107.869428656886</v>
      </c>
      <c r="L4185">
        <v>97.682266973666302</v>
      </c>
      <c r="M4185">
        <v>97.628116521938296</v>
      </c>
      <c r="O4185">
        <v>3.6376864314302503E-2</v>
      </c>
      <c r="P4185">
        <v>14.1374299356445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418</v>
      </c>
      <c r="E4186">
        <v>14.3903628</v>
      </c>
      <c r="F4186">
        <v>42.57</v>
      </c>
      <c r="G4186">
        <v>51.6803368364804</v>
      </c>
      <c r="H4186">
        <v>9.1501800772582893</v>
      </c>
      <c r="I4186">
        <v>7.1546979622616096</v>
      </c>
      <c r="J4186">
        <v>0.63283928002460899</v>
      </c>
      <c r="K4186">
        <v>38.381119445705501</v>
      </c>
      <c r="L4186">
        <v>34.808639376806099</v>
      </c>
      <c r="M4186">
        <v>68.336781826340101</v>
      </c>
      <c r="N4186">
        <v>1.57280947434594</v>
      </c>
      <c r="O4186">
        <v>24.9706365985435</v>
      </c>
      <c r="P4186">
        <v>80.917977050573697</v>
      </c>
      <c r="Q4186">
        <v>3.9369432430175003E-2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D4187" t="s">
        <v>715</v>
      </c>
      <c r="E4187">
        <v>14.354740187999999</v>
      </c>
      <c r="F4187">
        <v>13.65</v>
      </c>
      <c r="G4187">
        <v>-30.709519543861798</v>
      </c>
      <c r="H4187">
        <v>-6.5090160506878503</v>
      </c>
      <c r="I4187">
        <v>-8.97629215767288</v>
      </c>
      <c r="J4187">
        <v>-0.217293186175195</v>
      </c>
      <c r="K4187">
        <v>13.8215512492344</v>
      </c>
      <c r="L4187">
        <v>13.6364589063969</v>
      </c>
      <c r="M4187">
        <v>58.520367008885003</v>
      </c>
      <c r="N4187">
        <v>0.49734603829763901</v>
      </c>
      <c r="O4187">
        <v>19.999999999999901</v>
      </c>
      <c r="P4187">
        <v>17.167381974248901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373</v>
      </c>
      <c r="E4188">
        <v>14.33149998</v>
      </c>
      <c r="F4188">
        <v>11.48</v>
      </c>
      <c r="G4188">
        <v>483.39645245684699</v>
      </c>
      <c r="H4188">
        <v>41.287278763652701</v>
      </c>
      <c r="I4188">
        <v>493.10704117566002</v>
      </c>
      <c r="J4188">
        <v>9.6530996629321901</v>
      </c>
      <c r="K4188">
        <v>7.78675678511373</v>
      </c>
      <c r="M4188">
        <v>100</v>
      </c>
      <c r="N4188">
        <v>1.84140781184376</v>
      </c>
      <c r="O4188">
        <v>0</v>
      </c>
      <c r="P4188">
        <v>537.77777777777703</v>
      </c>
    </row>
    <row r="4189" spans="1:17" hidden="1" x14ac:dyDescent="0.3">
      <c r="A4189" t="s">
        <v>8538</v>
      </c>
      <c r="B4189" t="s">
        <v>5383</v>
      </c>
      <c r="C4189" t="str">
        <f>IFERROR(VLOOKUP(Table1[[#This Row],[Ticker]],[1]!Table1[[Symbol]:[Industry]],2,FALSE),"-")</f>
        <v>-</v>
      </c>
      <c r="D4189" t="s">
        <v>271</v>
      </c>
      <c r="E4189">
        <v>14.300758500000001</v>
      </c>
      <c r="F4189">
        <v>20.37</v>
      </c>
      <c r="G4189">
        <v>32.200701491157297</v>
      </c>
      <c r="H4189">
        <v>-2.39351704857993</v>
      </c>
      <c r="I4189">
        <v>19.7127916629899</v>
      </c>
      <c r="J4189">
        <v>1.34682133507252</v>
      </c>
      <c r="K4189">
        <v>19.746062284453899</v>
      </c>
      <c r="L4189">
        <v>16.924702652131</v>
      </c>
      <c r="M4189">
        <v>56.769307129749897</v>
      </c>
      <c r="N4189">
        <v>0.12904693688379501</v>
      </c>
      <c r="O4189">
        <v>15.1202749140893</v>
      </c>
      <c r="P4189">
        <v>92.169811320754704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72</v>
      </c>
      <c r="E4190">
        <v>14.278758</v>
      </c>
      <c r="F4190">
        <v>23.79</v>
      </c>
      <c r="G4190">
        <v>-47.318498470869898</v>
      </c>
      <c r="H4190">
        <v>11.065523992602101</v>
      </c>
      <c r="I4190">
        <v>-19.933051674031699</v>
      </c>
      <c r="J4190">
        <v>-0.73485129480214995</v>
      </c>
      <c r="K4190">
        <v>24.032310161537399</v>
      </c>
      <c r="L4190">
        <v>25.340238715514801</v>
      </c>
      <c r="M4190">
        <v>59.179914177199898</v>
      </c>
      <c r="N4190">
        <v>2.3618136723449101</v>
      </c>
      <c r="O4190">
        <v>32.198402690205903</v>
      </c>
      <c r="P4190">
        <v>19.547738693467299</v>
      </c>
      <c r="Q4190">
        <v>8.3733747281357004E-2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138</v>
      </c>
      <c r="E4191">
        <v>14.236898</v>
      </c>
      <c r="F4191">
        <v>11.54</v>
      </c>
      <c r="G4191">
        <v>114.912440494574</v>
      </c>
      <c r="H4191">
        <v>-11.112663411391599</v>
      </c>
      <c r="I4191">
        <v>-1.1631113297861599</v>
      </c>
      <c r="J4191">
        <v>7.55071097479843</v>
      </c>
      <c r="K4191">
        <v>11.6239720173444</v>
      </c>
      <c r="L4191">
        <v>10.188449114819701</v>
      </c>
      <c r="M4191">
        <v>50.089441092869897</v>
      </c>
      <c r="N4191">
        <v>1.66906184996503</v>
      </c>
      <c r="O4191">
        <v>17.071057192374301</v>
      </c>
      <c r="P4191">
        <v>142.947368421052</v>
      </c>
      <c r="Q4191">
        <v>7.6739985955882994E-2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619</v>
      </c>
      <c r="E4192">
        <v>14.162432000000001</v>
      </c>
      <c r="F4192">
        <v>3.98</v>
      </c>
      <c r="G4192">
        <v>-11.8982788942224</v>
      </c>
      <c r="H4192">
        <v>-6.1126634113916696</v>
      </c>
      <c r="I4192">
        <v>-31.8987099170471</v>
      </c>
      <c r="J4192">
        <v>-5.10688527585868</v>
      </c>
      <c r="K4192">
        <v>4.1317686190248999</v>
      </c>
      <c r="L4192">
        <v>4.1678891268423701</v>
      </c>
      <c r="M4192">
        <v>46.093190207238401</v>
      </c>
      <c r="N4192">
        <v>0.64406329526464301</v>
      </c>
      <c r="O4192">
        <v>65.075376884422099</v>
      </c>
      <c r="P4192">
        <v>20.606060606060598</v>
      </c>
      <c r="Q4192">
        <v>3.0719925549291E-2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418</v>
      </c>
      <c r="E4193">
        <v>14.144928</v>
      </c>
      <c r="F4193">
        <v>15.19</v>
      </c>
      <c r="G4193">
        <v>-16.963738601018498</v>
      </c>
      <c r="H4193">
        <v>-1.1752045568821201</v>
      </c>
      <c r="I4193">
        <v>-19.599618102071101</v>
      </c>
      <c r="J4193">
        <v>1.3978808678303301</v>
      </c>
      <c r="K4193">
        <v>14.986420648592301</v>
      </c>
      <c r="L4193">
        <v>15.5022225662127</v>
      </c>
      <c r="M4193">
        <v>55.4514311993562</v>
      </c>
      <c r="N4193">
        <v>1.3995942581515799</v>
      </c>
      <c r="O4193">
        <v>49.769585253456199</v>
      </c>
      <c r="P4193">
        <v>18.764659890539399</v>
      </c>
      <c r="Q4193">
        <v>-5.0137518552254998E-2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541</v>
      </c>
      <c r="E4194">
        <v>14.12</v>
      </c>
      <c r="F4194">
        <v>28.24</v>
      </c>
      <c r="G4194">
        <v>71.421571000996593</v>
      </c>
      <c r="H4194">
        <v>30.0464123633129</v>
      </c>
      <c r="I4194">
        <v>112.5269430052</v>
      </c>
      <c r="J4194">
        <v>9.7980099153325497</v>
      </c>
      <c r="K4194">
        <v>21.840216812279198</v>
      </c>
      <c r="L4194">
        <v>16.080951642878901</v>
      </c>
      <c r="M4194">
        <v>88.489243348469998</v>
      </c>
      <c r="N4194">
        <v>0.25896098224945502</v>
      </c>
      <c r="O4194">
        <v>0</v>
      </c>
      <c r="P4194">
        <v>267.70833333333297</v>
      </c>
      <c r="Q4194">
        <v>0.16516383028595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127</v>
      </c>
      <c r="E4195">
        <v>14.065875200000001</v>
      </c>
      <c r="F4195">
        <v>23.44</v>
      </c>
      <c r="G4195">
        <v>-28.337485562805298</v>
      </c>
      <c r="H4195">
        <v>-12.664634737556501</v>
      </c>
      <c r="I4195">
        <v>-27.4855514169321</v>
      </c>
      <c r="J4195">
        <v>-1.3213641608181199</v>
      </c>
      <c r="K4195">
        <v>24.259876165711599</v>
      </c>
      <c r="L4195">
        <v>23.991825431698</v>
      </c>
      <c r="M4195">
        <v>51.698529678208203</v>
      </c>
      <c r="N4195">
        <v>0.85872839182818195</v>
      </c>
      <c r="O4195">
        <v>54.4368600682593</v>
      </c>
      <c r="P4195">
        <v>37.801293356848802</v>
      </c>
      <c r="Q4195">
        <v>7.5226893974972994E-2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98</v>
      </c>
      <c r="E4196">
        <v>14.061120000000001</v>
      </c>
      <c r="F4196">
        <v>15.52</v>
      </c>
      <c r="G4196">
        <v>331.12100985882302</v>
      </c>
      <c r="H4196">
        <v>-10.5324880277399</v>
      </c>
      <c r="I4196">
        <v>-46.260033044548301</v>
      </c>
      <c r="J4196">
        <v>-3.81540582861069</v>
      </c>
      <c r="K4196">
        <v>17.988684124400699</v>
      </c>
      <c r="L4196">
        <v>18.3216401791293</v>
      </c>
      <c r="M4196">
        <v>43.760933963924302</v>
      </c>
      <c r="N4196">
        <v>0.56186623288828796</v>
      </c>
      <c r="O4196">
        <v>154.76804123711301</v>
      </c>
      <c r="P4196">
        <v>355.13196480938399</v>
      </c>
      <c r="Q4196">
        <v>0.149661922090987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1428</v>
      </c>
      <c r="E4197">
        <v>14.042151199999999</v>
      </c>
      <c r="F4197">
        <v>14</v>
      </c>
      <c r="G4197">
        <v>17.403186463580901</v>
      </c>
      <c r="H4197">
        <v>7.3493635126621797</v>
      </c>
      <c r="I4197">
        <v>10.699633768252999</v>
      </c>
      <c r="J4197">
        <v>8.0555576444389398</v>
      </c>
      <c r="K4197">
        <v>12.6870039574251</v>
      </c>
      <c r="L4197">
        <v>11.6040544485717</v>
      </c>
      <c r="M4197">
        <v>90.216638112419005</v>
      </c>
      <c r="N4197">
        <v>0.41860465116279</v>
      </c>
      <c r="O4197">
        <v>18.571428571428498</v>
      </c>
      <c r="P4197">
        <v>84.210526315789494</v>
      </c>
      <c r="Q4197">
        <v>0.15636182048215999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121</v>
      </c>
      <c r="E4198">
        <v>13.965276449999999</v>
      </c>
      <c r="F4198">
        <v>9.5</v>
      </c>
      <c r="G4198">
        <v>15.694927402380699</v>
      </c>
      <c r="H4198">
        <v>-4.34519029311208</v>
      </c>
      <c r="I4198">
        <v>-14.7196534434869</v>
      </c>
      <c r="J4198">
        <v>2.3371532258559502</v>
      </c>
      <c r="K4198">
        <v>9.5135128186707796</v>
      </c>
      <c r="L4198">
        <v>9.2538331570118508</v>
      </c>
      <c r="M4198">
        <v>53.810663118743499</v>
      </c>
      <c r="N4198">
        <v>0.87903283291462697</v>
      </c>
      <c r="O4198">
        <v>50.5263157894736</v>
      </c>
      <c r="P4198">
        <v>82.341650671785004</v>
      </c>
      <c r="Q4198">
        <v>3.0121440637559001E-2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622</v>
      </c>
      <c r="E4199">
        <v>13.953295744999901</v>
      </c>
      <c r="F4199">
        <v>26</v>
      </c>
      <c r="M4199">
        <v>50</v>
      </c>
      <c r="N4199">
        <v>1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21</v>
      </c>
      <c r="E4200">
        <v>13.9282675</v>
      </c>
      <c r="F4200">
        <v>13.25</v>
      </c>
      <c r="G4200">
        <v>-46.6160951374763</v>
      </c>
      <c r="H4200">
        <v>4.7357845496551896</v>
      </c>
      <c r="I4200">
        <v>-53.014519793264</v>
      </c>
      <c r="J4200">
        <v>-3.3416540158905801</v>
      </c>
      <c r="K4200">
        <v>14.8967512484942</v>
      </c>
      <c r="L4200">
        <v>16.575190854859699</v>
      </c>
      <c r="M4200">
        <v>30.153543222850601</v>
      </c>
      <c r="N4200">
        <v>1.05767601652924</v>
      </c>
      <c r="O4200">
        <v>105.66037735849</v>
      </c>
      <c r="P4200">
        <v>8.0750407830342397</v>
      </c>
      <c r="Q4200">
        <v>8.1889351017383996E-2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541</v>
      </c>
      <c r="E4201">
        <v>13.904999999999999</v>
      </c>
      <c r="F4201">
        <v>92.7</v>
      </c>
      <c r="G4201">
        <v>133.489045049439</v>
      </c>
      <c r="H4201">
        <v>-34.575318776121499</v>
      </c>
      <c r="I4201">
        <v>56.229435092756297</v>
      </c>
      <c r="J4201">
        <v>-6.0743363075572603</v>
      </c>
      <c r="K4201">
        <v>98.887977708593397</v>
      </c>
      <c r="L4201">
        <v>70.763700858205496</v>
      </c>
      <c r="M4201">
        <v>10.217192620518</v>
      </c>
      <c r="N4201">
        <v>0.37735573411249002</v>
      </c>
      <c r="O4201">
        <v>52.351672060409904</v>
      </c>
      <c r="P4201">
        <v>182.02007909948199</v>
      </c>
      <c r="Q4201">
        <v>7.0270702536365998E-2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111</v>
      </c>
      <c r="E4202">
        <v>13.897500000000001</v>
      </c>
      <c r="F4202">
        <v>42.5</v>
      </c>
      <c r="G4202">
        <v>4.8550244308828603</v>
      </c>
      <c r="H4202">
        <v>53.535667883798702</v>
      </c>
      <c r="I4202">
        <v>78.881451950071195</v>
      </c>
      <c r="J4202">
        <v>1.5916793174427399</v>
      </c>
      <c r="K4202">
        <v>30.589229171272201</v>
      </c>
      <c r="L4202">
        <v>24.526243553805202</v>
      </c>
      <c r="M4202">
        <v>92.692308866026096</v>
      </c>
      <c r="N4202">
        <v>0.65638233514821498</v>
      </c>
      <c r="O4202">
        <v>0.65882352941177802</v>
      </c>
      <c r="P4202">
        <v>179.605263157894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46</v>
      </c>
      <c r="E4203">
        <v>13.877079999999999</v>
      </c>
      <c r="F4203">
        <v>20.3</v>
      </c>
      <c r="G4203">
        <v>-18.8296078003013</v>
      </c>
      <c r="H4203">
        <v>-2.8868569597787599</v>
      </c>
      <c r="I4203">
        <v>5.1113984741353997</v>
      </c>
      <c r="J4203">
        <v>1.5916793174427399</v>
      </c>
      <c r="K4203">
        <v>18.6937985357009</v>
      </c>
      <c r="L4203">
        <v>11.4478124197352</v>
      </c>
      <c r="M4203">
        <v>96.313514182769097</v>
      </c>
      <c r="N4203">
        <v>1.375</v>
      </c>
      <c r="O4203">
        <v>15.7635467980295</v>
      </c>
      <c r="P4203">
        <v>62.4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54</v>
      </c>
      <c r="E4204">
        <v>13.857675</v>
      </c>
      <c r="F4204">
        <v>32.5</v>
      </c>
      <c r="G4204">
        <v>-2.51562784775671</v>
      </c>
      <c r="H4204">
        <v>-17.360541170305002</v>
      </c>
      <c r="I4204">
        <v>-18.712130937629301</v>
      </c>
      <c r="J4204">
        <v>-0.102210579713942</v>
      </c>
      <c r="K4204">
        <v>35.9352645251872</v>
      </c>
      <c r="L4204">
        <v>32.802170078598202</v>
      </c>
      <c r="M4204">
        <v>28.996397946574099</v>
      </c>
      <c r="N4204">
        <v>3.7971598244255098</v>
      </c>
      <c r="O4204">
        <v>34.5230769230769</v>
      </c>
      <c r="P4204">
        <v>59.313725490195999</v>
      </c>
      <c r="Q4204">
        <v>0.112419995420432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133</v>
      </c>
      <c r="E4205">
        <v>13.841940419999901</v>
      </c>
      <c r="F4205">
        <v>25</v>
      </c>
      <c r="G4205">
        <v>-41.092215315402903</v>
      </c>
      <c r="H4205">
        <v>-2.8868569597787599</v>
      </c>
      <c r="I4205">
        <v>1.4403745089937801</v>
      </c>
      <c r="J4205">
        <v>1.5916793174427399</v>
      </c>
      <c r="K4205">
        <v>25.471255770598901</v>
      </c>
      <c r="L4205">
        <v>27.4951638783261</v>
      </c>
      <c r="M4205">
        <v>5.7435922009098999</v>
      </c>
      <c r="N4205">
        <v>0</v>
      </c>
      <c r="O4205">
        <v>40.559999999999903</v>
      </c>
      <c r="P4205">
        <v>40.924464487034903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677</v>
      </c>
      <c r="E4206">
        <v>13.841900000000001</v>
      </c>
      <c r="F4206">
        <v>48.5</v>
      </c>
      <c r="G4206">
        <v>144.687105991267</v>
      </c>
      <c r="H4206">
        <v>-14.9515335766941</v>
      </c>
      <c r="I4206">
        <v>176.641445405925</v>
      </c>
      <c r="J4206">
        <v>-2.6829821912613099</v>
      </c>
      <c r="K4206">
        <v>53.045000919223199</v>
      </c>
      <c r="L4206">
        <v>38.739503751314601</v>
      </c>
      <c r="M4206">
        <v>26.028870464523902</v>
      </c>
      <c r="N4206">
        <v>0.45407966525823501</v>
      </c>
      <c r="O4206">
        <v>28.206185567010301</v>
      </c>
      <c r="P4206">
        <v>191.11644657863101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622</v>
      </c>
      <c r="E4207">
        <v>13.817022</v>
      </c>
      <c r="F4207">
        <v>34</v>
      </c>
      <c r="G4207">
        <v>-18.0919518352956</v>
      </c>
      <c r="I4207">
        <v>-14.300366231746899</v>
      </c>
      <c r="K4207">
        <v>71.000791228306696</v>
      </c>
      <c r="M4207">
        <v>99.985344065864695</v>
      </c>
      <c r="N4207">
        <v>1</v>
      </c>
      <c r="O4207">
        <v>9.1176470588235397</v>
      </c>
      <c r="P4207">
        <v>5.91900311526478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388</v>
      </c>
      <c r="E4208">
        <v>13.810779999999999</v>
      </c>
      <c r="F4208">
        <v>79</v>
      </c>
      <c r="G4208">
        <v>-20.063586529507798</v>
      </c>
      <c r="H4208">
        <v>8.7073459387719598</v>
      </c>
      <c r="I4208">
        <v>-15.550366231746899</v>
      </c>
      <c r="J4208">
        <v>1.5916793174427399</v>
      </c>
      <c r="K4208">
        <v>78.812661403727006</v>
      </c>
      <c r="L4208">
        <v>81.885521544218307</v>
      </c>
      <c r="M4208">
        <v>46.872574656873802</v>
      </c>
      <c r="N4208">
        <v>0.46483180428134502</v>
      </c>
      <c r="O4208">
        <v>22.784810126582201</v>
      </c>
      <c r="P4208">
        <v>30.578512396694201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715</v>
      </c>
      <c r="E4209">
        <v>13.801773789</v>
      </c>
      <c r="F4209">
        <v>15.44</v>
      </c>
      <c r="G4209">
        <v>16.454838353660701</v>
      </c>
      <c r="H4209">
        <v>4.7142588003328099</v>
      </c>
      <c r="I4209">
        <v>4.0863842666428596</v>
      </c>
      <c r="J4209">
        <v>1.8515883492815901</v>
      </c>
      <c r="K4209">
        <v>14.602484367198</v>
      </c>
      <c r="L4209">
        <v>13.3391962820745</v>
      </c>
      <c r="M4209">
        <v>59.192142314001003</v>
      </c>
      <c r="N4209">
        <v>1.19246166953818</v>
      </c>
      <c r="O4209">
        <v>5.5699481865284897</v>
      </c>
      <c r="P4209">
        <v>43.895619757688699</v>
      </c>
      <c r="Q4209">
        <v>3.6626942849021002E-2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418</v>
      </c>
      <c r="E4210">
        <v>13.783391999999999</v>
      </c>
      <c r="F4210">
        <v>1.06</v>
      </c>
      <c r="G4210">
        <v>101.520959943056</v>
      </c>
      <c r="H4210">
        <v>13.022233949312101</v>
      </c>
      <c r="I4210">
        <v>4.8007573637586596</v>
      </c>
      <c r="J4210">
        <v>-1.2654635397001099</v>
      </c>
      <c r="K4210">
        <v>0.95153414256372704</v>
      </c>
      <c r="L4210">
        <v>0.79692905364924205</v>
      </c>
      <c r="M4210">
        <v>54.2983167361893</v>
      </c>
      <c r="N4210">
        <v>1.0172978511499999</v>
      </c>
      <c r="O4210">
        <v>31.132075471697998</v>
      </c>
      <c r="P4210">
        <v>130.434782608695</v>
      </c>
      <c r="Q4210">
        <v>8.7055666372703996E-2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1160</v>
      </c>
      <c r="E4211">
        <v>13.70286962</v>
      </c>
      <c r="F4211">
        <v>2.5299999999999998</v>
      </c>
      <c r="G4211">
        <v>34.114045049439497</v>
      </c>
      <c r="H4211">
        <v>29.573876024514401</v>
      </c>
      <c r="I4211">
        <v>39.032967101586301</v>
      </c>
      <c r="J4211">
        <v>1.5916793174427399</v>
      </c>
      <c r="K4211">
        <v>2.1520869497177202</v>
      </c>
      <c r="L4211">
        <v>1.89938348901842</v>
      </c>
      <c r="M4211">
        <v>52.522152061207699</v>
      </c>
      <c r="N4211">
        <v>1.9955864440242801</v>
      </c>
      <c r="O4211">
        <v>13.8339920948616</v>
      </c>
      <c r="P4211">
        <v>80.714285714285694</v>
      </c>
      <c r="Q4211">
        <v>0.13182848784640799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1428</v>
      </c>
      <c r="E4212">
        <v>13.702680000000001</v>
      </c>
      <c r="F4212">
        <v>2</v>
      </c>
      <c r="G4212">
        <v>5.0213031139556703</v>
      </c>
      <c r="K4212">
        <v>1.8164878752898299</v>
      </c>
      <c r="L4212">
        <v>1.8009664774797101</v>
      </c>
      <c r="M4212">
        <v>73.414657253377001</v>
      </c>
      <c r="N4212">
        <v>1</v>
      </c>
      <c r="O4212">
        <v>5</v>
      </c>
      <c r="P4212">
        <v>66.6666666666666</v>
      </c>
      <c r="Q4212">
        <v>-2.1676028175539999E-2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13.685</v>
      </c>
      <c r="F4213">
        <v>8.0500000000000007</v>
      </c>
      <c r="G4213">
        <v>-49.817406563463599</v>
      </c>
      <c r="H4213">
        <v>-10.8414024143242</v>
      </c>
      <c r="I4213">
        <v>-42.2323268405204</v>
      </c>
      <c r="J4213">
        <v>3.4784717702729302</v>
      </c>
      <c r="K4213">
        <v>8.5449817994123691</v>
      </c>
      <c r="L4213">
        <v>9.7246801108223107</v>
      </c>
      <c r="M4213">
        <v>44.4156402101111</v>
      </c>
      <c r="N4213">
        <v>0.87144853079802798</v>
      </c>
      <c r="O4213">
        <v>65.8385093167701</v>
      </c>
      <c r="P4213">
        <v>3.2051282051282102</v>
      </c>
      <c r="Q4213">
        <v>8.7264238422115004E-2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271</v>
      </c>
      <c r="E4214">
        <v>13.66767084</v>
      </c>
      <c r="F4214">
        <v>62.6</v>
      </c>
      <c r="G4214">
        <v>1.1890450494395399</v>
      </c>
      <c r="H4214">
        <v>0.97843832887418802</v>
      </c>
      <c r="I4214">
        <v>19.175113512389501</v>
      </c>
      <c r="J4214">
        <v>-6.3212490543766204</v>
      </c>
      <c r="K4214">
        <v>62.274554020875399</v>
      </c>
      <c r="L4214">
        <v>52.3854116781865</v>
      </c>
      <c r="M4214">
        <v>37.786667046748804</v>
      </c>
      <c r="N4214">
        <v>1.19701457995834</v>
      </c>
      <c r="O4214">
        <v>16.7412140575079</v>
      </c>
      <c r="P4214">
        <v>88.270676691729307</v>
      </c>
      <c r="Q4214">
        <v>0.23710471758179899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13.665932462000001</v>
      </c>
      <c r="F4215">
        <v>14.14</v>
      </c>
      <c r="G4215">
        <v>-73.510954950560404</v>
      </c>
      <c r="H4215">
        <v>-11.636856959778701</v>
      </c>
      <c r="I4215">
        <v>-48.532924371281801</v>
      </c>
      <c r="J4215">
        <v>-1.5913445552362899</v>
      </c>
      <c r="K4215">
        <v>16.3953684583898</v>
      </c>
      <c r="L4215">
        <v>19.522958933732902</v>
      </c>
      <c r="M4215">
        <v>33.898877225508997</v>
      </c>
      <c r="N4215">
        <v>0.71837058800174602</v>
      </c>
      <c r="O4215">
        <v>98.019801980197997</v>
      </c>
      <c r="P4215">
        <v>0.85592011412269897</v>
      </c>
      <c r="Q4215">
        <v>-5.5982387457001001E-2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271</v>
      </c>
      <c r="E4216">
        <v>13.6444419</v>
      </c>
      <c r="F4216">
        <v>49.95</v>
      </c>
      <c r="G4216">
        <v>84.984860949021098</v>
      </c>
      <c r="H4216">
        <v>23.184134472289699</v>
      </c>
      <c r="I4216">
        <v>14.072802619448099</v>
      </c>
      <c r="J4216">
        <v>-7.0800709928959602</v>
      </c>
      <c r="K4216">
        <v>47.042229321173799</v>
      </c>
      <c r="L4216">
        <v>41.348388440322601</v>
      </c>
      <c r="M4216">
        <v>48.481252893400899</v>
      </c>
      <c r="N4216">
        <v>2.3310014873574598</v>
      </c>
      <c r="O4216">
        <v>19.8998998998998</v>
      </c>
      <c r="P4216">
        <v>141.88861985472099</v>
      </c>
      <c r="Q4216">
        <v>0.12974784415517099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133</v>
      </c>
      <c r="E4217">
        <v>13.6421733</v>
      </c>
      <c r="F4217">
        <v>11.38</v>
      </c>
      <c r="G4217">
        <v>-72.995153596158602</v>
      </c>
      <c r="H4217">
        <v>9.8769621356986406</v>
      </c>
      <c r="I4217">
        <v>-18.830567574028802</v>
      </c>
      <c r="J4217">
        <v>15.1544323538799</v>
      </c>
      <c r="K4217">
        <v>10.0036643498287</v>
      </c>
      <c r="L4217">
        <v>11.1448220651416</v>
      </c>
      <c r="M4217">
        <v>89.335205481667501</v>
      </c>
      <c r="N4217">
        <v>2.11331195998679</v>
      </c>
      <c r="O4217">
        <v>104.305799648506</v>
      </c>
      <c r="P4217">
        <v>34.3565525383707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E4218">
        <v>13.635987200000001</v>
      </c>
      <c r="F4218">
        <v>11.99</v>
      </c>
      <c r="G4218">
        <v>-4.5886441935883298</v>
      </c>
      <c r="H4218">
        <v>-7.73230391048887</v>
      </c>
      <c r="I4218">
        <v>-16.978937660318302</v>
      </c>
      <c r="J4218">
        <v>1.6795527796571501</v>
      </c>
      <c r="K4218">
        <v>11.330142942873101</v>
      </c>
      <c r="L4218">
        <v>10.876618205736399</v>
      </c>
      <c r="M4218">
        <v>61.8571977404292</v>
      </c>
      <c r="N4218">
        <v>1.10818886418135</v>
      </c>
      <c r="O4218">
        <v>23.853211009174299</v>
      </c>
      <c r="P4218">
        <v>46.936274509803901</v>
      </c>
      <c r="Q4218">
        <v>-5.301726028899E-3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E4219">
        <v>13.608000000000001</v>
      </c>
      <c r="F4219">
        <v>1.89</v>
      </c>
      <c r="G4219">
        <v>-3.62878934546492</v>
      </c>
      <c r="H4219">
        <v>7.1723146378543801</v>
      </c>
      <c r="I4219">
        <v>-33.874834316853303</v>
      </c>
      <c r="J4219">
        <v>4.3541102566692702</v>
      </c>
      <c r="K4219">
        <v>1.8569136630148499</v>
      </c>
      <c r="L4219">
        <v>1.8873020859173599</v>
      </c>
      <c r="M4219">
        <v>58.4428669959918</v>
      </c>
      <c r="N4219">
        <v>1.10374875301979</v>
      </c>
      <c r="O4219">
        <v>62.433862433862402</v>
      </c>
      <c r="P4219">
        <v>35</v>
      </c>
      <c r="Q4219">
        <v>3.9524892695070001E-2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622</v>
      </c>
      <c r="E4220">
        <v>13.60248</v>
      </c>
      <c r="F4220">
        <v>23.55</v>
      </c>
      <c r="G4220">
        <v>-52.299627301352103</v>
      </c>
      <c r="H4220">
        <v>-13.0249240209227</v>
      </c>
      <c r="I4220">
        <v>-15.9294389134512</v>
      </c>
      <c r="J4220">
        <v>-8.8994798181171593</v>
      </c>
      <c r="K4220">
        <v>24.781347403154601</v>
      </c>
      <c r="L4220">
        <v>25.896218932919201</v>
      </c>
      <c r="M4220">
        <v>44.682948145809398</v>
      </c>
      <c r="N4220">
        <v>0.37606853218382402</v>
      </c>
      <c r="O4220">
        <v>61.358811040339603</v>
      </c>
      <c r="P4220">
        <v>23.947368421052602</v>
      </c>
      <c r="Q4220">
        <v>0.15826586341446999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13.565953800000001</v>
      </c>
      <c r="F4221">
        <v>36.26</v>
      </c>
      <c r="G4221">
        <v>-0.84519408099524895</v>
      </c>
      <c r="H4221">
        <v>17.604416472671101</v>
      </c>
      <c r="I4221">
        <v>-4.42157835295908</v>
      </c>
      <c r="J4221">
        <v>-20.367709420258699</v>
      </c>
      <c r="K4221">
        <v>33.317502598608002</v>
      </c>
      <c r="L4221">
        <v>31.765741922497199</v>
      </c>
      <c r="M4221">
        <v>47.293114977417602</v>
      </c>
      <c r="N4221">
        <v>2.8697606490360301</v>
      </c>
      <c r="O4221">
        <v>31.742967457253101</v>
      </c>
      <c r="P4221">
        <v>49.958643507030501</v>
      </c>
      <c r="Q4221">
        <v>-3.3850217246923997E-2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E4222">
        <v>13.563774</v>
      </c>
      <c r="F4222">
        <v>17.010000000000002</v>
      </c>
      <c r="G4222">
        <v>-24.0109549505604</v>
      </c>
      <c r="H4222">
        <v>-2.8868569597787599</v>
      </c>
      <c r="I4222">
        <v>-14.300366231746899</v>
      </c>
      <c r="J4222">
        <v>1.5916793174427399</v>
      </c>
      <c r="K4222">
        <v>17.009996751311299</v>
      </c>
      <c r="L4222">
        <v>16.932083996987998</v>
      </c>
      <c r="M4222">
        <v>100</v>
      </c>
      <c r="O4222">
        <v>0</v>
      </c>
      <c r="P4222">
        <v>0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219</v>
      </c>
      <c r="E4223">
        <v>13.532194</v>
      </c>
      <c r="F4223">
        <v>45.16</v>
      </c>
      <c r="G4223">
        <v>66.216509244890204</v>
      </c>
      <c r="H4223">
        <v>2.1131430402212299</v>
      </c>
      <c r="I4223">
        <v>7.7536878223070902</v>
      </c>
      <c r="J4223">
        <v>2.2157042784411898</v>
      </c>
      <c r="K4223">
        <v>43.936673381473099</v>
      </c>
      <c r="L4223">
        <v>38.7588650258459</v>
      </c>
      <c r="M4223">
        <v>56.270910886350897</v>
      </c>
      <c r="N4223">
        <v>1.5655103158663499</v>
      </c>
      <c r="O4223">
        <v>43.799822852081498</v>
      </c>
      <c r="P4223">
        <v>96.092053842813698</v>
      </c>
      <c r="Q4223">
        <v>7.1859264277610996E-2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915</v>
      </c>
      <c r="E4224">
        <v>13.499616</v>
      </c>
      <c r="F4224">
        <v>0.87</v>
      </c>
      <c r="G4224">
        <v>53.5400654576028</v>
      </c>
      <c r="H4224">
        <v>0.86314304022122801</v>
      </c>
      <c r="I4224">
        <v>-13.1375755340725</v>
      </c>
      <c r="J4224">
        <v>-14.5699368441734</v>
      </c>
      <c r="K4224">
        <v>0.88611341770510998</v>
      </c>
      <c r="L4224">
        <v>0.77883530730800299</v>
      </c>
      <c r="M4224">
        <v>35.359126707183002</v>
      </c>
      <c r="N4224">
        <v>0.79826086956521702</v>
      </c>
      <c r="O4224">
        <v>51.724137931034498</v>
      </c>
      <c r="P4224">
        <v>89.130434782608603</v>
      </c>
      <c r="Q4224">
        <v>-3.121574405416E-3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1160</v>
      </c>
      <c r="E4225">
        <v>13.49920225</v>
      </c>
      <c r="F4225">
        <v>6.73</v>
      </c>
      <c r="G4225">
        <v>60.372606693275102</v>
      </c>
      <c r="H4225">
        <v>-15.5571566872991</v>
      </c>
      <c r="I4225">
        <v>-6.6203662317469396</v>
      </c>
      <c r="J4225">
        <v>10.6052847596196</v>
      </c>
      <c r="K4225">
        <v>6.4107695224029397</v>
      </c>
      <c r="L4225">
        <v>5.3895921557371604</v>
      </c>
      <c r="M4225">
        <v>67.815140071521995</v>
      </c>
      <c r="N4225">
        <v>0.42618278601154402</v>
      </c>
      <c r="O4225">
        <v>20.356612184249599</v>
      </c>
      <c r="Q4225">
        <v>5.2222981033489997E-2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418</v>
      </c>
      <c r="E4226">
        <v>13.497460800000001</v>
      </c>
      <c r="F4226">
        <v>18.61</v>
      </c>
      <c r="G4226">
        <v>45.170863231257698</v>
      </c>
      <c r="H4226">
        <v>-9.0864537339723093</v>
      </c>
      <c r="I4226">
        <v>-22.126022497224898</v>
      </c>
      <c r="J4226">
        <v>1.5916793174427399</v>
      </c>
      <c r="K4226">
        <v>18.529886055165299</v>
      </c>
      <c r="L4226">
        <v>15.1848154068784</v>
      </c>
      <c r="M4226">
        <v>14.079203571840999</v>
      </c>
      <c r="N4226">
        <v>1.41592920353982E-3</v>
      </c>
      <c r="O4226">
        <v>15.099408919935501</v>
      </c>
      <c r="P4226">
        <v>106.777777777777</v>
      </c>
      <c r="Q4226">
        <v>0.10796207101446099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54</v>
      </c>
      <c r="E4227">
        <v>13.452032831999899</v>
      </c>
      <c r="F4227">
        <v>6.08</v>
      </c>
      <c r="G4227">
        <v>9.6154186758131797</v>
      </c>
      <c r="H4227">
        <v>-4.3268569597787501</v>
      </c>
      <c r="I4227">
        <v>3.7578861954375</v>
      </c>
      <c r="J4227">
        <v>-0.16270664746952199</v>
      </c>
      <c r="K4227">
        <v>5.8915182632011396</v>
      </c>
      <c r="L4227">
        <v>5.3881995298842398</v>
      </c>
      <c r="M4227">
        <v>47.584894458069201</v>
      </c>
      <c r="N4227">
        <v>0.88263147897407901</v>
      </c>
      <c r="O4227">
        <v>22.532894736842099</v>
      </c>
      <c r="Q4227">
        <v>6.9027098673514004E-2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E4228">
        <v>13.418768999999999</v>
      </c>
      <c r="F4228">
        <v>14.82</v>
      </c>
      <c r="G4228">
        <v>-78.951666413010997</v>
      </c>
      <c r="H4228">
        <v>-6.5905606634824601</v>
      </c>
      <c r="I4228">
        <v>-15.9592912483362</v>
      </c>
      <c r="J4228">
        <v>13.020250746014099</v>
      </c>
      <c r="K4228">
        <v>15.141068988518199</v>
      </c>
      <c r="L4228">
        <v>15.6534224942554</v>
      </c>
      <c r="M4228">
        <v>54.045038308875803</v>
      </c>
      <c r="N4228">
        <v>0.19468072859372201</v>
      </c>
      <c r="O4228">
        <v>123.34682860998601</v>
      </c>
      <c r="P4228">
        <v>43.050193050193002</v>
      </c>
      <c r="Q4228">
        <v>4.2609807025250003E-2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13.41221625</v>
      </c>
      <c r="F4229">
        <v>29.35</v>
      </c>
      <c r="G4229">
        <v>-52.859439799045298</v>
      </c>
      <c r="H4229">
        <v>-2.1385576400508599</v>
      </c>
      <c r="I4229">
        <v>-18.760001648413599</v>
      </c>
      <c r="J4229">
        <v>0.52287504222564696</v>
      </c>
      <c r="K4229">
        <v>29.253398196876802</v>
      </c>
      <c r="L4229">
        <v>31.185017882532801</v>
      </c>
      <c r="M4229">
        <v>52.111635723972697</v>
      </c>
      <c r="N4229">
        <v>1.6449682683590201</v>
      </c>
      <c r="O4229">
        <v>47.359454855195899</v>
      </c>
      <c r="P4229">
        <v>30.155210643015501</v>
      </c>
      <c r="Q4229">
        <v>-2.8553082736856E-2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418</v>
      </c>
      <c r="E4230">
        <v>13.386374999999999</v>
      </c>
      <c r="F4230">
        <v>1.63</v>
      </c>
      <c r="G4230">
        <v>45.780711716106197</v>
      </c>
      <c r="H4230">
        <v>21.9131430402212</v>
      </c>
      <c r="I4230">
        <v>-5.6336995650802901</v>
      </c>
      <c r="J4230">
        <v>1.5916793174427399</v>
      </c>
      <c r="K4230">
        <v>1.4159891155925699</v>
      </c>
      <c r="L4230">
        <v>1.3154124543889401</v>
      </c>
      <c r="M4230">
        <v>58.320097929957797</v>
      </c>
      <c r="N4230">
        <v>1.59398078498567</v>
      </c>
      <c r="O4230">
        <v>23.926380368098101</v>
      </c>
      <c r="P4230">
        <v>96.385542168674704</v>
      </c>
      <c r="Q4230">
        <v>0.112935715283157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72</v>
      </c>
      <c r="E4231">
        <v>13.353300000000001</v>
      </c>
      <c r="F4231">
        <v>1.1100000000000001</v>
      </c>
      <c r="G4231">
        <v>36.858610266830802</v>
      </c>
      <c r="H4231">
        <v>10.1131430402212</v>
      </c>
      <c r="I4231">
        <v>-20.232569621577401</v>
      </c>
      <c r="J4231">
        <v>-0.14745111733986099</v>
      </c>
      <c r="K4231">
        <v>1.1046151203633101</v>
      </c>
      <c r="L4231">
        <v>1.0213070596326901</v>
      </c>
      <c r="M4231">
        <v>38.8768248780585</v>
      </c>
      <c r="N4231">
        <v>0.71475929526181303</v>
      </c>
      <c r="O4231">
        <v>52.252252252252198</v>
      </c>
      <c r="P4231">
        <v>68.181818181818102</v>
      </c>
      <c r="Q4231">
        <v>6.7700213310904006E-2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138</v>
      </c>
      <c r="E4232">
        <v>13.312620320000001</v>
      </c>
      <c r="F4232">
        <v>31.4</v>
      </c>
      <c r="G4232">
        <v>-7.7577154096496903</v>
      </c>
      <c r="H4232">
        <v>-9.8145678031522596</v>
      </c>
      <c r="I4232">
        <v>-30.922777277949798</v>
      </c>
      <c r="J4232">
        <v>8.14340345537377</v>
      </c>
      <c r="K4232">
        <v>31.205649977725599</v>
      </c>
      <c r="L4232">
        <v>33.411312195022198</v>
      </c>
      <c r="M4232">
        <v>64.506045208641694</v>
      </c>
      <c r="N4232">
        <v>0.96186190299164498</v>
      </c>
      <c r="O4232">
        <v>58.1847133757961</v>
      </c>
      <c r="P4232">
        <v>24.702144559173899</v>
      </c>
      <c r="Q4232">
        <v>7.9914237297566998E-2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833</v>
      </c>
      <c r="E4233">
        <v>13.275</v>
      </c>
      <c r="F4233">
        <v>29.5</v>
      </c>
      <c r="G4233">
        <v>-28.479866867658799</v>
      </c>
      <c r="H4233">
        <v>-10.699356959778701</v>
      </c>
      <c r="I4233">
        <v>-12.1535518273148</v>
      </c>
      <c r="J4233">
        <v>0.35297827961214601</v>
      </c>
      <c r="K4233">
        <v>29.9714720458846</v>
      </c>
      <c r="L4233">
        <v>29.252141895240399</v>
      </c>
      <c r="M4233">
        <v>46.572886655460103</v>
      </c>
      <c r="N4233">
        <v>1.7476711948988</v>
      </c>
      <c r="O4233">
        <v>15.4237288135593</v>
      </c>
      <c r="P4233">
        <v>20.4573295222539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361</v>
      </c>
      <c r="E4234">
        <v>13.200570000000001</v>
      </c>
      <c r="F4234">
        <v>27</v>
      </c>
      <c r="G4234">
        <v>55.629763612313802</v>
      </c>
      <c r="H4234">
        <v>47.879752920970802</v>
      </c>
      <c r="I4234">
        <v>50.3337801097164</v>
      </c>
      <c r="J4234">
        <v>-4.2593845123444796</v>
      </c>
      <c r="K4234">
        <v>21.131819627795402</v>
      </c>
      <c r="L4234">
        <v>16.907668871808699</v>
      </c>
      <c r="M4234">
        <v>54.606118369491398</v>
      </c>
      <c r="N4234">
        <v>1.3679198807285899</v>
      </c>
      <c r="O4234">
        <v>11.037037037037001</v>
      </c>
      <c r="P4234">
        <v>134.78260869565199</v>
      </c>
      <c r="Q4234">
        <v>0.174655675729675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E4235">
        <v>13.171200000000001</v>
      </c>
      <c r="F4235">
        <v>28</v>
      </c>
      <c r="G4235">
        <v>30.344061587477</v>
      </c>
      <c r="H4235">
        <v>3.7798097068879</v>
      </c>
      <c r="I4235">
        <v>-39.911418304010503</v>
      </c>
      <c r="J4235">
        <v>15.412817528824799</v>
      </c>
      <c r="K4235">
        <v>25.391058313070001</v>
      </c>
      <c r="L4235">
        <v>27.1711866294015</v>
      </c>
      <c r="M4235">
        <v>78.283293611393802</v>
      </c>
      <c r="N4235">
        <v>2.8342857142857101</v>
      </c>
      <c r="O4235">
        <v>91.892857142857096</v>
      </c>
      <c r="P4235">
        <v>61.476355247981502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469</v>
      </c>
      <c r="E4236">
        <v>13.16085743</v>
      </c>
      <c r="F4236">
        <v>17.95</v>
      </c>
      <c r="G4236">
        <v>-24.2887327283382</v>
      </c>
      <c r="H4236">
        <v>2.0839032741393502</v>
      </c>
      <c r="I4236">
        <v>-14.021036622808399</v>
      </c>
      <c r="J4236">
        <v>1.5916793174427399</v>
      </c>
      <c r="K4236">
        <v>17.530515071149001</v>
      </c>
      <c r="L4236">
        <v>17.3020716685594</v>
      </c>
      <c r="M4236">
        <v>99.8052603467236</v>
      </c>
      <c r="N4236">
        <v>3</v>
      </c>
      <c r="O4236">
        <v>0.27855153203342198</v>
      </c>
      <c r="P4236">
        <v>4.9707602339181101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54</v>
      </c>
      <c r="E4237">
        <v>13.156000000000001</v>
      </c>
      <c r="F4237">
        <v>1.76</v>
      </c>
      <c r="G4237">
        <v>95.989045049439497</v>
      </c>
      <c r="H4237">
        <v>-10.373487975821501</v>
      </c>
      <c r="I4237">
        <v>53.3186813873006</v>
      </c>
      <c r="J4237">
        <v>-3.8728015568741898</v>
      </c>
      <c r="K4237">
        <v>1.7517198157099501</v>
      </c>
      <c r="L4237">
        <v>1.43376977834793</v>
      </c>
      <c r="M4237">
        <v>36.374695113801003</v>
      </c>
      <c r="N4237">
        <v>0.87921049775043703</v>
      </c>
      <c r="O4237">
        <v>31.25</v>
      </c>
      <c r="P4237">
        <v>131.57894736842101</v>
      </c>
      <c r="Q4237">
        <v>9.1192867188380003E-3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E4238">
        <v>13.132258503999999</v>
      </c>
      <c r="F4238">
        <v>39.28</v>
      </c>
      <c r="G4238">
        <v>62.238452351478401</v>
      </c>
      <c r="H4238">
        <v>-2.8868569597787599</v>
      </c>
      <c r="I4238">
        <v>-15.4827561688538</v>
      </c>
      <c r="J4238">
        <v>1.5916793174427399</v>
      </c>
      <c r="K4238">
        <v>36.5117683447858</v>
      </c>
      <c r="L4238">
        <v>30.246810848854999</v>
      </c>
      <c r="M4238">
        <v>98.988324292940803</v>
      </c>
      <c r="N4238">
        <v>7.6450828217305603E-2</v>
      </c>
      <c r="O4238">
        <v>16.878818737270802</v>
      </c>
      <c r="P4238">
        <v>96.399999999999906</v>
      </c>
      <c r="Q4238">
        <v>1.6331571083646999E-2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418</v>
      </c>
      <c r="E4239">
        <v>13.122147500000001</v>
      </c>
      <c r="F4239">
        <v>42.35</v>
      </c>
      <c r="G4239">
        <v>-52.231293933611298</v>
      </c>
      <c r="H4239">
        <v>-13.217435472175399</v>
      </c>
      <c r="I4239">
        <v>-29.6003662317469</v>
      </c>
      <c r="J4239">
        <v>-5.6106614433045001</v>
      </c>
      <c r="K4239">
        <v>45.191488065067901</v>
      </c>
      <c r="L4239">
        <v>50.152491865024402</v>
      </c>
      <c r="M4239">
        <v>40.095799528616297</v>
      </c>
      <c r="N4239">
        <v>0.33324064827956301</v>
      </c>
      <c r="O4239">
        <v>48.170011806375399</v>
      </c>
      <c r="P4239">
        <v>4.5679012345678904</v>
      </c>
      <c r="Q4239">
        <v>1.9349242533291001E-2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715</v>
      </c>
      <c r="E4240">
        <v>13.10207943</v>
      </c>
      <c r="F4240">
        <v>117.98</v>
      </c>
      <c r="G4240">
        <v>14.528265340656001</v>
      </c>
      <c r="H4240">
        <v>0.966386259741984</v>
      </c>
      <c r="I4240">
        <v>7.4288950146418102</v>
      </c>
      <c r="J4240">
        <v>2.7198844456478701</v>
      </c>
      <c r="K4240">
        <v>113.06353890789499</v>
      </c>
      <c r="L4240">
        <v>102.23162772669301</v>
      </c>
      <c r="M4240">
        <v>34.201172078942697</v>
      </c>
      <c r="N4240">
        <v>0.72188296545571495</v>
      </c>
      <c r="O4240">
        <v>0.59332090184778197</v>
      </c>
      <c r="P4240">
        <v>42.954077305222299</v>
      </c>
    </row>
    <row r="4241" spans="1:17" hidden="1" x14ac:dyDescent="0.3">
      <c r="A4241" t="s">
        <v>8641</v>
      </c>
      <c r="B4241" t="s">
        <v>8244</v>
      </c>
      <c r="C4241" t="str">
        <f>IFERROR(VLOOKUP(Table1[[#This Row],[Ticker]],[1]!Table1[[Symbol]:[Industry]],2,FALSE),"-")</f>
        <v>-</v>
      </c>
      <c r="E4241">
        <v>13.087429500000001</v>
      </c>
      <c r="F4241">
        <v>17.89</v>
      </c>
      <c r="G4241">
        <v>74.426545049439497</v>
      </c>
      <c r="H4241">
        <v>-4.7628340311701196</v>
      </c>
      <c r="I4241">
        <v>-14.966662733690301</v>
      </c>
      <c r="J4241">
        <v>6.31915428963406</v>
      </c>
      <c r="K4241">
        <v>17.727649104702</v>
      </c>
      <c r="L4241">
        <v>16.378809848559499</v>
      </c>
      <c r="M4241">
        <v>45.269430832532798</v>
      </c>
      <c r="N4241">
        <v>0.61016137959476002</v>
      </c>
      <c r="O4241">
        <v>26.1039686975964</v>
      </c>
      <c r="P4241">
        <v>152.683615819209</v>
      </c>
      <c r="Q4241">
        <v>6.9445241913359004E-2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124</v>
      </c>
      <c r="E4242">
        <v>13.060374884345199</v>
      </c>
      <c r="F4242">
        <v>99.6</v>
      </c>
      <c r="G4242">
        <v>-5.5931859894901201</v>
      </c>
      <c r="H4242">
        <v>-1.87035303188851</v>
      </c>
      <c r="I4242">
        <v>-12.2495918825592</v>
      </c>
      <c r="J4242">
        <v>1.0670674632677399</v>
      </c>
      <c r="K4242">
        <v>88.622837348358701</v>
      </c>
      <c r="L4242">
        <v>75.642478964540601</v>
      </c>
      <c r="M4242">
        <v>75.835066412166697</v>
      </c>
      <c r="N4242">
        <v>1</v>
      </c>
      <c r="Q4242">
        <v>-4.6725400847372998E-2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418</v>
      </c>
      <c r="E4243">
        <v>13.042315</v>
      </c>
      <c r="F4243">
        <v>6.38</v>
      </c>
      <c r="G4243">
        <v>9.1831995379572895</v>
      </c>
      <c r="H4243">
        <v>-13.6410469039128</v>
      </c>
      <c r="I4243">
        <v>-49.330916129913902</v>
      </c>
      <c r="J4243">
        <v>-3.74165401589058</v>
      </c>
      <c r="K4243">
        <v>6.9220200193018</v>
      </c>
      <c r="L4243">
        <v>7.2346858095386803</v>
      </c>
      <c r="M4243">
        <v>29.757424821724399</v>
      </c>
      <c r="N4243">
        <v>1.45368865017856</v>
      </c>
      <c r="O4243">
        <v>69.749216300940404</v>
      </c>
      <c r="P4243">
        <v>48.717948717948701</v>
      </c>
      <c r="Q4243">
        <v>5.9332013477855002E-2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622</v>
      </c>
      <c r="E4244">
        <v>13.0177449</v>
      </c>
      <c r="F4244">
        <v>22.41</v>
      </c>
      <c r="G4244">
        <v>40.768456814145402</v>
      </c>
      <c r="H4244">
        <v>5.2691714090155797</v>
      </c>
      <c r="I4244">
        <v>13.1740364986284</v>
      </c>
      <c r="J4244">
        <v>12.0989256942543</v>
      </c>
      <c r="K4244">
        <v>18.4076005135462</v>
      </c>
      <c r="L4244">
        <v>16.408030970651101</v>
      </c>
      <c r="M4244">
        <v>78.049023025131206</v>
      </c>
      <c r="N4244">
        <v>1.5349810509064801</v>
      </c>
      <c r="O4244">
        <v>0</v>
      </c>
      <c r="P4244">
        <v>105.40788267644299</v>
      </c>
      <c r="Q4244">
        <v>1.6844356680518001E-2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555</v>
      </c>
      <c r="E4245">
        <v>13.0161216</v>
      </c>
      <c r="F4245">
        <v>16.96</v>
      </c>
      <c r="G4245">
        <v>100.922732052092</v>
      </c>
      <c r="H4245">
        <v>0.89238719139099798</v>
      </c>
      <c r="I4245">
        <v>16.1611722297915</v>
      </c>
      <c r="J4245">
        <v>1.9979474544131499</v>
      </c>
      <c r="K4245">
        <v>15.107286711336201</v>
      </c>
      <c r="L4245">
        <v>11.6615649577186</v>
      </c>
      <c r="M4245">
        <v>52.323653136824902</v>
      </c>
      <c r="N4245">
        <v>1.03109477905165</v>
      </c>
      <c r="O4245">
        <v>4.5400943396226303</v>
      </c>
      <c r="P4245">
        <v>176.67210440456699</v>
      </c>
      <c r="Q4245">
        <v>7.4771727661835E-2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1428</v>
      </c>
      <c r="E4246">
        <v>12.969706887999999</v>
      </c>
      <c r="F4246">
        <v>14.29</v>
      </c>
      <c r="G4246">
        <v>15.403679195781001</v>
      </c>
      <c r="H4246">
        <v>15.1665182364535</v>
      </c>
      <c r="I4246">
        <v>-11.2722479909394</v>
      </c>
      <c r="J4246">
        <v>-8.3484404430362904</v>
      </c>
      <c r="K4246">
        <v>13.780591518872599</v>
      </c>
      <c r="L4246">
        <v>12.347495972106501</v>
      </c>
      <c r="M4246">
        <v>39.123695772999497</v>
      </c>
      <c r="N4246">
        <v>2.2058887876025501</v>
      </c>
      <c r="O4246">
        <v>22.673198040587799</v>
      </c>
      <c r="P4246">
        <v>93.108108108107999</v>
      </c>
      <c r="Q4246">
        <v>4.2199378964947999E-2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121</v>
      </c>
      <c r="E4247">
        <v>12.96</v>
      </c>
      <c r="F4247">
        <v>3.6</v>
      </c>
      <c r="G4247">
        <v>568.29673735713095</v>
      </c>
      <c r="H4247">
        <v>73.613143040221203</v>
      </c>
      <c r="I4247">
        <v>106.558529473774</v>
      </c>
      <c r="J4247">
        <v>12.948146194414299</v>
      </c>
      <c r="K4247">
        <v>2.5881917241750898</v>
      </c>
      <c r="L4247">
        <v>1.90349405825711</v>
      </c>
      <c r="M4247">
        <v>98.706318119882695</v>
      </c>
      <c r="N4247">
        <v>1.71546961939204</v>
      </c>
      <c r="O4247">
        <v>0</v>
      </c>
      <c r="P4247">
        <v>592.30769230769204</v>
      </c>
      <c r="Q4247">
        <v>0.230536384235771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E4248">
        <v>12.91888752</v>
      </c>
      <c r="F4248">
        <v>7.7</v>
      </c>
      <c r="G4248">
        <v>5.4008097553218901</v>
      </c>
      <c r="H4248">
        <v>13.1898392054129</v>
      </c>
      <c r="I4248">
        <v>-42.5389496427441</v>
      </c>
      <c r="J4248">
        <v>16.4821902663478</v>
      </c>
      <c r="K4248">
        <v>7.2070135536293698</v>
      </c>
      <c r="L4248">
        <v>7.6860889150486296</v>
      </c>
      <c r="M4248">
        <v>62.949078888828097</v>
      </c>
      <c r="N4248">
        <v>1.5602557154118999</v>
      </c>
      <c r="O4248">
        <v>71.818181818181799</v>
      </c>
      <c r="P4248">
        <v>55.5555555555555</v>
      </c>
      <c r="Q4248">
        <v>3.6797896636025E-2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622</v>
      </c>
      <c r="E4249">
        <v>12.907653</v>
      </c>
      <c r="F4249">
        <v>3.3</v>
      </c>
      <c r="G4249">
        <v>54.367423427817897</v>
      </c>
      <c r="H4249">
        <v>-4.9640082950903404</v>
      </c>
      <c r="I4249">
        <v>32.366300434919701</v>
      </c>
      <c r="J4249">
        <v>-7.7489800232165997</v>
      </c>
      <c r="K4249">
        <v>3.4800173790992202</v>
      </c>
      <c r="L4249">
        <v>2.8029731993908098</v>
      </c>
      <c r="M4249">
        <v>18.6289053102204</v>
      </c>
      <c r="N4249">
        <v>0.40492621640865201</v>
      </c>
      <c r="O4249">
        <v>31.818181818181799</v>
      </c>
      <c r="P4249">
        <v>94.117647058823493</v>
      </c>
      <c r="Q4249">
        <v>3.8159240241671999E-2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21</v>
      </c>
      <c r="E4250">
        <v>12.901400000000001</v>
      </c>
      <c r="F4250">
        <v>25.7</v>
      </c>
      <c r="G4250">
        <v>54.090223150617597</v>
      </c>
      <c r="H4250">
        <v>8.44042362820222</v>
      </c>
      <c r="I4250">
        <v>18.1738605723767</v>
      </c>
      <c r="J4250">
        <v>-16.895183613864599</v>
      </c>
      <c r="K4250">
        <v>22.923493462881201</v>
      </c>
      <c r="L4250">
        <v>19.068605143806899</v>
      </c>
      <c r="M4250">
        <v>44.768961665880198</v>
      </c>
      <c r="N4250">
        <v>1.37545030834673</v>
      </c>
      <c r="O4250">
        <v>29.0272373540855</v>
      </c>
      <c r="P4250">
        <v>88.002926115581502</v>
      </c>
      <c r="Q4250">
        <v>2.1083481503325001E-2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302</v>
      </c>
      <c r="E4251">
        <v>12.88575</v>
      </c>
      <c r="F4251">
        <v>17.25</v>
      </c>
      <c r="G4251">
        <v>40.745492040843502</v>
      </c>
      <c r="H4251">
        <v>-13.7779460686896</v>
      </c>
      <c r="I4251">
        <v>-23.6063599225986</v>
      </c>
      <c r="J4251">
        <v>8.4166051334664793</v>
      </c>
      <c r="K4251">
        <v>19.022865314669701</v>
      </c>
      <c r="L4251">
        <v>17.315946036557399</v>
      </c>
      <c r="M4251">
        <v>45.349168354011297</v>
      </c>
      <c r="N4251">
        <v>2.8689814538732099</v>
      </c>
      <c r="O4251">
        <v>32.695652173912997</v>
      </c>
      <c r="P4251">
        <v>76.200204290091904</v>
      </c>
      <c r="Q4251">
        <v>9.1126921014954995E-2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E4252">
        <v>12.8332949</v>
      </c>
      <c r="F4252">
        <v>16.21</v>
      </c>
      <c r="G4252">
        <v>-42.960954950560399</v>
      </c>
      <c r="H4252">
        <v>-28.5424513653731</v>
      </c>
      <c r="I4252">
        <v>-43.791449311346703</v>
      </c>
      <c r="J4252">
        <v>1.7093956211508301</v>
      </c>
      <c r="K4252">
        <v>19.009671391429599</v>
      </c>
      <c r="L4252">
        <v>19.3190415692324</v>
      </c>
      <c r="M4252">
        <v>38.035157202475197</v>
      </c>
      <c r="N4252">
        <v>1.6065835184235999</v>
      </c>
      <c r="O4252">
        <v>58.482418260333098</v>
      </c>
      <c r="P4252">
        <v>22.803030303030301</v>
      </c>
      <c r="Q4252">
        <v>4.8042252428615997E-2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60</v>
      </c>
      <c r="E4253">
        <v>12.810896700000001</v>
      </c>
      <c r="F4253">
        <v>12.81</v>
      </c>
      <c r="G4253">
        <v>-12.6196506027343</v>
      </c>
      <c r="H4253">
        <v>6.1344196359659202</v>
      </c>
      <c r="I4253">
        <v>-55.457922501843399</v>
      </c>
      <c r="J4253">
        <v>-4.14783503134311</v>
      </c>
      <c r="K4253">
        <v>13.1203648079385</v>
      </c>
      <c r="L4253">
        <v>13.8778876930516</v>
      </c>
      <c r="M4253">
        <v>29.997481544294899</v>
      </c>
      <c r="N4253">
        <v>0.91850735231377401</v>
      </c>
      <c r="O4253">
        <v>114.75409836065499</v>
      </c>
      <c r="P4253">
        <v>21.306818181818102</v>
      </c>
      <c r="Q4253">
        <v>5.9707773996797997E-2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715</v>
      </c>
      <c r="E4254">
        <v>12.801381996</v>
      </c>
      <c r="F4254">
        <v>251.12</v>
      </c>
      <c r="G4254">
        <v>1.2109459170968699</v>
      </c>
      <c r="H4254">
        <v>0.21318420942667299</v>
      </c>
      <c r="I4254">
        <v>0.38201034951988699</v>
      </c>
      <c r="J4254">
        <v>0.43132094825934197</v>
      </c>
      <c r="K4254">
        <v>243.93312357025599</v>
      </c>
      <c r="L4254">
        <v>226.21649881120999</v>
      </c>
      <c r="M4254">
        <v>61.795021026026802</v>
      </c>
      <c r="N4254">
        <v>0.50439705315406702</v>
      </c>
      <c r="O4254">
        <v>3.5361580121057599</v>
      </c>
      <c r="P4254">
        <v>30.275990869474999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72</v>
      </c>
      <c r="E4255">
        <v>12.789701775999999</v>
      </c>
      <c r="F4255">
        <v>6.92</v>
      </c>
      <c r="G4255">
        <v>-31.000202262388399</v>
      </c>
      <c r="H4255">
        <v>-11.0879151608369</v>
      </c>
      <c r="I4255">
        <v>-35.842316345125603</v>
      </c>
      <c r="J4255">
        <v>-3.07865035288691</v>
      </c>
      <c r="K4255">
        <v>7.2771050387362903</v>
      </c>
      <c r="L4255">
        <v>7.8270318198466704</v>
      </c>
      <c r="M4255">
        <v>36.205073766448898</v>
      </c>
      <c r="N4255">
        <v>1.0389986948735801</v>
      </c>
      <c r="O4255">
        <v>63.872832369942103</v>
      </c>
      <c r="P4255">
        <v>14.759535655058</v>
      </c>
      <c r="Q4255">
        <v>2.4529965723955001E-2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715</v>
      </c>
      <c r="E4256">
        <v>12.781170502</v>
      </c>
      <c r="F4256">
        <v>25.68</v>
      </c>
      <c r="G4256">
        <v>-14.9246799410026</v>
      </c>
      <c r="H4256">
        <v>-2.4642676397633898</v>
      </c>
      <c r="I4256">
        <v>-4.6551760178363697</v>
      </c>
      <c r="J4256">
        <v>-0.61557844537056805</v>
      </c>
      <c r="K4256">
        <v>25.656012391986401</v>
      </c>
      <c r="L4256">
        <v>24.326944533609801</v>
      </c>
      <c r="N4256">
        <v>0.41436403142463202</v>
      </c>
      <c r="O4256">
        <v>10.8644859813084</v>
      </c>
      <c r="P4256">
        <v>16.4625850340136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E4257">
        <v>12.7629936</v>
      </c>
      <c r="F4257">
        <v>29.68</v>
      </c>
      <c r="G4257">
        <v>-34.881825821431299</v>
      </c>
      <c r="H4257">
        <v>0.79735356653703104</v>
      </c>
      <c r="I4257">
        <v>-52.337944519847099</v>
      </c>
      <c r="J4257">
        <v>1.62341527428184</v>
      </c>
      <c r="K4257">
        <v>32.151233080639003</v>
      </c>
      <c r="L4257">
        <v>36.090338832714103</v>
      </c>
      <c r="M4257">
        <v>40.690936820100603</v>
      </c>
      <c r="N4257">
        <v>0.71557637610841496</v>
      </c>
      <c r="O4257">
        <v>87.331536388140094</v>
      </c>
      <c r="P4257">
        <v>6.3037249283667496</v>
      </c>
      <c r="Q4257">
        <v>3.6186022406539002E-2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138</v>
      </c>
      <c r="E4258">
        <v>12.749143399999999</v>
      </c>
      <c r="F4258">
        <v>18.25</v>
      </c>
      <c r="G4258">
        <v>-24.0109549505604</v>
      </c>
      <c r="H4258">
        <v>-2.8868569597787599</v>
      </c>
      <c r="I4258">
        <v>-14.300366231746899</v>
      </c>
      <c r="J4258">
        <v>1.5916793174427399</v>
      </c>
      <c r="K4258">
        <v>18.249999426152701</v>
      </c>
      <c r="L4258">
        <v>18.233680743863601</v>
      </c>
      <c r="M4258">
        <v>100</v>
      </c>
      <c r="O4258">
        <v>0</v>
      </c>
      <c r="P4258">
        <v>0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433</v>
      </c>
      <c r="E4259">
        <v>12.737083455</v>
      </c>
      <c r="F4259">
        <v>37.89</v>
      </c>
      <c r="G4259">
        <v>-17.697823637429099</v>
      </c>
      <c r="H4259">
        <v>-6.7688032506588396</v>
      </c>
      <c r="I4259">
        <v>-11.561754518081001</v>
      </c>
      <c r="J4259">
        <v>-3.8490740176344098</v>
      </c>
      <c r="K4259">
        <v>36.531750235675801</v>
      </c>
      <c r="L4259">
        <v>36.3990138389455</v>
      </c>
      <c r="M4259">
        <v>60.836416146743503</v>
      </c>
      <c r="N4259">
        <v>0.59650176678445199</v>
      </c>
      <c r="O4259">
        <v>35.655845869622503</v>
      </c>
      <c r="P4259">
        <v>21.442307692307701</v>
      </c>
      <c r="Q4259">
        <v>6.7899629635262998E-2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932</v>
      </c>
      <c r="E4260">
        <v>12.6905272</v>
      </c>
      <c r="F4260">
        <v>23.27</v>
      </c>
      <c r="G4260">
        <v>63.499117571599001</v>
      </c>
      <c r="H4260">
        <v>-0.55832182006664999</v>
      </c>
      <c r="I4260">
        <v>-29.280271237227399</v>
      </c>
      <c r="J4260">
        <v>-1.7283206825572399</v>
      </c>
      <c r="K4260">
        <v>24.735808283509201</v>
      </c>
      <c r="L4260">
        <v>21.514045515498399</v>
      </c>
      <c r="M4260">
        <v>28.693437289439199</v>
      </c>
      <c r="N4260">
        <v>0.97004624426552599</v>
      </c>
      <c r="O4260">
        <v>76.966050709067403</v>
      </c>
      <c r="P4260">
        <v>98.719043552519196</v>
      </c>
      <c r="Q4260">
        <v>6.1877606437493002E-2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715</v>
      </c>
      <c r="E4261">
        <v>12.67263724</v>
      </c>
      <c r="F4261">
        <v>78.98</v>
      </c>
      <c r="G4261">
        <v>-1.61826937795855</v>
      </c>
      <c r="H4261">
        <v>3.1086921958698799</v>
      </c>
      <c r="I4261">
        <v>-0.18390907237690399</v>
      </c>
      <c r="J4261">
        <v>3.1851548506924301</v>
      </c>
      <c r="K4261">
        <v>76.786496692961094</v>
      </c>
      <c r="L4261">
        <v>71.565180228501006</v>
      </c>
      <c r="M4261">
        <v>56.470560257846202</v>
      </c>
      <c r="N4261">
        <v>1.71406839681457</v>
      </c>
      <c r="O4261">
        <v>3.4565712838693101</v>
      </c>
      <c r="P4261">
        <v>28.214285714285701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622</v>
      </c>
      <c r="E4262">
        <v>12.6641260799999</v>
      </c>
      <c r="F4262">
        <v>25.8</v>
      </c>
      <c r="G4262">
        <v>-4.5665105061160096</v>
      </c>
      <c r="H4262">
        <v>-8.5557912001415701</v>
      </c>
      <c r="I4262">
        <v>-28.2716900063384</v>
      </c>
      <c r="J4262">
        <v>-1.96318930697764</v>
      </c>
      <c r="K4262">
        <v>25.097353880320199</v>
      </c>
      <c r="L4262">
        <v>24.768943352804701</v>
      </c>
      <c r="M4262">
        <v>52.757902889047401</v>
      </c>
      <c r="N4262">
        <v>1.36976167645063</v>
      </c>
      <c r="O4262">
        <v>46.899224806201502</v>
      </c>
      <c r="P4262">
        <v>32.989690721649502</v>
      </c>
      <c r="Q4262">
        <v>4.4619924879716E-2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812</v>
      </c>
      <c r="E4263">
        <v>12.65573925</v>
      </c>
      <c r="F4263">
        <v>327.25</v>
      </c>
      <c r="G4263">
        <v>120.845012127628</v>
      </c>
      <c r="H4263">
        <v>21.0714763735545</v>
      </c>
      <c r="I4263">
        <v>-39.363338523938303</v>
      </c>
      <c r="J4263">
        <v>8.8515940994814102</v>
      </c>
      <c r="K4263">
        <v>322.76159770550498</v>
      </c>
      <c r="L4263">
        <v>295.33574343226201</v>
      </c>
      <c r="M4263">
        <v>57.4239071496891</v>
      </c>
      <c r="N4263">
        <v>1.5340206185567</v>
      </c>
      <c r="O4263">
        <v>47.838044308632497</v>
      </c>
      <c r="P4263">
        <v>171.802325581395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133</v>
      </c>
      <c r="E4264">
        <v>12.603530940000001</v>
      </c>
      <c r="F4264">
        <v>38.06</v>
      </c>
      <c r="G4264">
        <v>-7.3340696041471896</v>
      </c>
      <c r="H4264">
        <v>-7.4232972175874004</v>
      </c>
      <c r="I4264">
        <v>-20.3250575897716</v>
      </c>
      <c r="J4264">
        <v>-0.84054769041131905</v>
      </c>
      <c r="K4264">
        <v>39.085648569088903</v>
      </c>
      <c r="L4264">
        <v>37.992247116932703</v>
      </c>
      <c r="M4264">
        <v>33.361437010530601</v>
      </c>
      <c r="N4264">
        <v>0.27680757057305799</v>
      </c>
      <c r="O4264">
        <v>33.473462953231703</v>
      </c>
      <c r="P4264">
        <v>29.016949152542299</v>
      </c>
      <c r="Q4264">
        <v>-6.8022005567399996E-4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1318</v>
      </c>
      <c r="E4265">
        <v>12.591982437999899</v>
      </c>
      <c r="F4265">
        <v>26.16</v>
      </c>
      <c r="G4265">
        <v>-16.2235631087804</v>
      </c>
      <c r="H4265">
        <v>-2.30971190398806</v>
      </c>
      <c r="I4265">
        <v>-9.7022054960412394</v>
      </c>
      <c r="J4265">
        <v>1.70657782376217</v>
      </c>
      <c r="K4265">
        <v>25.903325091113999</v>
      </c>
      <c r="L4265">
        <v>25.270364936321801</v>
      </c>
      <c r="M4265">
        <v>62.670828158080603</v>
      </c>
      <c r="N4265">
        <v>1.1682253565032601</v>
      </c>
      <c r="O4265">
        <v>2.82874617737003</v>
      </c>
      <c r="P4265">
        <v>9.3645484949832696</v>
      </c>
      <c r="Q4265">
        <v>-7.1457502660915995E-2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E4266">
        <v>12.583387699999999</v>
      </c>
      <c r="F4266">
        <v>25.09</v>
      </c>
      <c r="G4266">
        <v>252.150964089919</v>
      </c>
      <c r="H4266">
        <v>-8.9937271887863801</v>
      </c>
      <c r="I4266">
        <v>1.9646940092169101</v>
      </c>
      <c r="J4266">
        <v>7.3071928541853399</v>
      </c>
      <c r="K4266">
        <v>24.331865253857401</v>
      </c>
      <c r="L4266">
        <v>20.443328790792201</v>
      </c>
      <c r="M4266">
        <v>55.326012069364303</v>
      </c>
      <c r="N4266">
        <v>0.31667908634375502</v>
      </c>
      <c r="O4266">
        <v>50.259067357512897</v>
      </c>
      <c r="P4266">
        <v>339.404553415061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E4267">
        <v>12.57816</v>
      </c>
      <c r="F4267">
        <v>21</v>
      </c>
      <c r="G4267">
        <v>34.240740603320397</v>
      </c>
      <c r="H4267">
        <v>-13.3490418337283</v>
      </c>
      <c r="I4267">
        <v>-26.102130196467598</v>
      </c>
      <c r="J4267">
        <v>-0.43130918830438297</v>
      </c>
      <c r="K4267">
        <v>21.206838056090401</v>
      </c>
      <c r="L4267">
        <v>19.2289580685337</v>
      </c>
      <c r="M4267">
        <v>44.237278574835102</v>
      </c>
      <c r="N4267">
        <v>0.97760325383619795</v>
      </c>
      <c r="O4267">
        <v>29.4761904761904</v>
      </c>
      <c r="P4267">
        <v>72.131147540983605</v>
      </c>
      <c r="Q4267">
        <v>4.2125547731723001E-2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622</v>
      </c>
      <c r="E4268">
        <v>12.576872</v>
      </c>
      <c r="F4268">
        <v>37.4</v>
      </c>
      <c r="G4268">
        <v>-12.168849687402499</v>
      </c>
      <c r="H4268">
        <v>-6.0102698597279796</v>
      </c>
      <c r="I4268">
        <v>-21.0335333140412</v>
      </c>
      <c r="J4268">
        <v>-1.58090951504456</v>
      </c>
      <c r="K4268">
        <v>40.058347082858297</v>
      </c>
      <c r="L4268">
        <v>41.2116298333762</v>
      </c>
      <c r="M4268">
        <v>29.913233977271702</v>
      </c>
      <c r="N4268">
        <v>0.66021891039515102</v>
      </c>
      <c r="O4268">
        <v>36.096256684491898</v>
      </c>
      <c r="P4268">
        <v>13.127646702964199</v>
      </c>
      <c r="Q4268">
        <v>9.4232145274362994E-2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541</v>
      </c>
      <c r="E4269">
        <v>12.5685</v>
      </c>
      <c r="F4269">
        <v>7.35</v>
      </c>
      <c r="G4269">
        <v>-24.0109549505604</v>
      </c>
      <c r="H4269">
        <v>-2.8868569597787599</v>
      </c>
      <c r="I4269">
        <v>-14.300366231746899</v>
      </c>
      <c r="J4269">
        <v>1.5916793174427399</v>
      </c>
      <c r="K4269">
        <v>7.35</v>
      </c>
      <c r="L4269">
        <v>7.3499999999999801</v>
      </c>
      <c r="M4269">
        <v>50</v>
      </c>
      <c r="O4269">
        <v>0</v>
      </c>
      <c r="P4269">
        <v>0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290</v>
      </c>
      <c r="E4270">
        <v>12.499842959999899</v>
      </c>
      <c r="F4270">
        <v>22.44</v>
      </c>
      <c r="G4270">
        <v>-18.460625693740099</v>
      </c>
      <c r="H4270">
        <v>1.6368846672847302E-2</v>
      </c>
      <c r="I4270">
        <v>-42.767054150140297</v>
      </c>
      <c r="J4270">
        <v>-2.1997898768700499</v>
      </c>
      <c r="K4270">
        <v>23.162118329593198</v>
      </c>
      <c r="L4270">
        <v>23.840075622883699</v>
      </c>
      <c r="M4270">
        <v>44.520907411278699</v>
      </c>
      <c r="N4270">
        <v>0.61508323624084105</v>
      </c>
      <c r="O4270">
        <v>96.078431372549005</v>
      </c>
      <c r="P4270">
        <v>40.25</v>
      </c>
      <c r="Q4270">
        <v>5.6100197674026998E-2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418</v>
      </c>
      <c r="E4271">
        <v>12.4762</v>
      </c>
      <c r="F4271">
        <v>1.07</v>
      </c>
      <c r="G4271">
        <v>-23.0675587241453</v>
      </c>
      <c r="H4271">
        <v>-1.9344760073978</v>
      </c>
      <c r="I4271">
        <v>-27.308496313047701</v>
      </c>
      <c r="J4271">
        <v>-3.7654635397001099</v>
      </c>
      <c r="K4271">
        <v>1.0914649399915699</v>
      </c>
      <c r="L4271">
        <v>1.1292024888072201</v>
      </c>
      <c r="M4271">
        <v>41.010243685539102</v>
      </c>
      <c r="N4271">
        <v>0.79971779796398701</v>
      </c>
      <c r="O4271">
        <v>50.467289719626102</v>
      </c>
      <c r="P4271">
        <v>17.582417582417499</v>
      </c>
      <c r="Q4271">
        <v>7.9198036645878003E-2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E4272">
        <v>12.475008000000001</v>
      </c>
      <c r="F4272">
        <v>74.97</v>
      </c>
      <c r="G4272">
        <v>-9.2902204440570006</v>
      </c>
      <c r="H4272">
        <v>0.52003959194537497</v>
      </c>
      <c r="I4272">
        <v>-10.7506424748408</v>
      </c>
      <c r="J4272">
        <v>1.5916793174427399</v>
      </c>
      <c r="K4272">
        <v>75.642596743405704</v>
      </c>
      <c r="L4272">
        <v>74.307258162026997</v>
      </c>
      <c r="M4272">
        <v>46.814303299417602</v>
      </c>
      <c r="N4272">
        <v>2.0333333333333301</v>
      </c>
      <c r="O4272">
        <v>15.646258503401301</v>
      </c>
      <c r="P4272">
        <v>18.623417721518901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1435</v>
      </c>
      <c r="E4273">
        <v>12.444588749999999</v>
      </c>
      <c r="F4273">
        <v>5.05</v>
      </c>
      <c r="G4273">
        <v>-20.949730460764499</v>
      </c>
      <c r="H4273">
        <v>13.4725900448295</v>
      </c>
      <c r="I4273">
        <v>-34.141636073016798</v>
      </c>
      <c r="J4273">
        <v>-3.1253018146327198</v>
      </c>
      <c r="K4273">
        <v>4.8593255705468597</v>
      </c>
      <c r="L4273">
        <v>5.3271752814097697</v>
      </c>
      <c r="M4273">
        <v>57.3089430696294</v>
      </c>
      <c r="N4273">
        <v>0.354710160382187</v>
      </c>
      <c r="O4273">
        <v>56.435643564356397</v>
      </c>
      <c r="P4273">
        <v>28.1725888324873</v>
      </c>
      <c r="Q4273">
        <v>-8.5355405683080008E-3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418</v>
      </c>
      <c r="E4274">
        <v>12.4052559</v>
      </c>
      <c r="F4274">
        <v>12.23</v>
      </c>
      <c r="G4274">
        <v>24.2314692918637</v>
      </c>
      <c r="H4274">
        <v>-7.7025078250910104</v>
      </c>
      <c r="I4274">
        <v>-35.090521672161401</v>
      </c>
      <c r="J4274">
        <v>6.1371338628972998</v>
      </c>
      <c r="K4274">
        <v>12.418048183906</v>
      </c>
      <c r="L4274">
        <v>11.354860388091399</v>
      </c>
      <c r="M4274">
        <v>39.013790406320702</v>
      </c>
      <c r="N4274">
        <v>0.64114603945899595</v>
      </c>
      <c r="O4274">
        <v>64.758789860997496</v>
      </c>
      <c r="P4274">
        <v>68.689655172413794</v>
      </c>
      <c r="Q4274">
        <v>6.8060629407015003E-2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402</v>
      </c>
      <c r="E4275">
        <v>12.4041</v>
      </c>
      <c r="F4275">
        <v>207.6</v>
      </c>
      <c r="G4275">
        <v>34.704641379714701</v>
      </c>
      <c r="H4275">
        <v>-13.6871836237232</v>
      </c>
      <c r="I4275">
        <v>1.9370357839305301</v>
      </c>
      <c r="J4275">
        <v>16.7168440078248</v>
      </c>
      <c r="K4275">
        <v>231.26669779044201</v>
      </c>
      <c r="L4275">
        <v>203.68802803993799</v>
      </c>
      <c r="M4275">
        <v>35.979871018237503</v>
      </c>
      <c r="N4275">
        <v>4.35728461174988</v>
      </c>
      <c r="O4275">
        <v>28.9739884393063</v>
      </c>
      <c r="P4275">
        <v>58.715596330275197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302</v>
      </c>
      <c r="E4276">
        <v>12.363</v>
      </c>
      <c r="F4276">
        <v>41.21</v>
      </c>
      <c r="G4276">
        <v>-0.99602957742612097</v>
      </c>
      <c r="H4276">
        <v>1.4422569642718699</v>
      </c>
      <c r="I4276">
        <v>8.7145591413873706</v>
      </c>
      <c r="J4276">
        <v>6.5853098906911498</v>
      </c>
      <c r="K4276">
        <v>39.534046430044</v>
      </c>
      <c r="L4276">
        <v>38.5937442557982</v>
      </c>
      <c r="M4276">
        <v>69.520779145297098</v>
      </c>
      <c r="N4276">
        <v>2.1682242990654199</v>
      </c>
      <c r="O4276">
        <v>9.4879883523416595</v>
      </c>
      <c r="P4276">
        <v>35.114754098360599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E4277">
        <v>12.360659999999999</v>
      </c>
      <c r="F4277">
        <v>12.19</v>
      </c>
      <c r="G4277">
        <v>209.961647789165</v>
      </c>
      <c r="H4277">
        <v>9.4747666564573993</v>
      </c>
      <c r="I4277">
        <v>63.655838147814997</v>
      </c>
      <c r="J4277">
        <v>0.93915076931876795</v>
      </c>
      <c r="K4277">
        <v>11.225634335838199</v>
      </c>
      <c r="L4277">
        <v>8.8178517772572</v>
      </c>
      <c r="M4277">
        <v>55.741091385812197</v>
      </c>
      <c r="N4277">
        <v>0.65181457350634797</v>
      </c>
      <c r="O4277">
        <v>14.2739950779327</v>
      </c>
      <c r="P4277">
        <v>268.27794561933501</v>
      </c>
      <c r="Q4277">
        <v>1.5175949891946001E-2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138</v>
      </c>
      <c r="E4278">
        <v>12.357390000000001</v>
      </c>
      <c r="F4278">
        <v>103.8</v>
      </c>
      <c r="G4278">
        <v>142.48455210977301</v>
      </c>
      <c r="H4278">
        <v>27.958976898786698</v>
      </c>
      <c r="I4278">
        <v>-3.8630856699850602</v>
      </c>
      <c r="J4278">
        <v>-0.29867985079921699</v>
      </c>
      <c r="K4278">
        <v>87.881807188197598</v>
      </c>
      <c r="L4278">
        <v>69.333865372302895</v>
      </c>
      <c r="M4278">
        <v>78.283282643221298</v>
      </c>
      <c r="N4278">
        <v>0.29146487294469298</v>
      </c>
      <c r="O4278">
        <v>2.1194605009633798</v>
      </c>
      <c r="P4278">
        <v>219.38461538461499</v>
      </c>
      <c r="Q4278">
        <v>0.10930026048972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373</v>
      </c>
      <c r="E4279">
        <v>12.3061104</v>
      </c>
      <c r="F4279">
        <v>12</v>
      </c>
      <c r="G4279">
        <v>14.5571743796935</v>
      </c>
      <c r="H4279">
        <v>57.113143040221203</v>
      </c>
      <c r="I4279">
        <v>62.952218701783302</v>
      </c>
      <c r="J4279">
        <v>-1.63412713417015</v>
      </c>
      <c r="K4279">
        <v>9.7375359699968005</v>
      </c>
      <c r="L4279">
        <v>7.8531476876552304</v>
      </c>
      <c r="M4279">
        <v>45.123996915282703</v>
      </c>
      <c r="N4279">
        <v>2.5212765957446801</v>
      </c>
      <c r="O4279">
        <v>36.9166666666666</v>
      </c>
      <c r="P4279">
        <v>106.896551724137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418</v>
      </c>
      <c r="E4280">
        <v>12.298094600000001</v>
      </c>
      <c r="F4280">
        <v>9.4600000000000009</v>
      </c>
      <c r="G4280">
        <v>51.174230234624702</v>
      </c>
      <c r="H4280">
        <v>24.421850164231699</v>
      </c>
      <c r="I4280">
        <v>7.1373744614494603</v>
      </c>
      <c r="J4280">
        <v>11.002110156444999</v>
      </c>
      <c r="K4280">
        <v>8.0551757460979498</v>
      </c>
      <c r="L4280">
        <v>7.1079458527950701</v>
      </c>
      <c r="M4280">
        <v>55.693660805710103</v>
      </c>
      <c r="N4280">
        <v>1.7203891570738901</v>
      </c>
      <c r="O4280">
        <v>22.621564482029498</v>
      </c>
      <c r="P4280">
        <v>103.44086021505299</v>
      </c>
      <c r="Q4280">
        <v>3.4681653462397002E-2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915</v>
      </c>
      <c r="E4281">
        <v>12.22</v>
      </c>
      <c r="F4281">
        <v>6.11</v>
      </c>
      <c r="G4281">
        <v>-25.621260908692399</v>
      </c>
      <c r="H4281">
        <v>-3.52481549247412</v>
      </c>
      <c r="I4281">
        <v>-29.084187710129001</v>
      </c>
      <c r="J4281">
        <v>5.2522450412364297</v>
      </c>
      <c r="K4281">
        <v>6.1294241516478296</v>
      </c>
      <c r="L4281">
        <v>6.5522909254279202</v>
      </c>
      <c r="M4281">
        <v>56.1236904446286</v>
      </c>
      <c r="N4281">
        <v>1.2807323537950499</v>
      </c>
      <c r="O4281">
        <v>45.6628477905073</v>
      </c>
      <c r="P4281">
        <v>19.3359375</v>
      </c>
      <c r="Q4281">
        <v>6.0586651834660998E-2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715</v>
      </c>
      <c r="E4282">
        <v>12.214835947999999</v>
      </c>
      <c r="F4282">
        <v>2627.53</v>
      </c>
      <c r="G4282">
        <v>1.3249796799233899</v>
      </c>
      <c r="H4282">
        <v>-4.9977527154647601E-2</v>
      </c>
      <c r="I4282">
        <v>0.78922961237248201</v>
      </c>
      <c r="J4282">
        <v>8.2245355178597906E-2</v>
      </c>
      <c r="K4282">
        <v>2551.3952678184801</v>
      </c>
      <c r="L4282">
        <v>2365.13491963142</v>
      </c>
      <c r="M4282">
        <v>57.569699091115801</v>
      </c>
      <c r="N4282">
        <v>0.44472962421670098</v>
      </c>
      <c r="O4282">
        <v>2.7584842037959598</v>
      </c>
      <c r="P4282">
        <v>30.3338293650793</v>
      </c>
      <c r="Q4282">
        <v>2.2268006150822001E-2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622</v>
      </c>
      <c r="E4283">
        <v>12.17981208</v>
      </c>
      <c r="F4283">
        <v>13.92</v>
      </c>
      <c r="G4283">
        <v>-13.9714292588608</v>
      </c>
      <c r="H4283">
        <v>-5.9365023498496798</v>
      </c>
      <c r="I4283">
        <v>-8.04082424701412</v>
      </c>
      <c r="J4283">
        <v>-7.2749873492239097</v>
      </c>
      <c r="K4283">
        <v>14.262041427717399</v>
      </c>
      <c r="L4283">
        <v>13.6096053273062</v>
      </c>
      <c r="M4283">
        <v>39.287428090307102</v>
      </c>
      <c r="N4283">
        <v>2.5161164114875501</v>
      </c>
      <c r="O4283">
        <v>58.405172413793103</v>
      </c>
      <c r="Q4283">
        <v>6.2805567980032007E-2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E4284">
        <v>12.164999999999999</v>
      </c>
      <c r="F4284">
        <v>40.549999999999997</v>
      </c>
      <c r="G4284">
        <v>41.499249131072197</v>
      </c>
      <c r="H4284">
        <v>-15.9170364051294</v>
      </c>
      <c r="I4284">
        <v>-33.200366231746898</v>
      </c>
      <c r="J4284">
        <v>0.59353632765630504</v>
      </c>
      <c r="K4284">
        <v>45.341282974894703</v>
      </c>
      <c r="L4284">
        <v>41.836284536645003</v>
      </c>
      <c r="M4284">
        <v>42.102559219153598</v>
      </c>
      <c r="N4284">
        <v>0.61144845034788098</v>
      </c>
      <c r="O4284">
        <v>44.660912453760702</v>
      </c>
      <c r="P4284">
        <v>97.804878048780395</v>
      </c>
      <c r="Q4284">
        <v>5.6149679375153999E-2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622</v>
      </c>
      <c r="E4285">
        <v>12.126795700000001</v>
      </c>
      <c r="F4285">
        <v>16.190000000000001</v>
      </c>
      <c r="G4285">
        <v>-2.2816316422897698</v>
      </c>
      <c r="H4285">
        <v>-11.828033430366901</v>
      </c>
      <c r="I4285">
        <v>-16.1791541105348</v>
      </c>
      <c r="J4285">
        <v>-4.5901388643754197</v>
      </c>
      <c r="K4285">
        <v>16.986370895229701</v>
      </c>
      <c r="L4285">
        <v>16.751798888157801</v>
      </c>
      <c r="M4285">
        <v>49.980722292608</v>
      </c>
      <c r="N4285">
        <v>1.09163336417504</v>
      </c>
      <c r="O4285">
        <v>43.607164916615098</v>
      </c>
      <c r="P4285">
        <v>47.181818181818102</v>
      </c>
      <c r="Q4285">
        <v>5.0022581404209003E-2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541</v>
      </c>
      <c r="E4286">
        <v>12.123635999999999</v>
      </c>
      <c r="F4286">
        <v>40.4</v>
      </c>
      <c r="G4286">
        <v>71.725479157966603</v>
      </c>
      <c r="H4286">
        <v>-8.2954263814598708</v>
      </c>
      <c r="I4286">
        <v>-50.173382104762801</v>
      </c>
      <c r="J4286">
        <v>6.5812843070477403</v>
      </c>
      <c r="K4286">
        <v>44.564149176171099</v>
      </c>
      <c r="L4286">
        <v>46.938742200543899</v>
      </c>
      <c r="M4286">
        <v>63.058389058681399</v>
      </c>
      <c r="N4286">
        <v>1.0485986653956101</v>
      </c>
      <c r="O4286">
        <v>81.683168316831697</v>
      </c>
      <c r="P4286">
        <v>95.736434108527106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715</v>
      </c>
      <c r="E4287">
        <v>12.120252429999899</v>
      </c>
      <c r="F4287">
        <v>38.43</v>
      </c>
      <c r="G4287">
        <v>13.5337837752806</v>
      </c>
      <c r="H4287">
        <v>1.4081187290380801</v>
      </c>
      <c r="I4287">
        <v>-0.29858634447315202</v>
      </c>
      <c r="J4287">
        <v>1.2303889948621001</v>
      </c>
      <c r="K4287">
        <v>37.2700297064751</v>
      </c>
      <c r="L4287">
        <v>34.050095090654203</v>
      </c>
      <c r="M4287">
        <v>57.562155009737999</v>
      </c>
      <c r="N4287">
        <v>1.6572571562307199</v>
      </c>
      <c r="O4287">
        <v>3.9552432995056002</v>
      </c>
      <c r="P4287">
        <v>42.3333333333333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541</v>
      </c>
      <c r="E4288">
        <v>12.116319839999999</v>
      </c>
      <c r="F4288">
        <v>10.32</v>
      </c>
      <c r="G4288">
        <v>-44.626339565945003</v>
      </c>
      <c r="H4288">
        <v>-1.52100330124217</v>
      </c>
      <c r="I4288">
        <v>-22.321756606078502</v>
      </c>
      <c r="J4288">
        <v>2.5634966157906698</v>
      </c>
      <c r="K4288">
        <v>10.5864824904301</v>
      </c>
      <c r="L4288">
        <v>11.104888030964201</v>
      </c>
      <c r="M4288">
        <v>45.480744686482502</v>
      </c>
      <c r="N4288">
        <v>0.65381408302715305</v>
      </c>
      <c r="O4288">
        <v>50.096899224806201</v>
      </c>
      <c r="P4288">
        <v>21.411764705882302</v>
      </c>
      <c r="Q4288">
        <v>9.7904027394810994E-2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54</v>
      </c>
      <c r="E4289">
        <v>12.0582057</v>
      </c>
      <c r="F4289">
        <v>40.19</v>
      </c>
      <c r="G4289">
        <v>82.091609152003599</v>
      </c>
      <c r="H4289">
        <v>-11.775745848667601</v>
      </c>
      <c r="I4289">
        <v>-18.5871011686367</v>
      </c>
      <c r="J4289">
        <v>-5.4377991406071402</v>
      </c>
      <c r="K4289">
        <v>41.233464014429799</v>
      </c>
      <c r="L4289">
        <v>37.126723314210501</v>
      </c>
      <c r="M4289">
        <v>39.455555467149601</v>
      </c>
      <c r="N4289">
        <v>1.43414473890053</v>
      </c>
      <c r="O4289">
        <v>28.3155013684996</v>
      </c>
      <c r="P4289">
        <v>106.632390745501</v>
      </c>
      <c r="Q4289">
        <v>2.0646700364852E-2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906</v>
      </c>
      <c r="E4290">
        <v>12.054701909999901</v>
      </c>
      <c r="F4290">
        <v>2.41</v>
      </c>
      <c r="G4290">
        <v>26.6140450494395</v>
      </c>
      <c r="H4290">
        <v>-12.3759080546692</v>
      </c>
      <c r="I4290">
        <v>-8.2356753073954098E-2</v>
      </c>
      <c r="J4290">
        <v>4.3777301411602699E-3</v>
      </c>
      <c r="K4290">
        <v>2.6582342037924298</v>
      </c>
      <c r="L4290">
        <v>2.43046420963302</v>
      </c>
      <c r="M4290">
        <v>40.834824904590299</v>
      </c>
      <c r="N4290">
        <v>0.43741305843498801</v>
      </c>
      <c r="O4290">
        <v>75.933609958506196</v>
      </c>
      <c r="P4290">
        <v>69.7183098591549</v>
      </c>
      <c r="Q4290">
        <v>7.9700983274349994E-3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21</v>
      </c>
      <c r="E4291">
        <v>12.019</v>
      </c>
      <c r="F4291">
        <v>23.8</v>
      </c>
      <c r="G4291">
        <v>61.636470946475399</v>
      </c>
      <c r="H4291">
        <v>42.533703787884697</v>
      </c>
      <c r="I4291">
        <v>14.627044385804499</v>
      </c>
      <c r="J4291">
        <v>3.46858896388534</v>
      </c>
      <c r="K4291">
        <v>19.5923870201254</v>
      </c>
      <c r="L4291">
        <v>16.267114444666401</v>
      </c>
      <c r="M4291">
        <v>80.871879555818694</v>
      </c>
      <c r="N4291">
        <v>0.66470888011211604</v>
      </c>
      <c r="O4291">
        <v>6.0084033613445298</v>
      </c>
      <c r="P4291">
        <v>240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541</v>
      </c>
      <c r="E4292">
        <v>11.980449999999999</v>
      </c>
      <c r="F4292">
        <v>38</v>
      </c>
      <c r="G4292">
        <v>-9.8968408364463301</v>
      </c>
      <c r="H4292">
        <v>-3.1754951124945801</v>
      </c>
      <c r="I4292">
        <v>-7.3484945739929399</v>
      </c>
      <c r="J4292">
        <v>12.3142900400534</v>
      </c>
      <c r="K4292">
        <v>37.109956841718798</v>
      </c>
      <c r="L4292">
        <v>35.883339973086002</v>
      </c>
      <c r="M4292">
        <v>83.381686995204106</v>
      </c>
      <c r="N4292">
        <v>0.62</v>
      </c>
      <c r="O4292">
        <v>24.078947368421002</v>
      </c>
      <c r="P4292">
        <v>97.710718002081094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E4293">
        <v>11.947056</v>
      </c>
      <c r="F4293">
        <v>20.57</v>
      </c>
      <c r="G4293">
        <v>-3.3657936602378702</v>
      </c>
      <c r="H4293">
        <v>8.9416554369154504</v>
      </c>
      <c r="I4293">
        <v>9.3917564381267695</v>
      </c>
      <c r="J4293">
        <v>-1.27956339229256</v>
      </c>
      <c r="K4293">
        <v>20.779394600680799</v>
      </c>
      <c r="L4293">
        <v>18.804320431311201</v>
      </c>
      <c r="M4293">
        <v>40.087095642519898</v>
      </c>
      <c r="N4293">
        <v>1.3043383139</v>
      </c>
      <c r="O4293">
        <v>27.175498298492901</v>
      </c>
      <c r="P4293">
        <v>96.091515729265893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60</v>
      </c>
      <c r="E4294">
        <v>11.9316455</v>
      </c>
      <c r="F4294">
        <v>24.67</v>
      </c>
      <c r="G4294">
        <v>113.20058351097801</v>
      </c>
      <c r="H4294">
        <v>-2.8868569597787599</v>
      </c>
      <c r="I4294">
        <v>-23.267155899643601</v>
      </c>
      <c r="J4294">
        <v>1.5916793174427399</v>
      </c>
      <c r="K4294">
        <v>24.546504348302498</v>
      </c>
      <c r="L4294">
        <v>21.784463906589998</v>
      </c>
      <c r="M4294">
        <v>97.755691246373402</v>
      </c>
      <c r="N4294">
        <v>0</v>
      </c>
      <c r="O4294">
        <v>15.4843940008106</v>
      </c>
      <c r="P4294">
        <v>228.933333333333</v>
      </c>
    </row>
    <row r="4295" spans="1:17" hidden="1" x14ac:dyDescent="0.3">
      <c r="A4295" t="s">
        <v>8748</v>
      </c>
      <c r="B4295" t="s">
        <v>4293</v>
      </c>
      <c r="C4295" t="str">
        <f>IFERROR(VLOOKUP(Table1[[#This Row],[Ticker]],[1]!Table1[[Symbol]:[Industry]],2,FALSE),"-")</f>
        <v>-</v>
      </c>
      <c r="D4295" t="s">
        <v>54</v>
      </c>
      <c r="E4295">
        <v>11.93</v>
      </c>
      <c r="F4295">
        <v>119.3</v>
      </c>
      <c r="M4295">
        <v>100</v>
      </c>
      <c r="N4295">
        <v>1</v>
      </c>
      <c r="Q4295">
        <v>5.4726977498741003E-2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285</v>
      </c>
      <c r="E4296">
        <v>11.898176400000001</v>
      </c>
      <c r="F4296">
        <v>11.88</v>
      </c>
      <c r="G4296">
        <v>35.881373447824402</v>
      </c>
      <c r="H4296">
        <v>-8.9738134815178796</v>
      </c>
      <c r="I4296">
        <v>7.6708863349881602</v>
      </c>
      <c r="J4296">
        <v>-8.0661153593633301</v>
      </c>
      <c r="K4296">
        <v>13.0415591592604</v>
      </c>
      <c r="L4296">
        <v>11.7896315305176</v>
      </c>
      <c r="M4296">
        <v>8.2445500201357493</v>
      </c>
      <c r="N4296">
        <v>2.0666666666666602</v>
      </c>
      <c r="O4296">
        <v>23.821548821548799</v>
      </c>
      <c r="P4296">
        <v>59.892328398384898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541</v>
      </c>
      <c r="E4297">
        <v>11.897264085512999</v>
      </c>
      <c r="F4297">
        <v>41.6</v>
      </c>
      <c r="G4297">
        <v>-13.783080016803099</v>
      </c>
      <c r="H4297">
        <v>-2.8868569597787599</v>
      </c>
      <c r="I4297">
        <v>-9.3028902095359296</v>
      </c>
      <c r="J4297">
        <v>1.5916793174427399</v>
      </c>
      <c r="K4297">
        <v>40.951941514914303</v>
      </c>
      <c r="L4297">
        <v>39.684373748757899</v>
      </c>
      <c r="M4297">
        <v>100</v>
      </c>
      <c r="N4297">
        <v>0</v>
      </c>
      <c r="O4297">
        <v>0</v>
      </c>
      <c r="P4297">
        <v>10.227874933757199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469</v>
      </c>
      <c r="E4298">
        <v>11.8665</v>
      </c>
      <c r="F4298">
        <v>8.7899999999999991</v>
      </c>
      <c r="G4298">
        <v>142.352681413075</v>
      </c>
      <c r="H4298">
        <v>18.350836429813299</v>
      </c>
      <c r="I4298">
        <v>-21.087216708947299</v>
      </c>
      <c r="J4298">
        <v>23.000130021667999</v>
      </c>
      <c r="K4298">
        <v>7.5383398544385898</v>
      </c>
      <c r="L4298">
        <v>7.9198921924910399</v>
      </c>
      <c r="M4298">
        <v>91.827750930039898</v>
      </c>
      <c r="N4298">
        <v>9.2338672600547997E-2</v>
      </c>
      <c r="O4298">
        <v>107.622298065984</v>
      </c>
      <c r="P4298">
        <v>244.70588235294099</v>
      </c>
      <c r="Q4298">
        <v>0.119350403621012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133</v>
      </c>
      <c r="E4299">
        <v>11.863799999999999</v>
      </c>
      <c r="F4299">
        <v>3.6</v>
      </c>
      <c r="G4299">
        <v>81.703330763725205</v>
      </c>
      <c r="H4299">
        <v>-13.155805615035399</v>
      </c>
      <c r="I4299">
        <v>27.9921238868301</v>
      </c>
      <c r="J4299">
        <v>-5.4969282774939598</v>
      </c>
      <c r="K4299">
        <v>3.7080885933379499</v>
      </c>
      <c r="L4299">
        <v>2.91025855803858</v>
      </c>
      <c r="M4299">
        <v>20.7147708615989</v>
      </c>
      <c r="N4299">
        <v>0.20282668309528301</v>
      </c>
      <c r="O4299">
        <v>38.6111111111111</v>
      </c>
      <c r="P4299">
        <v>123.602484472049</v>
      </c>
      <c r="Q4299">
        <v>-4.3354096437611997E-2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E4300">
        <v>11.831751000000001</v>
      </c>
      <c r="F4300">
        <v>4.74</v>
      </c>
      <c r="G4300">
        <v>-5.51095495056044</v>
      </c>
      <c r="H4300">
        <v>-12.7064962383358</v>
      </c>
      <c r="I4300">
        <v>-38.094578450396398</v>
      </c>
      <c r="J4300">
        <v>5.0399551795117201</v>
      </c>
      <c r="K4300">
        <v>4.6078156381318296</v>
      </c>
      <c r="L4300">
        <v>4.8232654725098998</v>
      </c>
      <c r="M4300">
        <v>70.609851318452698</v>
      </c>
      <c r="N4300">
        <v>1.5499999999999901</v>
      </c>
      <c r="O4300">
        <v>46.624472573839597</v>
      </c>
      <c r="P4300">
        <v>40.236686390532498</v>
      </c>
      <c r="Q4300">
        <v>4.2521129949112002E-2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418</v>
      </c>
      <c r="E4301">
        <v>11.830118300000001</v>
      </c>
      <c r="F4301">
        <v>11.83</v>
      </c>
      <c r="G4301">
        <v>112.58904504943899</v>
      </c>
      <c r="H4301">
        <v>-29.6515628421317</v>
      </c>
      <c r="I4301">
        <v>122.299633768253</v>
      </c>
      <c r="J4301">
        <v>-14.2866990609356</v>
      </c>
      <c r="K4301">
        <v>14.2764837546167</v>
      </c>
      <c r="M4301">
        <v>0.93791482920812497</v>
      </c>
      <c r="N4301">
        <v>8.9308811641067007E-2</v>
      </c>
      <c r="O4301">
        <v>65.257819103972906</v>
      </c>
      <c r="P4301">
        <v>136.6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677</v>
      </c>
      <c r="E4302">
        <v>11.813113749999999</v>
      </c>
      <c r="F4302">
        <v>84.25</v>
      </c>
      <c r="G4302">
        <v>215.29633461850901</v>
      </c>
      <c r="H4302">
        <v>15.065898945733</v>
      </c>
      <c r="I4302">
        <v>225.00692333732201</v>
      </c>
      <c r="J4302">
        <v>1.5795433951126401</v>
      </c>
      <c r="K4302">
        <v>78.2134139076894</v>
      </c>
      <c r="M4302">
        <v>63.690279360473902</v>
      </c>
      <c r="N4302">
        <v>0.88089725196301505</v>
      </c>
      <c r="O4302">
        <v>17.792284866468801</v>
      </c>
      <c r="P4302">
        <v>256.236786469344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271</v>
      </c>
      <c r="E4303">
        <v>11.753</v>
      </c>
      <c r="F4303">
        <v>16.79</v>
      </c>
      <c r="G4303">
        <v>-8.9321338402109003</v>
      </c>
      <c r="H4303">
        <v>-1.1919417055414601</v>
      </c>
      <c r="I4303">
        <v>3.9390703879713498</v>
      </c>
      <c r="J4303">
        <v>0.60158030754175995</v>
      </c>
      <c r="K4303">
        <v>16.8668984435804</v>
      </c>
      <c r="L4303">
        <v>16.097917353750699</v>
      </c>
      <c r="M4303">
        <v>43.340909992009699</v>
      </c>
      <c r="N4303">
        <v>1.7400847321081601</v>
      </c>
      <c r="O4303">
        <v>35.080405002977898</v>
      </c>
      <c r="P4303">
        <v>36.949429037520297</v>
      </c>
      <c r="Q4303">
        <v>1.0746605539560999E-2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302</v>
      </c>
      <c r="E4304">
        <v>11.741328897000001</v>
      </c>
      <c r="F4304">
        <v>9.2100000000000009</v>
      </c>
      <c r="G4304">
        <v>24.5374321462137</v>
      </c>
      <c r="H4304">
        <v>-7.9384033515313197</v>
      </c>
      <c r="I4304">
        <v>53.154179222798497</v>
      </c>
      <c r="K4304">
        <v>7.5246027658444099</v>
      </c>
      <c r="L4304">
        <v>6.1570502388896298</v>
      </c>
      <c r="M4304">
        <v>12.136929132962999</v>
      </c>
      <c r="N4304">
        <v>0.79087614581112697</v>
      </c>
      <c r="O4304">
        <v>5.3203040173723997</v>
      </c>
      <c r="P4304">
        <v>84.2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622</v>
      </c>
      <c r="E4305">
        <v>11.711690847</v>
      </c>
      <c r="F4305">
        <v>14.11</v>
      </c>
      <c r="G4305">
        <v>52.8060876559558</v>
      </c>
      <c r="H4305">
        <v>-13.4698734363313</v>
      </c>
      <c r="I4305">
        <v>-27.416129778544899</v>
      </c>
      <c r="J4305">
        <v>1.5916793174427399</v>
      </c>
      <c r="K4305">
        <v>14.031893385879901</v>
      </c>
      <c r="L4305">
        <v>12.0084279748143</v>
      </c>
      <c r="M4305">
        <v>0.46178403304846</v>
      </c>
      <c r="N4305">
        <v>5.1023515479614201E-2</v>
      </c>
      <c r="O4305">
        <v>18.284904323174999</v>
      </c>
      <c r="P4305">
        <v>95.9722222222222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402</v>
      </c>
      <c r="E4306">
        <v>11.6954975</v>
      </c>
      <c r="F4306">
        <v>18.05</v>
      </c>
      <c r="G4306">
        <v>40.5344995948941</v>
      </c>
      <c r="H4306">
        <v>15.682606589052</v>
      </c>
      <c r="I4306">
        <v>31.7352324737546</v>
      </c>
      <c r="J4306">
        <v>12.246364811666099</v>
      </c>
      <c r="K4306">
        <v>14.710792182518601</v>
      </c>
      <c r="L4306">
        <v>13.0629558801295</v>
      </c>
      <c r="M4306">
        <v>74.083453591264202</v>
      </c>
      <c r="N4306">
        <v>2.8300982187447898</v>
      </c>
      <c r="O4306">
        <v>0.277008310249304</v>
      </c>
      <c r="P4306">
        <v>89.600840336134397</v>
      </c>
      <c r="Q4306">
        <v>5.2331923191180997E-2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906</v>
      </c>
      <c r="E4307">
        <v>11.685423399999999</v>
      </c>
      <c r="F4307">
        <v>12.11</v>
      </c>
      <c r="G4307">
        <v>1.3513638900192499</v>
      </c>
      <c r="H4307">
        <v>-6.3723341382019898</v>
      </c>
      <c r="I4307">
        <v>-22.139026810133501</v>
      </c>
      <c r="J4307">
        <v>-3.4695451723531598</v>
      </c>
      <c r="K4307">
        <v>11.724324006598501</v>
      </c>
      <c r="L4307">
        <v>11.114107206510299</v>
      </c>
      <c r="M4307">
        <v>51.964212751871301</v>
      </c>
      <c r="N4307">
        <v>1.4801556748250699</v>
      </c>
      <c r="O4307">
        <v>28.819157720891798</v>
      </c>
      <c r="P4307">
        <v>46.610169491525397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785</v>
      </c>
      <c r="E4308">
        <v>11.67136035</v>
      </c>
      <c r="F4308">
        <v>14.95</v>
      </c>
      <c r="G4308">
        <v>250.67576184141899</v>
      </c>
      <c r="H4308">
        <v>25.036354209505699</v>
      </c>
      <c r="I4308">
        <v>226.246330806977</v>
      </c>
      <c r="J4308">
        <v>5.5633105231165096</v>
      </c>
      <c r="K4308">
        <v>11.830470714396499</v>
      </c>
      <c r="L4308">
        <v>7.9978352104449701</v>
      </c>
      <c r="M4308">
        <v>83.809438856358</v>
      </c>
      <c r="N4308">
        <v>0.19308466734277699</v>
      </c>
      <c r="O4308">
        <v>0</v>
      </c>
      <c r="P4308">
        <v>430.14184397163098</v>
      </c>
      <c r="Q4308">
        <v>9.5013289871476003E-2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138</v>
      </c>
      <c r="E4309">
        <v>11.6318</v>
      </c>
      <c r="F4309">
        <v>30.61</v>
      </c>
      <c r="G4309">
        <v>175.20703136419999</v>
      </c>
      <c r="H4309">
        <v>15.396725129773399</v>
      </c>
      <c r="I4309">
        <v>-39.275856427825303</v>
      </c>
      <c r="J4309">
        <v>4.2471197319505203</v>
      </c>
      <c r="K4309">
        <v>30.2110951683742</v>
      </c>
      <c r="L4309">
        <v>26.736402096442799</v>
      </c>
      <c r="M4309">
        <v>46.351830267598103</v>
      </c>
      <c r="N4309">
        <v>1.31191000158447</v>
      </c>
      <c r="O4309">
        <v>38.876184253511902</v>
      </c>
      <c r="P4309">
        <v>221.87171398527801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622</v>
      </c>
      <c r="E4310">
        <v>11.581543999999999</v>
      </c>
      <c r="F4310">
        <v>3860</v>
      </c>
      <c r="G4310">
        <v>25.251433634346999</v>
      </c>
      <c r="H4310">
        <v>-6.4020084749302697</v>
      </c>
      <c r="I4310">
        <v>-20.971223844358398</v>
      </c>
      <c r="J4310">
        <v>9.1577932888755598</v>
      </c>
      <c r="K4310">
        <v>3876.8325497844799</v>
      </c>
      <c r="L4310">
        <v>3453.1030281225699</v>
      </c>
      <c r="M4310">
        <v>51.034445701499799</v>
      </c>
      <c r="N4310">
        <v>0.74745762711864405</v>
      </c>
      <c r="O4310">
        <v>23.005181347150199</v>
      </c>
      <c r="P4310">
        <v>87.743190661478593</v>
      </c>
      <c r="Q4310">
        <v>6.7591618648805002E-2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715</v>
      </c>
      <c r="E4311">
        <v>11.560360832000001</v>
      </c>
      <c r="F4311">
        <v>55.4</v>
      </c>
      <c r="G4311">
        <v>49.711215008674401</v>
      </c>
      <c r="H4311">
        <v>-1.43970546683133</v>
      </c>
      <c r="I4311">
        <v>12.997427885900001</v>
      </c>
      <c r="J4311">
        <v>-1.4545391699521999</v>
      </c>
      <c r="K4311">
        <v>53.505579629584197</v>
      </c>
      <c r="L4311">
        <v>45.902786653397797</v>
      </c>
      <c r="M4311">
        <v>44.735305969102399</v>
      </c>
      <c r="N4311">
        <v>1.3172278532367001</v>
      </c>
      <c r="O4311">
        <v>4.4584837545126303</v>
      </c>
      <c r="P4311">
        <v>74.543163201008198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418</v>
      </c>
      <c r="E4312">
        <v>11.5126767</v>
      </c>
      <c r="F4312">
        <v>15.33</v>
      </c>
      <c r="G4312">
        <v>2.1618845556123798</v>
      </c>
      <c r="H4312">
        <v>10.3792407904151</v>
      </c>
      <c r="I4312">
        <v>23.065225166102501</v>
      </c>
      <c r="J4312">
        <v>1.93532192912659</v>
      </c>
      <c r="K4312">
        <v>13.0639124699665</v>
      </c>
      <c r="L4312">
        <v>12.3628525651726</v>
      </c>
      <c r="M4312">
        <v>75.1534284424893</v>
      </c>
      <c r="N4312">
        <v>1.0658470142262</v>
      </c>
      <c r="O4312">
        <v>0</v>
      </c>
      <c r="P4312">
        <v>81.850533807829095</v>
      </c>
      <c r="Q4312">
        <v>0.102705913008115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622</v>
      </c>
      <c r="E4313">
        <v>11.5114398</v>
      </c>
      <c r="F4313">
        <v>10.15</v>
      </c>
      <c r="G4313">
        <v>-25.467265630172101</v>
      </c>
      <c r="H4313">
        <v>-10.614129687051401</v>
      </c>
      <c r="I4313">
        <v>-24.715194122302901</v>
      </c>
      <c r="J4313">
        <v>1.6902986468312999</v>
      </c>
      <c r="K4313">
        <v>10.500543068218599</v>
      </c>
      <c r="L4313">
        <v>11.0854624986915</v>
      </c>
      <c r="M4313">
        <v>49.8934933340499</v>
      </c>
      <c r="N4313">
        <v>0.15541411557761101</v>
      </c>
      <c r="O4313">
        <v>84.926108374384199</v>
      </c>
      <c r="P4313">
        <v>16.532721010332899</v>
      </c>
      <c r="Q4313">
        <v>3.483428560845E-3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622</v>
      </c>
      <c r="E4314">
        <v>11.484</v>
      </c>
      <c r="F4314">
        <v>191.4</v>
      </c>
      <c r="G4314">
        <v>-19.019183145842899</v>
      </c>
      <c r="I4314">
        <v>-9.3085944270294494</v>
      </c>
      <c r="M4314">
        <v>100</v>
      </c>
      <c r="N4314">
        <v>1</v>
      </c>
      <c r="O4314">
        <v>0</v>
      </c>
      <c r="P4314">
        <v>4.9917718047174997</v>
      </c>
      <c r="Q4314">
        <v>3.0346719918976001E-2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302</v>
      </c>
      <c r="E4315">
        <v>11.4439172</v>
      </c>
      <c r="F4315">
        <v>7.99</v>
      </c>
      <c r="G4315">
        <v>29.6428912032857</v>
      </c>
      <c r="H4315">
        <v>2.1065727379873298</v>
      </c>
      <c r="I4315">
        <v>5.8500097081026698</v>
      </c>
      <c r="J4315">
        <v>1.5916793174427399</v>
      </c>
      <c r="K4315">
        <v>6.6328636614990604</v>
      </c>
      <c r="L4315">
        <v>5.36885139450166</v>
      </c>
      <c r="M4315">
        <v>99.999983397573999</v>
      </c>
      <c r="N4315">
        <v>0.65034062413173299</v>
      </c>
      <c r="O4315">
        <v>0</v>
      </c>
      <c r="P4315">
        <v>113.06666666666599</v>
      </c>
      <c r="Q4315">
        <v>9.4164143057687E-2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418</v>
      </c>
      <c r="E4316">
        <v>11.401824</v>
      </c>
      <c r="F4316">
        <v>0.76</v>
      </c>
      <c r="G4316">
        <v>-27.8084233049908</v>
      </c>
      <c r="H4316">
        <v>-6.7330108059326097</v>
      </c>
      <c r="I4316">
        <v>-19.300366231746899</v>
      </c>
      <c r="J4316">
        <v>4.3314053448400101</v>
      </c>
      <c r="K4316">
        <v>0.73176898700822701</v>
      </c>
      <c r="M4316">
        <v>58.339102301011998</v>
      </c>
      <c r="N4316">
        <v>0.695373960791423</v>
      </c>
      <c r="O4316">
        <v>61.842105263157897</v>
      </c>
      <c r="P4316">
        <v>94.871794871794805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295</v>
      </c>
      <c r="E4317">
        <v>11.361304296</v>
      </c>
      <c r="F4317">
        <v>26.22</v>
      </c>
      <c r="G4317">
        <v>8.4132874736819598</v>
      </c>
      <c r="H4317">
        <v>28.541714468792598</v>
      </c>
      <c r="I4317">
        <v>2.2329671015863699</v>
      </c>
      <c r="J4317">
        <v>5.7426227136691601</v>
      </c>
      <c r="K4317">
        <v>23.4771048913098</v>
      </c>
      <c r="L4317">
        <v>23.508500193199001</v>
      </c>
      <c r="M4317">
        <v>57.875075054228397</v>
      </c>
      <c r="N4317">
        <v>0.96875</v>
      </c>
      <c r="O4317">
        <v>33.485888634630001</v>
      </c>
      <c r="P4317">
        <v>67.219387755102005</v>
      </c>
      <c r="Q4317">
        <v>2.6358591506106002E-2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E4318">
        <v>11.32451775</v>
      </c>
      <c r="F4318">
        <v>0.71</v>
      </c>
      <c r="G4318">
        <v>2.77475933515381</v>
      </c>
      <c r="H4318">
        <v>1.72852765560585</v>
      </c>
      <c r="I4318">
        <v>-35.411477342857999</v>
      </c>
      <c r="J4318">
        <v>6.20706393282736</v>
      </c>
      <c r="K4318">
        <v>0.67616397216320701</v>
      </c>
      <c r="L4318">
        <v>0.68596023568975995</v>
      </c>
      <c r="M4318">
        <v>61.541850645165397</v>
      </c>
      <c r="N4318">
        <v>0.74212073033850801</v>
      </c>
      <c r="O4318">
        <v>73.239436619718305</v>
      </c>
      <c r="P4318">
        <v>47.9166666666666</v>
      </c>
      <c r="Q4318">
        <v>5.5915745642073002E-2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E4319">
        <v>11.3207526</v>
      </c>
      <c r="F4319">
        <v>22.59</v>
      </c>
      <c r="G4319">
        <v>-8.3427521855834996</v>
      </c>
      <c r="H4319">
        <v>-10.743705993098301</v>
      </c>
      <c r="I4319">
        <v>-17.347576532176099</v>
      </c>
      <c r="J4319">
        <v>-0.97465387090000799</v>
      </c>
      <c r="K4319">
        <v>22.8805891002613</v>
      </c>
      <c r="L4319">
        <v>22.956614937960499</v>
      </c>
      <c r="M4319">
        <v>52.356418644072498</v>
      </c>
      <c r="N4319">
        <v>1.03654642944187</v>
      </c>
      <c r="O4319">
        <v>32.359451084550599</v>
      </c>
      <c r="P4319">
        <v>34.464285714285701</v>
      </c>
      <c r="Q4319">
        <v>0.120656332525132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E4320">
        <v>11.318208</v>
      </c>
      <c r="F4320">
        <v>25.3</v>
      </c>
      <c r="G4320">
        <v>12.010550425783601</v>
      </c>
      <c r="H4320">
        <v>0.48392955707517099</v>
      </c>
      <c r="I4320">
        <v>-20.7006621991905</v>
      </c>
      <c r="J4320">
        <v>-1.5662154193993501</v>
      </c>
      <c r="K4320">
        <v>22.6395407144221</v>
      </c>
      <c r="L4320">
        <v>21.846405488584001</v>
      </c>
      <c r="M4320">
        <v>69.753791872984607</v>
      </c>
      <c r="N4320">
        <v>2.3518163809003299</v>
      </c>
      <c r="O4320">
        <v>12.173913043478199</v>
      </c>
      <c r="P4320">
        <v>59.219634990560102</v>
      </c>
      <c r="Q4320">
        <v>4.618876833419E-2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715</v>
      </c>
      <c r="E4321">
        <v>11.309675944999899</v>
      </c>
      <c r="F4321">
        <v>20.47</v>
      </c>
      <c r="G4321">
        <v>11.1045566005946</v>
      </c>
      <c r="H4321">
        <v>3.3533108430529102</v>
      </c>
      <c r="I4321">
        <v>2.1387691493679499</v>
      </c>
      <c r="J4321">
        <v>1.5916793174427399</v>
      </c>
      <c r="K4321">
        <v>19.541262720163299</v>
      </c>
      <c r="L4321">
        <v>17.9924870294839</v>
      </c>
      <c r="M4321">
        <v>51.507867780463002</v>
      </c>
      <c r="N4321">
        <v>0.81425990676982696</v>
      </c>
      <c r="O4321">
        <v>2.5891548607718602</v>
      </c>
      <c r="P4321">
        <v>37.752355316285303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295</v>
      </c>
      <c r="E4322">
        <v>11.301985</v>
      </c>
      <c r="F4322">
        <v>26.5</v>
      </c>
      <c r="G4322">
        <v>-9.4411322095314798</v>
      </c>
      <c r="H4322">
        <v>-1.7799867307711299</v>
      </c>
      <c r="I4322">
        <v>-14.601344410828901</v>
      </c>
      <c r="J4322">
        <v>4.4654657252097296</v>
      </c>
      <c r="K4322">
        <v>26.331563952373301</v>
      </c>
      <c r="L4322">
        <v>26.363256692117901</v>
      </c>
      <c r="M4322">
        <v>55.334704776359402</v>
      </c>
      <c r="N4322">
        <v>0.70071270999490898</v>
      </c>
      <c r="O4322">
        <v>20.754716981131999</v>
      </c>
      <c r="P4322">
        <v>18.9941625505164</v>
      </c>
      <c r="Q4322">
        <v>-4.7279345600550002E-3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184</v>
      </c>
      <c r="E4323">
        <v>11.27346</v>
      </c>
      <c r="F4323">
        <v>64.790000000000006</v>
      </c>
      <c r="G4323">
        <v>-86.298498605973705</v>
      </c>
      <c r="H4323">
        <v>-14.9699019424777</v>
      </c>
      <c r="I4323">
        <v>-52.448337592128802</v>
      </c>
      <c r="J4323">
        <v>-1.2977871249972299</v>
      </c>
      <c r="K4323">
        <v>68.670780570041799</v>
      </c>
      <c r="L4323">
        <v>85.927402721585295</v>
      </c>
      <c r="M4323">
        <v>46.971094966947</v>
      </c>
      <c r="N4323">
        <v>1.5454866809746199</v>
      </c>
      <c r="O4323">
        <v>165.16437721870599</v>
      </c>
      <c r="P4323">
        <v>13.249431917496899</v>
      </c>
      <c r="Q4323">
        <v>7.9230872194080995E-2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715</v>
      </c>
      <c r="E4324">
        <v>11.262924035999999</v>
      </c>
      <c r="F4324">
        <v>266.51</v>
      </c>
      <c r="G4324">
        <v>6.6952735928431597</v>
      </c>
      <c r="H4324">
        <v>9.7173813038585896E-2</v>
      </c>
      <c r="I4324">
        <v>3.79685537502399</v>
      </c>
      <c r="J4324">
        <v>0.123277830453905</v>
      </c>
      <c r="K4324">
        <v>258.81181067711498</v>
      </c>
      <c r="L4324">
        <v>237.23921301589999</v>
      </c>
      <c r="M4324">
        <v>55.874429077666797</v>
      </c>
      <c r="N4324">
        <v>0.791487232378147</v>
      </c>
      <c r="O4324">
        <v>6.8777907020374398</v>
      </c>
      <c r="P4324">
        <v>35.974489795918302</v>
      </c>
      <c r="Q4324">
        <v>3.1845093282099998E-4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418</v>
      </c>
      <c r="E4325">
        <v>11.226522959999899</v>
      </c>
      <c r="F4325">
        <v>9.76</v>
      </c>
      <c r="G4325">
        <v>-28.791442755438499</v>
      </c>
      <c r="H4325">
        <v>-2.8868569597787599</v>
      </c>
      <c r="I4325">
        <v>-9.3541296726071792</v>
      </c>
      <c r="J4325">
        <v>1.5916793174427399</v>
      </c>
      <c r="K4325">
        <v>9.7409982917685607</v>
      </c>
      <c r="L4325">
        <v>10.159857162268199</v>
      </c>
      <c r="M4325">
        <v>99.999990417572306</v>
      </c>
      <c r="O4325">
        <v>5.0204918032786798</v>
      </c>
      <c r="P4325">
        <v>6.0869565217391397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541</v>
      </c>
      <c r="E4326">
        <v>11.179349999999999</v>
      </c>
      <c r="F4326">
        <v>8.19</v>
      </c>
      <c r="G4326">
        <v>107.344977252829</v>
      </c>
      <c r="H4326">
        <v>12.321177473506699</v>
      </c>
      <c r="I4326">
        <v>-37.398957781042697</v>
      </c>
      <c r="J4326">
        <v>9.5217868443244509</v>
      </c>
      <c r="K4326">
        <v>7.0414011926314499</v>
      </c>
      <c r="L4326">
        <v>7.6419288355040598</v>
      </c>
      <c r="M4326">
        <v>88.249686660737197</v>
      </c>
      <c r="N4326">
        <v>0.39405194701173402</v>
      </c>
      <c r="O4326">
        <v>55.3113553113553</v>
      </c>
      <c r="P4326">
        <v>131.35593220338899</v>
      </c>
      <c r="Q4326">
        <v>7.4250908923532005E-2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361</v>
      </c>
      <c r="E4327">
        <v>11.076355</v>
      </c>
      <c r="F4327">
        <v>2.0499999999999998</v>
      </c>
      <c r="G4327">
        <v>-43.6187980878153</v>
      </c>
      <c r="H4327">
        <v>-33.231684545985601</v>
      </c>
      <c r="I4327">
        <v>-26.317533613721199</v>
      </c>
      <c r="J4327">
        <v>5.7153906576489302</v>
      </c>
      <c r="K4327">
        <v>2.4514434796577498</v>
      </c>
      <c r="L4327">
        <v>2.29814320606723</v>
      </c>
      <c r="M4327">
        <v>29.705294650763399</v>
      </c>
      <c r="N4327">
        <v>0.460721108851531</v>
      </c>
      <c r="O4327">
        <v>77.073170731707293</v>
      </c>
      <c r="P4327">
        <v>43.356643356643303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1379</v>
      </c>
      <c r="E4328">
        <v>11.0587044</v>
      </c>
      <c r="F4328">
        <v>4.26</v>
      </c>
      <c r="G4328">
        <v>30.336871136395999</v>
      </c>
      <c r="H4328">
        <v>36.611575642102103</v>
      </c>
      <c r="I4328">
        <v>3.7051739344580201</v>
      </c>
      <c r="J4328">
        <v>11.4682225273193</v>
      </c>
      <c r="K4328">
        <v>3.7875332932169101</v>
      </c>
      <c r="L4328">
        <v>3.55502835081341</v>
      </c>
      <c r="M4328">
        <v>49.933359331053801</v>
      </c>
      <c r="N4328">
        <v>2.0035937805018502</v>
      </c>
      <c r="O4328">
        <v>27.699530516431899</v>
      </c>
      <c r="P4328">
        <v>74.590163934426201</v>
      </c>
      <c r="Q4328">
        <v>4.1373000635471002E-2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E4329">
        <v>11.026681515</v>
      </c>
      <c r="F4329">
        <v>21.15</v>
      </c>
      <c r="G4329">
        <v>-14.4254627225811</v>
      </c>
      <c r="H4329">
        <v>-4.6812313535712002</v>
      </c>
      <c r="I4329">
        <v>-38.656589407712602</v>
      </c>
      <c r="J4329">
        <v>-7.6011457946648697</v>
      </c>
      <c r="K4329">
        <v>22.567167459806299</v>
      </c>
      <c r="L4329">
        <v>23.837574133949001</v>
      </c>
      <c r="M4329">
        <v>45.226310162861502</v>
      </c>
      <c r="N4329">
        <v>8.5714285714285701E-2</v>
      </c>
      <c r="O4329">
        <v>43.498817966902998</v>
      </c>
      <c r="P4329">
        <v>29.120879120879099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388</v>
      </c>
      <c r="E4330">
        <v>11.008869142479501</v>
      </c>
      <c r="F4330">
        <v>3.44</v>
      </c>
      <c r="G4330">
        <v>209.96962757371099</v>
      </c>
      <c r="H4330">
        <v>1.99119182070904</v>
      </c>
      <c r="I4330">
        <v>103.42115275559399</v>
      </c>
      <c r="J4330">
        <v>6.4697280979305498</v>
      </c>
      <c r="K4330">
        <v>3.24162507707211</v>
      </c>
      <c r="L4330">
        <v>2.5128863453441901</v>
      </c>
      <c r="M4330">
        <v>72.517567115718407</v>
      </c>
      <c r="N4330">
        <v>0.54954954954954904</v>
      </c>
      <c r="O4330">
        <v>0</v>
      </c>
      <c r="P4330">
        <v>377.77777777777698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915</v>
      </c>
      <c r="E4331">
        <v>11.000825000000001</v>
      </c>
      <c r="F4331">
        <v>18.350000000000001</v>
      </c>
      <c r="G4331">
        <v>25.2974258468358</v>
      </c>
      <c r="H4331">
        <v>-14.105247764376401</v>
      </c>
      <c r="I4331">
        <v>8.6889099076632395</v>
      </c>
      <c r="J4331">
        <v>0.61732034308376804</v>
      </c>
      <c r="K4331">
        <v>18.3102203949468</v>
      </c>
      <c r="L4331">
        <v>15.597513296921401</v>
      </c>
      <c r="M4331">
        <v>25.331713890366199</v>
      </c>
      <c r="N4331">
        <v>0.41405301248610199</v>
      </c>
      <c r="O4331">
        <v>25.068119891008099</v>
      </c>
      <c r="P4331">
        <v>61.389621811785403</v>
      </c>
      <c r="Q4331">
        <v>6.2188189202892999E-2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715</v>
      </c>
      <c r="E4332">
        <v>10.982502</v>
      </c>
      <c r="F4332">
        <v>288.22000000000003</v>
      </c>
      <c r="G4332">
        <v>-21.104642468412401</v>
      </c>
      <c r="H4332">
        <v>-8.9565411017520695</v>
      </c>
      <c r="I4332">
        <v>6.9380134426736202</v>
      </c>
      <c r="J4332">
        <v>-2.41497625660051</v>
      </c>
      <c r="K4332">
        <v>297.07068420266899</v>
      </c>
      <c r="L4332">
        <v>277.82243980611099</v>
      </c>
      <c r="M4332">
        <v>56.692276819569898</v>
      </c>
      <c r="N4332">
        <v>0.69349354923867002</v>
      </c>
      <c r="O4332">
        <v>17.295815696342999</v>
      </c>
      <c r="P4332">
        <v>40.595121951219497</v>
      </c>
      <c r="Q4332">
        <v>-0.11226619776288201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418</v>
      </c>
      <c r="E4333">
        <v>10.98</v>
      </c>
      <c r="F4333">
        <v>21.96</v>
      </c>
      <c r="G4333">
        <v>83.550481722407397</v>
      </c>
      <c r="H4333">
        <v>6.1279213653443803</v>
      </c>
      <c r="I4333">
        <v>-18.0268020055303</v>
      </c>
      <c r="J4333">
        <v>1.0523534747461101</v>
      </c>
      <c r="K4333">
        <v>21.350424287620001</v>
      </c>
      <c r="L4333">
        <v>19.176916942889999</v>
      </c>
      <c r="M4333">
        <v>45.177991994770402</v>
      </c>
      <c r="N4333">
        <v>0.40110510750704098</v>
      </c>
      <c r="O4333">
        <v>27.0491803278688</v>
      </c>
      <c r="P4333">
        <v>137.40540540540499</v>
      </c>
      <c r="Q4333">
        <v>6.5628426629241995E-2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E4334">
        <v>10.97874594</v>
      </c>
      <c r="F4334">
        <v>4.38</v>
      </c>
      <c r="G4334">
        <v>53.3169802721116</v>
      </c>
      <c r="H4334">
        <v>18.979032253049201</v>
      </c>
      <c r="I4334">
        <v>-14.980638340590399</v>
      </c>
      <c r="J4334">
        <v>21.020250746014099</v>
      </c>
      <c r="K4334">
        <v>3.60699775573995</v>
      </c>
      <c r="L4334">
        <v>3.5506795697982398</v>
      </c>
      <c r="M4334">
        <v>78.824487242379305</v>
      </c>
      <c r="N4334">
        <v>2.7639328767219902</v>
      </c>
      <c r="O4334">
        <v>18.4931506849315</v>
      </c>
      <c r="P4334">
        <v>103.720930232558</v>
      </c>
      <c r="Q4334">
        <v>4.1377362223006003E-2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541</v>
      </c>
      <c r="E4335">
        <v>10.898</v>
      </c>
      <c r="F4335">
        <v>272.45</v>
      </c>
      <c r="G4335">
        <v>143.096888186694</v>
      </c>
      <c r="H4335">
        <v>28.6796361779401</v>
      </c>
      <c r="I4335">
        <v>109.202504974159</v>
      </c>
      <c r="J4335">
        <v>11.952933783500701</v>
      </c>
      <c r="K4335">
        <v>211.354798175262</v>
      </c>
      <c r="L4335">
        <v>146.235034471864</v>
      </c>
      <c r="M4335">
        <v>59.692251398507103</v>
      </c>
      <c r="N4335">
        <v>2.2880064179703101</v>
      </c>
      <c r="O4335">
        <v>6.4231969168654803</v>
      </c>
      <c r="P4335">
        <v>206.467941507311</v>
      </c>
      <c r="Q4335">
        <v>9.5403548508757E-2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715</v>
      </c>
      <c r="E4336">
        <v>10.8938445</v>
      </c>
      <c r="F4336">
        <v>64.86</v>
      </c>
      <c r="G4336">
        <v>-3.63233579688562</v>
      </c>
      <c r="H4336">
        <v>-1.0675632737980201</v>
      </c>
      <c r="I4336">
        <v>-0.94839139777282</v>
      </c>
      <c r="J4336">
        <v>-11.5198666708155</v>
      </c>
      <c r="K4336">
        <v>67.367865538633694</v>
      </c>
      <c r="L4336">
        <v>61.280963836316602</v>
      </c>
      <c r="M4336">
        <v>65.817523880043396</v>
      </c>
      <c r="N4336">
        <v>4.4942656230034501</v>
      </c>
      <c r="O4336">
        <v>42.846130126426097</v>
      </c>
      <c r="P4336">
        <v>25.941747572815501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60</v>
      </c>
      <c r="E4337">
        <v>10.875</v>
      </c>
      <c r="F4337">
        <v>72.5</v>
      </c>
      <c r="G4337">
        <v>129.485548545943</v>
      </c>
      <c r="H4337">
        <v>9.9536099662912694</v>
      </c>
      <c r="I4337">
        <v>-19.5291244016815</v>
      </c>
      <c r="J4337">
        <v>16.671044396807801</v>
      </c>
      <c r="K4337">
        <v>67.831961644451098</v>
      </c>
      <c r="L4337">
        <v>63.206917448359597</v>
      </c>
      <c r="M4337">
        <v>72.737514679693405</v>
      </c>
      <c r="N4337">
        <v>1.4155338424322901</v>
      </c>
      <c r="O4337">
        <v>19.999999999999901</v>
      </c>
      <c r="P4337">
        <v>166.83842473316099</v>
      </c>
      <c r="Q4337">
        <v>9.0850071360125004E-2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541</v>
      </c>
      <c r="E4338">
        <v>10.8416</v>
      </c>
      <c r="F4338">
        <v>6.4</v>
      </c>
      <c r="G4338">
        <v>69.928438988833506</v>
      </c>
      <c r="H4338">
        <v>-5.7787899886980902</v>
      </c>
      <c r="I4338">
        <v>-7.4556249963546302</v>
      </c>
      <c r="J4338">
        <v>-3.1844400855423198</v>
      </c>
      <c r="K4338">
        <v>6.5336477799987502</v>
      </c>
      <c r="L4338">
        <v>6.1927795068924896</v>
      </c>
      <c r="M4338">
        <v>36.608444733069497</v>
      </c>
      <c r="N4338">
        <v>0.48525896414342601</v>
      </c>
      <c r="O4338">
        <v>80.46875</v>
      </c>
      <c r="P4338">
        <v>96.923076923076906</v>
      </c>
      <c r="Q4338">
        <v>0.101707276681164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585</v>
      </c>
      <c r="E4339">
        <v>10.818</v>
      </c>
      <c r="F4339">
        <v>9</v>
      </c>
      <c r="G4339">
        <v>184.208223131631</v>
      </c>
      <c r="H4339">
        <v>-6.1998202716614097E-2</v>
      </c>
      <c r="I4339">
        <v>9.6665759170133807</v>
      </c>
      <c r="J4339">
        <v>-1.5998100442593799</v>
      </c>
      <c r="K4339">
        <v>8.9247847238678801</v>
      </c>
      <c r="L4339">
        <v>7.5078308201197101</v>
      </c>
      <c r="M4339">
        <v>38.576199336993099</v>
      </c>
      <c r="N4339">
        <v>1.12131261595547</v>
      </c>
      <c r="O4339">
        <v>34.3333333333333</v>
      </c>
      <c r="P4339">
        <v>246.15384615384599</v>
      </c>
      <c r="Q4339">
        <v>0.13303404802629601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E4340">
        <v>10.817946299999999</v>
      </c>
      <c r="F4340">
        <v>19.77</v>
      </c>
      <c r="G4340">
        <v>88.569690210729803</v>
      </c>
      <c r="H4340">
        <v>47.1877699058928</v>
      </c>
      <c r="I4340">
        <v>46.562123597382403</v>
      </c>
      <c r="J4340">
        <v>0.17011068999177201</v>
      </c>
      <c r="K4340">
        <v>16.392643413687502</v>
      </c>
      <c r="L4340">
        <v>13.789675462551701</v>
      </c>
      <c r="M4340">
        <v>62.973114266609599</v>
      </c>
      <c r="N4340">
        <v>2.1660225125944499</v>
      </c>
      <c r="O4340">
        <v>9.6611026808295293</v>
      </c>
      <c r="P4340">
        <v>144.07407407407399</v>
      </c>
      <c r="Q4340">
        <v>0.15676645037937001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541</v>
      </c>
      <c r="E4341">
        <v>10.80156</v>
      </c>
      <c r="F4341">
        <v>35.07</v>
      </c>
      <c r="G4341">
        <v>69.212185545307307</v>
      </c>
      <c r="H4341">
        <v>-5.46261453553634</v>
      </c>
      <c r="I4341">
        <v>-15.789130276690701</v>
      </c>
      <c r="J4341">
        <v>-6.5511778254143902</v>
      </c>
      <c r="K4341">
        <v>35.253104111461703</v>
      </c>
      <c r="L4341">
        <v>34.057921853718199</v>
      </c>
      <c r="M4341">
        <v>57.353908005302301</v>
      </c>
      <c r="N4341">
        <v>0.19304260108252899</v>
      </c>
      <c r="O4341">
        <v>53.350441973196403</v>
      </c>
      <c r="P4341">
        <v>111.903323262839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541</v>
      </c>
      <c r="E4342">
        <v>10.794</v>
      </c>
      <c r="F4342">
        <v>10.28</v>
      </c>
      <c r="G4342">
        <v>-12.875819815425301</v>
      </c>
      <c r="H4342">
        <v>-2.0868569597787601</v>
      </c>
      <c r="I4342">
        <v>-12.919695620307101</v>
      </c>
      <c r="J4342">
        <v>-3.3139810599157302</v>
      </c>
      <c r="K4342">
        <v>10.434765466980901</v>
      </c>
      <c r="L4342">
        <v>9.9991360752578693</v>
      </c>
      <c r="M4342">
        <v>44.984719116801401</v>
      </c>
      <c r="N4342">
        <v>2.2945570654191698</v>
      </c>
      <c r="O4342">
        <v>13.521400778210101</v>
      </c>
      <c r="P4342">
        <v>28.3395755305867</v>
      </c>
      <c r="Q4342">
        <v>4.2249261821628997E-2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373</v>
      </c>
      <c r="E4343">
        <v>10.7372409</v>
      </c>
      <c r="F4343">
        <v>18.5</v>
      </c>
      <c r="G4343">
        <v>167.78715230495999</v>
      </c>
      <c r="H4343">
        <v>9.7698594581316893</v>
      </c>
      <c r="I4343">
        <v>74.667968804003806</v>
      </c>
      <c r="J4343">
        <v>-6.0893382950817099</v>
      </c>
      <c r="K4343">
        <v>16.911445060616501</v>
      </c>
      <c r="L4343">
        <v>11.921666994446101</v>
      </c>
      <c r="M4343">
        <v>25.998335586121101</v>
      </c>
      <c r="N4343">
        <v>0.17020908394564299</v>
      </c>
      <c r="O4343">
        <v>29.675675675675599</v>
      </c>
      <c r="P4343">
        <v>240.699815837937</v>
      </c>
      <c r="Q4343">
        <v>0.119848263618946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72</v>
      </c>
      <c r="E4344">
        <v>10.70721</v>
      </c>
      <c r="F4344">
        <v>24.39</v>
      </c>
      <c r="G4344">
        <v>42.1334592183768</v>
      </c>
      <c r="H4344">
        <v>-5.2868569597787598</v>
      </c>
      <c r="I4344">
        <v>24.5948501691642</v>
      </c>
      <c r="J4344">
        <v>0.21738667395042899</v>
      </c>
      <c r="K4344">
        <v>25.546532998270099</v>
      </c>
      <c r="L4344">
        <v>22.897276881419199</v>
      </c>
      <c r="M4344">
        <v>39.397448917596201</v>
      </c>
      <c r="N4344">
        <v>0.32361572729825799</v>
      </c>
      <c r="O4344">
        <v>26.4862648626486</v>
      </c>
      <c r="P4344">
        <v>82.014925373134304</v>
      </c>
      <c r="Q4344">
        <v>3.6448790097052999E-2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290</v>
      </c>
      <c r="E4345">
        <v>10.672038965999899</v>
      </c>
      <c r="F4345">
        <v>46.14</v>
      </c>
      <c r="G4345">
        <v>4.7278843351538198</v>
      </c>
      <c r="H4345">
        <v>-8.3035236264454202</v>
      </c>
      <c r="I4345">
        <v>-28.202213591328899</v>
      </c>
      <c r="J4345">
        <v>-1.39977367401023</v>
      </c>
      <c r="K4345">
        <v>46.296438827988197</v>
      </c>
      <c r="L4345">
        <v>45.879161944620201</v>
      </c>
      <c r="M4345">
        <v>52.334822390030098</v>
      </c>
      <c r="N4345">
        <v>0.97689873417721496</v>
      </c>
      <c r="O4345">
        <v>49.653229302123897</v>
      </c>
      <c r="P4345">
        <v>33.314071077723199</v>
      </c>
      <c r="Q4345">
        <v>8.4641110155520005E-3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E4346">
        <v>10.648729599999999</v>
      </c>
      <c r="F4346">
        <v>38.56</v>
      </c>
      <c r="G4346">
        <v>-51.256237969428298</v>
      </c>
      <c r="H4346">
        <v>-1.2526977610439001</v>
      </c>
      <c r="I4346">
        <v>-30.0162132262824</v>
      </c>
      <c r="J4346">
        <v>-3.1749297218261998</v>
      </c>
      <c r="K4346">
        <v>39.862593705578703</v>
      </c>
      <c r="L4346">
        <v>42.504620172782602</v>
      </c>
      <c r="M4346">
        <v>44.233513411027801</v>
      </c>
      <c r="N4346">
        <v>0.18</v>
      </c>
      <c r="O4346">
        <v>37.448132780082901</v>
      </c>
      <c r="P4346">
        <v>5.6149000273897496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E4347">
        <v>10.64574</v>
      </c>
      <c r="F4347">
        <v>2.13</v>
      </c>
      <c r="G4347">
        <v>16.1206239968079</v>
      </c>
      <c r="H4347">
        <v>-14.3762186619064</v>
      </c>
      <c r="I4347">
        <v>-37.956280210241502</v>
      </c>
      <c r="J4347">
        <v>-2.1120243862609498</v>
      </c>
      <c r="K4347">
        <v>2.2530306928206301</v>
      </c>
      <c r="L4347">
        <v>2.2285883226433398</v>
      </c>
      <c r="M4347">
        <v>41.855851717758803</v>
      </c>
      <c r="N4347">
        <v>0.92741668102380204</v>
      </c>
      <c r="O4347">
        <v>67.605633802816897</v>
      </c>
      <c r="P4347">
        <v>52.142857142857103</v>
      </c>
      <c r="Q4347">
        <v>3.7581685531068998E-2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E4348">
        <v>10.64385</v>
      </c>
      <c r="F4348">
        <v>33.79</v>
      </c>
      <c r="G4348">
        <v>203.094562958442</v>
      </c>
      <c r="H4348">
        <v>2.7197606872800502</v>
      </c>
      <c r="I4348">
        <v>-53.516052506256699</v>
      </c>
      <c r="J4348">
        <v>2.38115300165326</v>
      </c>
      <c r="K4348">
        <v>33.208755733806598</v>
      </c>
      <c r="L4348">
        <v>33.029500127053197</v>
      </c>
      <c r="M4348">
        <v>59.350875299100203</v>
      </c>
      <c r="N4348">
        <v>1.6132117160500801</v>
      </c>
      <c r="O4348">
        <v>109.44066291802299</v>
      </c>
      <c r="P4348">
        <v>227.105517909002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1529</v>
      </c>
      <c r="E4349">
        <v>10.6239636</v>
      </c>
      <c r="F4349">
        <v>30.18</v>
      </c>
      <c r="G4349">
        <v>130.02944908984301</v>
      </c>
      <c r="H4349">
        <v>3.6545720908753898</v>
      </c>
      <c r="I4349">
        <v>85.039131786747106</v>
      </c>
      <c r="J4349">
        <v>6.0653635279690699</v>
      </c>
      <c r="K4349">
        <v>30.764757137617998</v>
      </c>
      <c r="M4349">
        <v>44.948500660834398</v>
      </c>
      <c r="N4349">
        <v>1.34737225558727</v>
      </c>
      <c r="O4349">
        <v>46.4214711729622</v>
      </c>
      <c r="P4349">
        <v>166.60777385159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285</v>
      </c>
      <c r="E4350">
        <v>10.594284</v>
      </c>
      <c r="F4350">
        <v>2.2200000000000002</v>
      </c>
      <c r="G4350">
        <v>-15.187425538795701</v>
      </c>
      <c r="H4350">
        <v>-3.3142073871291702</v>
      </c>
      <c r="I4350">
        <v>27.100907653603301</v>
      </c>
      <c r="J4350">
        <v>-15.194034968271501</v>
      </c>
      <c r="K4350">
        <v>2.4376052996273998</v>
      </c>
      <c r="L4350">
        <v>2.1740351611830802</v>
      </c>
      <c r="M4350">
        <v>25.908009316668799</v>
      </c>
      <c r="N4350">
        <v>1.6230607332818501</v>
      </c>
      <c r="O4350">
        <v>45.495495495495398</v>
      </c>
      <c r="P4350">
        <v>57.446808510638299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715</v>
      </c>
      <c r="E4351">
        <v>10.576090199999999</v>
      </c>
      <c r="F4351">
        <v>59.58</v>
      </c>
      <c r="G4351">
        <v>12.954562290818799</v>
      </c>
      <c r="H4351">
        <v>1.7981755020566299</v>
      </c>
      <c r="I4351">
        <v>5.0745085428473198</v>
      </c>
      <c r="J4351">
        <v>0.77704922600467397</v>
      </c>
      <c r="K4351">
        <v>57.192406337171597</v>
      </c>
      <c r="L4351">
        <v>51.928479891621102</v>
      </c>
      <c r="M4351">
        <v>51.449225640246297</v>
      </c>
      <c r="N4351">
        <v>0.76436068250119904</v>
      </c>
      <c r="O4351">
        <v>3.9778449144008001</v>
      </c>
      <c r="P4351">
        <v>41.419416093045299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433</v>
      </c>
      <c r="E4352">
        <v>10.519068000000001</v>
      </c>
      <c r="F4352">
        <v>23.28</v>
      </c>
      <c r="G4352">
        <v>61.634978063793596</v>
      </c>
      <c r="H4352">
        <v>-1.79800678556273</v>
      </c>
      <c r="I4352">
        <v>-20.5428148825725</v>
      </c>
      <c r="J4352">
        <v>3.3899249314778301</v>
      </c>
      <c r="K4352">
        <v>22.215149870828402</v>
      </c>
      <c r="L4352">
        <v>20.621618690309699</v>
      </c>
      <c r="M4352">
        <v>56.597893365362502</v>
      </c>
      <c r="N4352">
        <v>0.41097835731108501</v>
      </c>
      <c r="O4352">
        <v>37.4570446735395</v>
      </c>
      <c r="P4352">
        <v>93.6772046589018</v>
      </c>
      <c r="Q4352">
        <v>4.6048015950295E-2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127</v>
      </c>
      <c r="E4353">
        <v>10.493499999999999</v>
      </c>
      <c r="F4353">
        <v>6.77</v>
      </c>
      <c r="G4353">
        <v>-10.037890977496399</v>
      </c>
      <c r="H4353">
        <v>-4.3236385689741503</v>
      </c>
      <c r="I4353">
        <v>-24.033699565080202</v>
      </c>
      <c r="J4353">
        <v>0.29671528866577201</v>
      </c>
      <c r="K4353">
        <v>6.9618004965624403</v>
      </c>
      <c r="L4353">
        <v>7.2301760189466204</v>
      </c>
      <c r="M4353">
        <v>40.8816314651908</v>
      </c>
      <c r="N4353">
        <v>0.84123827288513098</v>
      </c>
      <c r="O4353">
        <v>91.728212703101903</v>
      </c>
      <c r="P4353">
        <v>31.2015503875968</v>
      </c>
      <c r="Q4353">
        <v>3.4888163741480002E-2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555</v>
      </c>
      <c r="E4354">
        <v>10.468927499999999</v>
      </c>
      <c r="F4354">
        <v>21.75</v>
      </c>
      <c r="G4354">
        <v>-29.4046043633486</v>
      </c>
      <c r="H4354">
        <v>-5.9101127737322399</v>
      </c>
      <c r="I4354">
        <v>-24.535611795098099</v>
      </c>
      <c r="J4354">
        <v>-1.43157649651073</v>
      </c>
      <c r="K4354">
        <v>20.982096994034599</v>
      </c>
      <c r="L4354">
        <v>21.5660601707356</v>
      </c>
      <c r="M4354">
        <v>53.172535008913101</v>
      </c>
      <c r="N4354">
        <v>0.77867120565217796</v>
      </c>
      <c r="O4354">
        <v>40.091954022988503</v>
      </c>
      <c r="P4354">
        <v>32.218844984802402</v>
      </c>
      <c r="Q4354">
        <v>4.7873381371469998E-3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409</v>
      </c>
      <c r="E4355">
        <v>10.4656</v>
      </c>
      <c r="F4355">
        <v>8</v>
      </c>
      <c r="G4355">
        <v>-15.9028468424523</v>
      </c>
      <c r="H4355">
        <v>-21.6685828481036</v>
      </c>
      <c r="I4355">
        <v>-19.062270993651701</v>
      </c>
      <c r="J4355">
        <v>1.5916793174427399</v>
      </c>
      <c r="K4355">
        <v>7.2603069820423096</v>
      </c>
      <c r="L4355">
        <v>7.1591154552331604</v>
      </c>
      <c r="M4355">
        <v>15.4797913751209</v>
      </c>
      <c r="N4355">
        <v>1.8885978323720201E-2</v>
      </c>
      <c r="O4355">
        <v>23.124999999999901</v>
      </c>
      <c r="P4355">
        <v>102.53164556962</v>
      </c>
      <c r="Q4355">
        <v>1.2070653256553999E-2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E4356">
        <v>10.4644792</v>
      </c>
      <c r="F4356">
        <v>22.96</v>
      </c>
      <c r="G4356">
        <v>-18.882749822355301</v>
      </c>
      <c r="H4356">
        <v>-43.6934701862316</v>
      </c>
      <c r="I4356">
        <v>-44.7246086559893</v>
      </c>
      <c r="J4356">
        <v>-22.1825142309443</v>
      </c>
      <c r="K4356">
        <v>33.012385708923098</v>
      </c>
      <c r="L4356">
        <v>31.385939110859699</v>
      </c>
      <c r="M4356">
        <v>7.50412946280525</v>
      </c>
      <c r="N4356">
        <v>1.5708516882680801</v>
      </c>
      <c r="O4356">
        <v>82.926829268292593</v>
      </c>
      <c r="P4356">
        <v>36.261127596439103</v>
      </c>
      <c r="Q4356">
        <v>2.8914154092653001E-2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10.4484663</v>
      </c>
      <c r="F4357">
        <v>17.73</v>
      </c>
      <c r="G4357">
        <v>-39.582383521989001</v>
      </c>
      <c r="H4357">
        <v>-6.8933539819769099</v>
      </c>
      <c r="I4357">
        <v>-42.808430747875903</v>
      </c>
      <c r="J4357">
        <v>1.5916793174427399</v>
      </c>
      <c r="K4357">
        <v>18.445843610481301</v>
      </c>
      <c r="L4357">
        <v>21.383885338966799</v>
      </c>
      <c r="M4357">
        <v>7.396256182375E-3</v>
      </c>
      <c r="N4357">
        <v>0.65263157894736801</v>
      </c>
      <c r="O4357">
        <v>87.704455724760294</v>
      </c>
      <c r="P4357">
        <v>1.02564102564102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622</v>
      </c>
      <c r="E4358">
        <v>10.410427500000001</v>
      </c>
      <c r="F4358">
        <v>24.55</v>
      </c>
      <c r="G4358">
        <v>70.367509024103001</v>
      </c>
      <c r="H4358">
        <v>7.3511313653222699</v>
      </c>
      <c r="I4358">
        <v>-27.2436286430944</v>
      </c>
      <c r="J4358">
        <v>1.5916793174427399</v>
      </c>
      <c r="K4358">
        <v>23.793439689557399</v>
      </c>
      <c r="L4358">
        <v>23.778343167419798</v>
      </c>
      <c r="M4358">
        <v>84.378877228306195</v>
      </c>
      <c r="N4358">
        <v>0.219503105590062</v>
      </c>
      <c r="O4358">
        <v>35.600814663951098</v>
      </c>
      <c r="P4358">
        <v>94.841269841269806</v>
      </c>
      <c r="Q4358">
        <v>6.0704454099648003E-2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E4359">
        <v>10.408393104</v>
      </c>
      <c r="F4359">
        <v>4.21</v>
      </c>
      <c r="G4359">
        <v>-77.491617933985793</v>
      </c>
      <c r="H4359">
        <v>-10.3429973106559</v>
      </c>
      <c r="I4359">
        <v>-63.516289030299397</v>
      </c>
      <c r="J4359">
        <v>3.2784263053945399</v>
      </c>
      <c r="K4359">
        <v>4.8028158802935996</v>
      </c>
      <c r="L4359">
        <v>7.0435135013383796</v>
      </c>
      <c r="M4359">
        <v>40.930237267819798</v>
      </c>
      <c r="N4359">
        <v>0.548298974306895</v>
      </c>
      <c r="O4359">
        <v>172.92161520190001</v>
      </c>
      <c r="P4359">
        <v>6.0453400503778196</v>
      </c>
      <c r="Q4359">
        <v>-0.20819605043255601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10.375329900000001</v>
      </c>
      <c r="F4360">
        <v>2.99</v>
      </c>
      <c r="G4360">
        <v>49.826254351765101</v>
      </c>
      <c r="H4360">
        <v>11.3423920520789</v>
      </c>
      <c r="I4360">
        <v>23.487652201432699</v>
      </c>
      <c r="J4360">
        <v>2.99518808937257</v>
      </c>
      <c r="K4360">
        <v>2.6016688783869899</v>
      </c>
      <c r="L4360">
        <v>2.4076727537298099</v>
      </c>
      <c r="M4360">
        <v>76.807166494111001</v>
      </c>
      <c r="N4360">
        <v>2.7576093065078102</v>
      </c>
      <c r="O4360">
        <v>1.33779264214044</v>
      </c>
      <c r="P4360">
        <v>92.903225806451601</v>
      </c>
      <c r="Q4360">
        <v>6.2467513711508001E-2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138</v>
      </c>
      <c r="E4361">
        <v>10.330336000000001</v>
      </c>
      <c r="F4361">
        <v>8.48</v>
      </c>
      <c r="G4361">
        <v>86.934318681280303</v>
      </c>
      <c r="H4361">
        <v>11.898089276780301</v>
      </c>
      <c r="I4361">
        <v>-24.279134809241601</v>
      </c>
      <c r="J4361">
        <v>-0.24740114232736701</v>
      </c>
      <c r="K4361">
        <v>8.1279456867496798</v>
      </c>
      <c r="L4361">
        <v>7.1429499063387203</v>
      </c>
      <c r="M4361">
        <v>56.905102955731302</v>
      </c>
      <c r="N4361">
        <v>1.58656252710598</v>
      </c>
      <c r="O4361">
        <v>12.0283018867924</v>
      </c>
      <c r="P4361">
        <v>126.133333333333</v>
      </c>
      <c r="Q4361">
        <v>8.1327033268891E-2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60</v>
      </c>
      <c r="E4362">
        <v>10.307499999999999</v>
      </c>
      <c r="F4362">
        <v>17.5</v>
      </c>
      <c r="G4362">
        <v>68.720322582479099</v>
      </c>
      <c r="H4362">
        <v>-31.9506867470127</v>
      </c>
      <c r="I4362">
        <v>120.598962627313</v>
      </c>
      <c r="J4362">
        <v>-16.5722873001321</v>
      </c>
      <c r="K4362">
        <v>20.540237174290599</v>
      </c>
      <c r="L4362">
        <v>15.235409342258301</v>
      </c>
      <c r="M4362">
        <v>33.253963536938002</v>
      </c>
      <c r="N4362">
        <v>1.9434041743859201</v>
      </c>
      <c r="O4362">
        <v>66.914285714285697</v>
      </c>
      <c r="P4362">
        <v>273.93162393162299</v>
      </c>
      <c r="Q4362">
        <v>0.126074707348003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1529</v>
      </c>
      <c r="E4363">
        <v>10.274036779999999</v>
      </c>
      <c r="F4363">
        <v>9.8000000000000007</v>
      </c>
      <c r="G4363">
        <v>152.04538307760799</v>
      </c>
      <c r="H4363">
        <v>-7.7412258918175896</v>
      </c>
      <c r="I4363">
        <v>14.647002189305599</v>
      </c>
      <c r="J4363">
        <v>-8.1689100011576006</v>
      </c>
      <c r="K4363">
        <v>9.9362723175627305</v>
      </c>
      <c r="L4363">
        <v>7.87699393364211</v>
      </c>
      <c r="M4363">
        <v>31.735015307956999</v>
      </c>
      <c r="N4363">
        <v>0.29330474364072201</v>
      </c>
      <c r="O4363">
        <v>33.163265306122398</v>
      </c>
      <c r="Q4363">
        <v>8.7529685117306993E-2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E4364">
        <v>10.2093075</v>
      </c>
      <c r="F4364">
        <v>14</v>
      </c>
      <c r="G4364">
        <v>-78.585906280865402</v>
      </c>
      <c r="H4364">
        <v>-2.8868569597787599</v>
      </c>
      <c r="I4364">
        <v>-57.848753328521099</v>
      </c>
      <c r="J4364">
        <v>1.5916793174427399</v>
      </c>
      <c r="K4364">
        <v>14.475512469764899</v>
      </c>
      <c r="L4364">
        <v>17.269768296016899</v>
      </c>
      <c r="M4364">
        <v>44.106863214007703</v>
      </c>
      <c r="N4364">
        <v>0</v>
      </c>
      <c r="O4364">
        <v>138.57142857142799</v>
      </c>
      <c r="P4364">
        <v>22.9148375768217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541</v>
      </c>
      <c r="E4365">
        <v>10.208917</v>
      </c>
      <c r="F4365">
        <v>52.34</v>
      </c>
      <c r="G4365">
        <v>42.411938531156501</v>
      </c>
      <c r="H4365">
        <v>-7.02147234439414</v>
      </c>
      <c r="I4365">
        <v>28.939918387848</v>
      </c>
      <c r="J4365">
        <v>-9.3904635397001002</v>
      </c>
      <c r="K4365">
        <v>51.225364748626802</v>
      </c>
      <c r="L4365">
        <v>43.7483637638191</v>
      </c>
      <c r="M4365">
        <v>48.292418073522903</v>
      </c>
      <c r="N4365">
        <v>0.45459895949698298</v>
      </c>
      <c r="O4365">
        <v>25.983951089033201</v>
      </c>
      <c r="P4365">
        <v>90.3272727272727</v>
      </c>
      <c r="Q4365">
        <v>0.14187416330921199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622</v>
      </c>
      <c r="E4366">
        <v>10.2005125</v>
      </c>
      <c r="F4366">
        <v>26.5</v>
      </c>
      <c r="G4366">
        <v>52.655711716106197</v>
      </c>
      <c r="H4366">
        <v>-12.8426843467988</v>
      </c>
      <c r="I4366">
        <v>-2.4860202401857698</v>
      </c>
      <c r="J4366">
        <v>10.1982366944919</v>
      </c>
      <c r="K4366">
        <v>27.075425733389501</v>
      </c>
      <c r="L4366">
        <v>23.737922208287699</v>
      </c>
      <c r="M4366">
        <v>55.207747784124898</v>
      </c>
      <c r="N4366">
        <v>0.65292359072423101</v>
      </c>
      <c r="O4366">
        <v>36.452830188679201</v>
      </c>
      <c r="P4366">
        <v>120.833333333333</v>
      </c>
      <c r="Q4366">
        <v>0.100310135220914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10.137208718</v>
      </c>
      <c r="F4367">
        <v>66.97</v>
      </c>
      <c r="G4367">
        <v>-8.4657513618785991</v>
      </c>
      <c r="H4367">
        <v>-6.7204176691921296</v>
      </c>
      <c r="I4367">
        <v>-12.1340809533335</v>
      </c>
      <c r="J4367">
        <v>1.01340005087009</v>
      </c>
      <c r="K4367">
        <v>70.291841563459798</v>
      </c>
      <c r="L4367">
        <v>70.065785195327706</v>
      </c>
      <c r="M4367">
        <v>12.7156566698945</v>
      </c>
      <c r="N4367">
        <v>0.178832116788321</v>
      </c>
      <c r="O4367">
        <v>74.3467224130207</v>
      </c>
      <c r="P4367">
        <v>46.222707423580701</v>
      </c>
      <c r="Q4367">
        <v>9.1143648864138005E-2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541</v>
      </c>
      <c r="E4368">
        <v>10.103999999999999</v>
      </c>
      <c r="F4368">
        <v>16.84</v>
      </c>
      <c r="G4368">
        <v>36.065090676815899</v>
      </c>
      <c r="H4368">
        <v>-21.486856959778699</v>
      </c>
      <c r="I4368">
        <v>-20.7967571256947</v>
      </c>
      <c r="J4368">
        <v>-2.0769597358116698</v>
      </c>
      <c r="K4368">
        <v>17.316343543846699</v>
      </c>
      <c r="L4368">
        <v>15.4220052434361</v>
      </c>
      <c r="M4368">
        <v>40.0148353605233</v>
      </c>
      <c r="N4368">
        <v>0.43140187298815103</v>
      </c>
      <c r="O4368">
        <v>40.6175771971496</v>
      </c>
      <c r="P4368">
        <v>104.121212121212</v>
      </c>
      <c r="Q4368">
        <v>5.1898099369764E-2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10.080189000000001</v>
      </c>
      <c r="F4369">
        <v>33</v>
      </c>
      <c r="G4369">
        <v>-26.088106285872001</v>
      </c>
      <c r="H4369">
        <v>-2.8868569597787599</v>
      </c>
      <c r="I4369">
        <v>-4.30036623174695</v>
      </c>
      <c r="J4369">
        <v>1.5916793174427399</v>
      </c>
      <c r="K4369">
        <v>32.609203994881803</v>
      </c>
      <c r="L4369">
        <v>32.256042784221698</v>
      </c>
      <c r="M4369">
        <v>84.7193819831745</v>
      </c>
      <c r="N4369">
        <v>0</v>
      </c>
      <c r="O4369">
        <v>7.5757575757575601</v>
      </c>
      <c r="P4369">
        <v>10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1655</v>
      </c>
      <c r="E4370">
        <v>10.077336000000001</v>
      </c>
      <c r="F4370">
        <v>20.100000000000001</v>
      </c>
      <c r="G4370">
        <v>-16.2361560229464</v>
      </c>
      <c r="H4370">
        <v>-26.5905606634824</v>
      </c>
      <c r="I4370">
        <v>-51.487866231746899</v>
      </c>
      <c r="J4370">
        <v>-0.31308258731914801</v>
      </c>
      <c r="K4370">
        <v>23.4550293354127</v>
      </c>
      <c r="L4370">
        <v>23.544662257847602</v>
      </c>
      <c r="M4370">
        <v>33.315647546049497</v>
      </c>
      <c r="N4370">
        <v>0.33159416679271397</v>
      </c>
      <c r="O4370">
        <v>65.621890547263604</v>
      </c>
      <c r="P4370">
        <v>16.117850953206201</v>
      </c>
      <c r="Q4370">
        <v>0.116992021940279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54</v>
      </c>
      <c r="E4371">
        <v>10.015992900000001</v>
      </c>
      <c r="F4371">
        <v>23.19</v>
      </c>
      <c r="G4371">
        <v>16.449372123939799</v>
      </c>
      <c r="H4371">
        <v>-10.460078717100901</v>
      </c>
      <c r="I4371">
        <v>-22.7126885066284</v>
      </c>
      <c r="J4371">
        <v>-8.2450553764348005</v>
      </c>
      <c r="K4371">
        <v>23.959532131994798</v>
      </c>
      <c r="L4371">
        <v>23.680527590988198</v>
      </c>
      <c r="M4371">
        <v>47.095084151546402</v>
      </c>
      <c r="N4371">
        <v>0.79442761110492399</v>
      </c>
      <c r="O4371">
        <v>66.019836136265596</v>
      </c>
      <c r="P4371">
        <v>44.9375</v>
      </c>
      <c r="Q4371">
        <v>6.8582063281631994E-2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138</v>
      </c>
      <c r="E4372">
        <v>9.9760069999999992</v>
      </c>
      <c r="F4372">
        <v>7.69</v>
      </c>
      <c r="G4372">
        <v>18.133222498607701</v>
      </c>
      <c r="H4372">
        <v>-7.4151588465712104</v>
      </c>
      <c r="I4372">
        <v>-27.603635679322998</v>
      </c>
      <c r="J4372">
        <v>-2.9366225693497001</v>
      </c>
      <c r="K4372">
        <v>7.9142979891952097</v>
      </c>
      <c r="L4372">
        <v>7.68156054237111</v>
      </c>
      <c r="M4372">
        <v>58.6192805679053</v>
      </c>
      <c r="N4372">
        <v>0.63621405968105504</v>
      </c>
      <c r="O4372">
        <v>33.550065019505801</v>
      </c>
      <c r="P4372">
        <v>70.509977827051003</v>
      </c>
      <c r="Q4372">
        <v>5.7067371171887003E-2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271</v>
      </c>
      <c r="E4373">
        <v>9.949173794</v>
      </c>
      <c r="F4373">
        <v>6.79</v>
      </c>
      <c r="G4373">
        <v>68.886772322166806</v>
      </c>
      <c r="H4373">
        <v>9.3881021236909596</v>
      </c>
      <c r="I4373">
        <v>-15.751745041616299</v>
      </c>
      <c r="J4373">
        <v>0.58157830734174698</v>
      </c>
      <c r="K4373">
        <v>6.4884675631844502</v>
      </c>
      <c r="L4373">
        <v>5.5816240340007903</v>
      </c>
      <c r="M4373">
        <v>32.989929507002302</v>
      </c>
      <c r="N4373">
        <v>0.21698976305062101</v>
      </c>
      <c r="O4373">
        <v>28.571428571428498</v>
      </c>
      <c r="P4373">
        <v>96.242774566473898</v>
      </c>
      <c r="Q4373">
        <v>7.1225815693571004E-2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418</v>
      </c>
      <c r="E4374">
        <v>9.9229079999999996</v>
      </c>
      <c r="F4374">
        <v>21.1</v>
      </c>
      <c r="G4374">
        <v>-7.1134480253526897</v>
      </c>
      <c r="H4374">
        <v>0.19006611714432201</v>
      </c>
      <c r="I4374">
        <v>3.9069166814183101</v>
      </c>
      <c r="J4374">
        <v>-5.13685896561989</v>
      </c>
      <c r="K4374">
        <v>19.309009863817199</v>
      </c>
      <c r="L4374">
        <v>18.414506415281402</v>
      </c>
      <c r="M4374">
        <v>56.892193699337803</v>
      </c>
      <c r="N4374">
        <v>1.5817393651114899</v>
      </c>
      <c r="O4374">
        <v>2.7488151658767701</v>
      </c>
      <c r="P4374">
        <v>58.646616541353303</v>
      </c>
      <c r="Q4374">
        <v>5.6231179147079001E-2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174</v>
      </c>
      <c r="E4375">
        <v>9.9019049999999993</v>
      </c>
      <c r="F4375">
        <v>22.1</v>
      </c>
      <c r="G4375">
        <v>78.369997430391905</v>
      </c>
      <c r="H4375">
        <v>-22.6107944824812</v>
      </c>
      <c r="I4375">
        <v>23.137444713526602</v>
      </c>
      <c r="J4375">
        <v>-1.9859821136218201</v>
      </c>
      <c r="K4375">
        <v>24.089455557380798</v>
      </c>
      <c r="L4375">
        <v>20.739514227354299</v>
      </c>
      <c r="M4375">
        <v>35.8518441103353</v>
      </c>
      <c r="N4375">
        <v>0.41990703736950102</v>
      </c>
      <c r="O4375">
        <v>58.325791855203597</v>
      </c>
      <c r="P4375">
        <v>109.478672985782</v>
      </c>
      <c r="Q4375">
        <v>6.6266842457695999E-2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E4376">
        <v>9.8892512000000004</v>
      </c>
      <c r="F4376">
        <v>9.4</v>
      </c>
      <c r="G4376">
        <v>-68.422545725249904</v>
      </c>
      <c r="H4376">
        <v>10.6266565537347</v>
      </c>
      <c r="I4376">
        <v>-69.4102038630745</v>
      </c>
      <c r="J4376">
        <v>-2.2584767699661898</v>
      </c>
      <c r="K4376">
        <v>10.1181466633718</v>
      </c>
      <c r="L4376">
        <v>13.665286420438701</v>
      </c>
      <c r="M4376">
        <v>44.521708151233199</v>
      </c>
      <c r="N4376">
        <v>0.58802481317838695</v>
      </c>
      <c r="O4376">
        <v>176.70212765957399</v>
      </c>
      <c r="P4376">
        <v>17.647058823529399</v>
      </c>
      <c r="Q4376">
        <v>-5.0211846795415002E-2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541</v>
      </c>
      <c r="E4377">
        <v>9.8842187999999993</v>
      </c>
      <c r="F4377">
        <v>17.97</v>
      </c>
      <c r="G4377">
        <v>138.708343295053</v>
      </c>
      <c r="H4377">
        <v>106.128564155286</v>
      </c>
      <c r="I4377">
        <v>109.764471673489</v>
      </c>
      <c r="J4377">
        <v>9.6898388266452002</v>
      </c>
      <c r="K4377">
        <v>10.9538621063938</v>
      </c>
      <c r="L4377">
        <v>7.1740651113282699</v>
      </c>
      <c r="M4377">
        <v>99.918312956504096</v>
      </c>
      <c r="N4377">
        <v>2.0062868581940099</v>
      </c>
      <c r="O4377">
        <v>0</v>
      </c>
      <c r="P4377">
        <v>397.78393351800503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54</v>
      </c>
      <c r="E4378">
        <v>9.8839000000000006</v>
      </c>
      <c r="F4378">
        <v>32.5</v>
      </c>
      <c r="G4378">
        <v>82.338251398645895</v>
      </c>
      <c r="H4378">
        <v>0.68339097410552996</v>
      </c>
      <c r="I4378">
        <v>-21.443223374604099</v>
      </c>
      <c r="J4378">
        <v>-9.1490614232980008</v>
      </c>
      <c r="K4378">
        <v>31.882741872195702</v>
      </c>
      <c r="L4378">
        <v>30.2839361029617</v>
      </c>
      <c r="M4378">
        <v>62.1779332640794</v>
      </c>
      <c r="N4378">
        <v>1.13011461730289</v>
      </c>
      <c r="O4378">
        <v>30.769230769230699</v>
      </c>
      <c r="P4378">
        <v>137.74689100219399</v>
      </c>
      <c r="Q4378">
        <v>7.7858156192016997E-2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E4379">
        <v>9.8618117400000003</v>
      </c>
      <c r="F4379">
        <v>9.48</v>
      </c>
      <c r="G4379">
        <v>112.398022605549</v>
      </c>
      <c r="H4379">
        <v>9.9881430402212299</v>
      </c>
      <c r="I4379">
        <v>9.9460295742818801</v>
      </c>
      <c r="J4379">
        <v>-9.6177602105808493</v>
      </c>
      <c r="K4379">
        <v>8.8187283216407995</v>
      </c>
      <c r="L4379">
        <v>7.3885977547104602</v>
      </c>
      <c r="M4379">
        <v>46.869431506029997</v>
      </c>
      <c r="N4379">
        <v>0.42016674013118499</v>
      </c>
      <c r="O4379">
        <v>13.9240506329113</v>
      </c>
      <c r="P4379">
        <v>137</v>
      </c>
      <c r="Q4379">
        <v>5.2834504711562001E-2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9.8568750000000005</v>
      </c>
      <c r="F4380">
        <v>2.1</v>
      </c>
      <c r="G4380">
        <v>1.73754804345153</v>
      </c>
      <c r="H4380">
        <v>4.6807106077888001</v>
      </c>
      <c r="I4380">
        <v>-17.078144009524699</v>
      </c>
      <c r="J4380">
        <v>-0.85930107471411499</v>
      </c>
      <c r="K4380">
        <v>1.96293770564882</v>
      </c>
      <c r="L4380">
        <v>1.9463039914814899</v>
      </c>
      <c r="M4380">
        <v>62.825487228692801</v>
      </c>
      <c r="N4380">
        <v>1.4892567407089901</v>
      </c>
      <c r="O4380">
        <v>26.190476190476101</v>
      </c>
      <c r="P4380">
        <v>52.173913043478201</v>
      </c>
      <c r="Q4380">
        <v>-5.7109772924484999E-2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9.7892841599999993</v>
      </c>
      <c r="F4381">
        <v>86.49</v>
      </c>
      <c r="G4381">
        <v>1486.6035701891001</v>
      </c>
      <c r="H4381">
        <v>45.494595358681401</v>
      </c>
      <c r="I4381">
        <v>1035.83261249165</v>
      </c>
      <c r="J4381">
        <v>9.81015813316505</v>
      </c>
      <c r="K4381">
        <v>58.680726324059101</v>
      </c>
      <c r="L4381">
        <v>28.469087023281698</v>
      </c>
      <c r="M4381">
        <v>100</v>
      </c>
      <c r="N4381">
        <v>0.38860833822665802</v>
      </c>
      <c r="O4381">
        <v>0</v>
      </c>
      <c r="P4381">
        <v>1510.6145251396599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21</v>
      </c>
      <c r="E4382">
        <v>9.7260899999999992</v>
      </c>
      <c r="F4382">
        <v>7.5</v>
      </c>
      <c r="G4382">
        <v>18.574596380237999</v>
      </c>
      <c r="H4382">
        <v>0.84647637355457495</v>
      </c>
      <c r="I4382">
        <v>-18.880518903502601</v>
      </c>
      <c r="J4382">
        <v>12.2602426175849</v>
      </c>
      <c r="K4382">
        <v>7.4283936505755399</v>
      </c>
      <c r="L4382">
        <v>6.8800935225572504</v>
      </c>
      <c r="M4382">
        <v>48.654778005491401</v>
      </c>
      <c r="N4382">
        <v>1.25910311547236</v>
      </c>
      <c r="O4382">
        <v>25.2</v>
      </c>
      <c r="P4382">
        <v>62.689804772234197</v>
      </c>
      <c r="Q4382">
        <v>1.1520895874777001E-2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622</v>
      </c>
      <c r="E4383">
        <v>9.6378380000000003</v>
      </c>
      <c r="F4383">
        <v>22.6</v>
      </c>
      <c r="G4383">
        <v>-21.049679324136701</v>
      </c>
      <c r="H4383">
        <v>-2.8868569597787599</v>
      </c>
      <c r="I4383">
        <v>20.625006902581401</v>
      </c>
      <c r="J4383">
        <v>1.5916793174427399</v>
      </c>
      <c r="K4383">
        <v>22.045955477945299</v>
      </c>
      <c r="L4383">
        <v>19.836128844605799</v>
      </c>
      <c r="M4383">
        <v>99.9980964254393</v>
      </c>
      <c r="N4383">
        <v>0</v>
      </c>
      <c r="O4383">
        <v>0</v>
      </c>
      <c r="P4383">
        <v>40.372670807453403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418</v>
      </c>
      <c r="E4384">
        <v>9.6090461999999999</v>
      </c>
      <c r="F4384">
        <v>18.09</v>
      </c>
      <c r="G4384">
        <v>97.408873690810395</v>
      </c>
      <c r="H4384">
        <v>18.4149181881502</v>
      </c>
      <c r="I4384">
        <v>98.523163180017704</v>
      </c>
      <c r="J4384">
        <v>-7.8783893773560703</v>
      </c>
      <c r="K4384">
        <v>16.3883506500982</v>
      </c>
      <c r="L4384">
        <v>12.450757703889</v>
      </c>
      <c r="M4384">
        <v>39.856871105831601</v>
      </c>
      <c r="N4384">
        <v>0.71035510718466699</v>
      </c>
      <c r="O4384">
        <v>12.658927584300701</v>
      </c>
      <c r="P4384">
        <v>176.18320610686999</v>
      </c>
      <c r="Q4384">
        <v>0.14922202009600899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622</v>
      </c>
      <c r="E4385">
        <v>9.5993165630000004</v>
      </c>
      <c r="F4385">
        <v>9.61</v>
      </c>
      <c r="G4385">
        <v>51.034582390058802</v>
      </c>
      <c r="H4385">
        <v>-16.147529076036701</v>
      </c>
      <c r="I4385">
        <v>-21.807584711053899</v>
      </c>
      <c r="J4385">
        <v>-6.4044671180100403</v>
      </c>
      <c r="K4385">
        <v>9.9170083042870196</v>
      </c>
      <c r="L4385">
        <v>9.0460941253723401</v>
      </c>
      <c r="M4385">
        <v>38.214537678484099</v>
      </c>
      <c r="N4385">
        <v>0.65061851172220797</v>
      </c>
      <c r="O4385">
        <v>59.209157127991602</v>
      </c>
      <c r="P4385">
        <v>78.293135435992497</v>
      </c>
      <c r="Q4385">
        <v>6.5463053294852996E-2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E4386">
        <v>9.5605394520000004</v>
      </c>
      <c r="F4386">
        <v>6.42</v>
      </c>
      <c r="G4386">
        <v>-21.781655587503099</v>
      </c>
      <c r="H4386">
        <v>-2.8868569597787599</v>
      </c>
      <c r="I4386">
        <v>-56.042652983108098</v>
      </c>
      <c r="J4386">
        <v>1.5916793174427399</v>
      </c>
      <c r="K4386">
        <v>6.8627123372375403</v>
      </c>
      <c r="L4386">
        <v>7.75036898326917</v>
      </c>
      <c r="M4386">
        <v>1.3196024510999999E-5</v>
      </c>
      <c r="N4386">
        <v>0</v>
      </c>
      <c r="O4386">
        <v>71.651090342679097</v>
      </c>
      <c r="P4386">
        <v>2.2292993630573101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418</v>
      </c>
      <c r="E4387">
        <v>9.5556955499999994</v>
      </c>
      <c r="F4387">
        <v>7.29</v>
      </c>
      <c r="G4387">
        <v>79.620329965640593</v>
      </c>
      <c r="H4387">
        <v>6.84132615896229</v>
      </c>
      <c r="I4387">
        <v>-19.254733897979001</v>
      </c>
      <c r="J4387">
        <v>0.68728655258486404</v>
      </c>
      <c r="K4387">
        <v>7.6831559492801897</v>
      </c>
      <c r="L4387">
        <v>6.8831169803957399</v>
      </c>
      <c r="M4387">
        <v>37.631544546053497</v>
      </c>
      <c r="N4387">
        <v>0.21918503510205201</v>
      </c>
      <c r="O4387">
        <v>49.382716049382701</v>
      </c>
      <c r="P4387">
        <v>125</v>
      </c>
      <c r="Q4387">
        <v>0.141011956398261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27</v>
      </c>
      <c r="E4388">
        <v>9.548</v>
      </c>
      <c r="F4388">
        <v>27.5</v>
      </c>
      <c r="G4388">
        <v>-32.344288283893697</v>
      </c>
      <c r="H4388">
        <v>-3.9659936504262401</v>
      </c>
      <c r="I4388">
        <v>-14.6626850723266</v>
      </c>
      <c r="J4388">
        <v>-7.4992297734663396</v>
      </c>
      <c r="K4388">
        <v>28.468948781578501</v>
      </c>
      <c r="L4388">
        <v>27.108190416140999</v>
      </c>
      <c r="M4388">
        <v>22.8475180696175</v>
      </c>
      <c r="N4388">
        <v>1.43223443223443</v>
      </c>
      <c r="O4388">
        <v>23.636363636363601</v>
      </c>
      <c r="P4388">
        <v>16.279069767441801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9.5273315360000002</v>
      </c>
      <c r="F4389">
        <v>4.82</v>
      </c>
      <c r="G4389">
        <v>32.992302378429798</v>
      </c>
      <c r="H4389">
        <v>14.3631430402212</v>
      </c>
      <c r="I4389">
        <v>-39.571684061204301</v>
      </c>
      <c r="J4389">
        <v>2.8875756457364901</v>
      </c>
      <c r="K4389">
        <v>4.3848950093039498</v>
      </c>
      <c r="L4389">
        <v>4.4866875819847403</v>
      </c>
      <c r="M4389">
        <v>63.799552674584902</v>
      </c>
      <c r="N4389">
        <v>1.1703099492908799</v>
      </c>
      <c r="O4389">
        <v>105.39419087136901</v>
      </c>
      <c r="P4389">
        <v>92.8</v>
      </c>
      <c r="Q4389">
        <v>3.5903068993547997E-2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9.5199237500000002</v>
      </c>
      <c r="F4390">
        <v>10.9</v>
      </c>
      <c r="G4390">
        <v>-8.2997022966326295</v>
      </c>
      <c r="H4390">
        <v>-0.26039781580987598</v>
      </c>
      <c r="I4390">
        <v>-17.9254767534092</v>
      </c>
      <c r="J4390">
        <v>0.74581465578861506</v>
      </c>
      <c r="K4390">
        <v>10.6992465381302</v>
      </c>
      <c r="L4390">
        <v>10.4681639303954</v>
      </c>
      <c r="M4390">
        <v>49.113618107029197</v>
      </c>
      <c r="N4390">
        <v>0.66461190406042103</v>
      </c>
      <c r="O4390">
        <v>47.614678899082499</v>
      </c>
      <c r="P4390">
        <v>58.660844250363901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555</v>
      </c>
      <c r="E4391">
        <v>9.5108599999999992</v>
      </c>
      <c r="F4391">
        <v>34.14</v>
      </c>
      <c r="G4391">
        <v>46.6890450494395</v>
      </c>
      <c r="H4391">
        <v>-2.8868569597787599</v>
      </c>
      <c r="I4391">
        <v>48.271062339681599</v>
      </c>
      <c r="J4391">
        <v>1.5916793174427399</v>
      </c>
      <c r="K4391">
        <v>31.038384639598</v>
      </c>
      <c r="L4391">
        <v>24.7760140492529</v>
      </c>
      <c r="M4391">
        <v>100</v>
      </c>
      <c r="N4391">
        <v>0</v>
      </c>
      <c r="O4391">
        <v>0</v>
      </c>
      <c r="P4391">
        <v>70.7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715</v>
      </c>
      <c r="E4392">
        <v>9.5089231049999992</v>
      </c>
      <c r="F4392">
        <v>127.17</v>
      </c>
      <c r="G4392">
        <v>6.5001287932819096</v>
      </c>
      <c r="H4392">
        <v>7.6198097068878896</v>
      </c>
      <c r="I4392">
        <v>0.900286001245165</v>
      </c>
      <c r="J4392">
        <v>4.9333252027295202</v>
      </c>
      <c r="K4392">
        <v>115.656985212964</v>
      </c>
      <c r="L4392">
        <v>109.08327465607</v>
      </c>
      <c r="M4392">
        <v>45.884931757483201</v>
      </c>
      <c r="N4392">
        <v>0.89619052909318098</v>
      </c>
      <c r="O4392">
        <v>2.2253676181489301</v>
      </c>
      <c r="P4392">
        <v>33.441762854144798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1428</v>
      </c>
      <c r="E4393">
        <v>9.5024372499999998</v>
      </c>
      <c r="F4393">
        <v>1.45</v>
      </c>
      <c r="G4393">
        <v>69.322378382772797</v>
      </c>
      <c r="H4393">
        <v>-3.5717884666280701</v>
      </c>
      <c r="I4393">
        <v>-46.8585057666306</v>
      </c>
      <c r="J4393">
        <v>0.23113509975567201</v>
      </c>
      <c r="K4393">
        <v>1.79963712430189</v>
      </c>
      <c r="L4393">
        <v>1.5951502086270199</v>
      </c>
      <c r="M4393">
        <v>58.142455169551603</v>
      </c>
      <c r="N4393">
        <v>1.81951567060356</v>
      </c>
      <c r="O4393">
        <v>72.413793103448199</v>
      </c>
      <c r="Q4393">
        <v>1.5960020462989E-2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619</v>
      </c>
      <c r="E4394">
        <v>9.4922506979999994</v>
      </c>
      <c r="F4394">
        <v>7.98</v>
      </c>
      <c r="G4394">
        <v>43.989045049439497</v>
      </c>
      <c r="H4394">
        <v>-3.1368569597787501</v>
      </c>
      <c r="I4394">
        <v>-0.46299105343025398</v>
      </c>
      <c r="J4394">
        <v>7.2870435558533497</v>
      </c>
      <c r="K4394">
        <v>7.5855996504883398</v>
      </c>
      <c r="L4394">
        <v>7.0193828081563101</v>
      </c>
      <c r="M4394">
        <v>58.387610566963502</v>
      </c>
      <c r="N4394">
        <v>0.90972993918377498</v>
      </c>
      <c r="O4394">
        <v>16.791979949874602</v>
      </c>
      <c r="P4394">
        <v>82.191780821917803</v>
      </c>
      <c r="Q4394">
        <v>0.11867600391935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9.4823500000000003</v>
      </c>
      <c r="F4395">
        <v>3.98</v>
      </c>
      <c r="G4395">
        <v>54.464381372309496</v>
      </c>
      <c r="H4395">
        <v>-0.93563744758363698</v>
      </c>
      <c r="I4395">
        <v>-12.769753986848899</v>
      </c>
      <c r="J4395">
        <v>-1.6490614232980001</v>
      </c>
      <c r="K4395">
        <v>4.2368423355287304</v>
      </c>
      <c r="L4395">
        <v>4.0017743683048197</v>
      </c>
      <c r="M4395">
        <v>39.314755568394801</v>
      </c>
      <c r="N4395">
        <v>1.20567523659201</v>
      </c>
      <c r="O4395">
        <v>51.005025125628102</v>
      </c>
      <c r="P4395">
        <v>94.146341463414601</v>
      </c>
      <c r="Q4395">
        <v>-1.2484278852462999E-2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21</v>
      </c>
      <c r="E4396">
        <v>9.4643742999999994</v>
      </c>
      <c r="F4396">
        <v>9.01</v>
      </c>
      <c r="G4396">
        <v>-52.046098720528498</v>
      </c>
      <c r="H4396">
        <v>-1.74269220005336</v>
      </c>
      <c r="I4396">
        <v>-17.5227077999531</v>
      </c>
      <c r="J4396">
        <v>-3.9638762381128001</v>
      </c>
      <c r="K4396">
        <v>8.5036892991820494</v>
      </c>
      <c r="L4396">
        <v>8.6351200121203497</v>
      </c>
      <c r="M4396">
        <v>56.125580698002103</v>
      </c>
      <c r="N4396">
        <v>0.73028574034106397</v>
      </c>
      <c r="O4396">
        <v>47.058823529411697</v>
      </c>
      <c r="P4396">
        <v>81.287726358148802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9.3015000000000008</v>
      </c>
      <c r="F4397">
        <v>15.9</v>
      </c>
      <c r="G4397">
        <v>41.2697103301048</v>
      </c>
      <c r="H4397">
        <v>21.623714692531301</v>
      </c>
      <c r="I4397">
        <v>-54.186944681652399</v>
      </c>
      <c r="J4397">
        <v>5.44536971587514</v>
      </c>
      <c r="K4397">
        <v>16.546725994379099</v>
      </c>
      <c r="L4397">
        <v>17.825691557595501</v>
      </c>
      <c r="M4397">
        <v>87.401685569213399</v>
      </c>
      <c r="N4397">
        <v>0.14335260115606899</v>
      </c>
      <c r="O4397">
        <v>82.201257861635199</v>
      </c>
      <c r="P4397">
        <v>65.280665280665204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4440</v>
      </c>
      <c r="E4398">
        <v>9.2654999999999994</v>
      </c>
      <c r="F4398">
        <v>4.3499999999999996</v>
      </c>
      <c r="G4398">
        <v>147.864045049439</v>
      </c>
      <c r="H4398">
        <v>-0.577388137607868</v>
      </c>
      <c r="I4398">
        <v>32.659093227712397</v>
      </c>
      <c r="J4398">
        <v>26.3804117118089</v>
      </c>
      <c r="K4398">
        <v>3.8461140595555299</v>
      </c>
      <c r="L4398">
        <v>3.0720345024523401</v>
      </c>
      <c r="M4398">
        <v>71.026239966824903</v>
      </c>
      <c r="N4398">
        <v>1.2516823256482501</v>
      </c>
      <c r="O4398">
        <v>25.057471264367798</v>
      </c>
      <c r="P4398">
        <v>193.918918918918</v>
      </c>
      <c r="Q4398">
        <v>6.5141740194159997E-2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622</v>
      </c>
      <c r="E4399">
        <v>9.1955863999999998</v>
      </c>
      <c r="F4399">
        <v>20.02</v>
      </c>
      <c r="G4399">
        <v>7.6995713652290201</v>
      </c>
      <c r="H4399">
        <v>23.6585975856757</v>
      </c>
      <c r="I4399">
        <v>-18.967032898413599</v>
      </c>
      <c r="J4399">
        <v>-8.3306675332906401</v>
      </c>
      <c r="K4399">
        <v>17.692209836571699</v>
      </c>
      <c r="L4399">
        <v>17.753078438770501</v>
      </c>
      <c r="M4399">
        <v>49.5336986323018</v>
      </c>
      <c r="N4399">
        <v>3.3297693336304799</v>
      </c>
      <c r="O4399">
        <v>49.600399600399498</v>
      </c>
      <c r="P4399">
        <v>56.8965517241379</v>
      </c>
      <c r="Q4399">
        <v>-3.2782143203065002E-2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46</v>
      </c>
      <c r="E4400">
        <v>9.1745129799999994</v>
      </c>
      <c r="F4400">
        <v>0.73</v>
      </c>
      <c r="G4400">
        <v>-2.3442882838937802</v>
      </c>
      <c r="H4400">
        <v>-23.539030872822199</v>
      </c>
      <c r="I4400">
        <v>-10.0146519460326</v>
      </c>
      <c r="J4400">
        <v>1.5916793174427399</v>
      </c>
      <c r="K4400">
        <v>0.795269835813741</v>
      </c>
      <c r="L4400">
        <v>1.1106319618493601</v>
      </c>
      <c r="M4400">
        <v>6.2735991639066002</v>
      </c>
      <c r="N4400">
        <v>0.46894845541769498</v>
      </c>
      <c r="O4400">
        <v>32.876712328767098</v>
      </c>
      <c r="P4400">
        <v>32.727272727272698</v>
      </c>
      <c r="Q4400">
        <v>-4.8273523642390001E-3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418</v>
      </c>
      <c r="E4401">
        <v>9.1729225000000003</v>
      </c>
      <c r="F4401">
        <v>36.049999999999997</v>
      </c>
      <c r="G4401">
        <v>26.259991277034299</v>
      </c>
      <c r="H4401">
        <v>-10.5574572676289</v>
      </c>
      <c r="I4401">
        <v>24.4068288432819</v>
      </c>
      <c r="J4401">
        <v>2.0943322076968598</v>
      </c>
      <c r="K4401">
        <v>34.200475251936901</v>
      </c>
      <c r="L4401">
        <v>27.916548270291798</v>
      </c>
      <c r="M4401">
        <v>47.6462957203588</v>
      </c>
      <c r="N4401">
        <v>0.23970458834738101</v>
      </c>
      <c r="O4401">
        <v>23.273231622746099</v>
      </c>
      <c r="P4401">
        <v>89.736842105263094</v>
      </c>
      <c r="Q4401">
        <v>9.4168621613806999E-2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E4402">
        <v>9.1658167919999993</v>
      </c>
      <c r="F4402">
        <v>61.16</v>
      </c>
      <c r="G4402">
        <v>-60.142951608872899</v>
      </c>
      <c r="H4402">
        <v>23.765316953264701</v>
      </c>
      <c r="I4402">
        <v>7.7998533729645496</v>
      </c>
      <c r="J4402">
        <v>9.4206632152772798</v>
      </c>
      <c r="K4402">
        <v>50.245267175457101</v>
      </c>
      <c r="L4402">
        <v>50.9875943551286</v>
      </c>
      <c r="M4402">
        <v>80.539600523315201</v>
      </c>
      <c r="N4402">
        <v>2.13793103448275</v>
      </c>
      <c r="O4402">
        <v>64.388489208633104</v>
      </c>
      <c r="P4402">
        <v>58.158779415567601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541</v>
      </c>
      <c r="E4403">
        <v>9.1381720000000008</v>
      </c>
      <c r="F4403">
        <v>9.14</v>
      </c>
      <c r="G4403">
        <v>17.6944714060287</v>
      </c>
      <c r="H4403">
        <v>-14.975831814711</v>
      </c>
      <c r="I4403">
        <v>-40.471610173588601</v>
      </c>
      <c r="J4403">
        <v>-0.66638519868629198</v>
      </c>
      <c r="K4403">
        <v>9.8611469880256308</v>
      </c>
      <c r="L4403">
        <v>9.6289342295557496</v>
      </c>
      <c r="M4403">
        <v>34.188788562987</v>
      </c>
      <c r="N4403">
        <v>0.90307167235494801</v>
      </c>
      <c r="O4403">
        <v>72.975929978118103</v>
      </c>
      <c r="P4403">
        <v>52.842809364548501</v>
      </c>
      <c r="Q4403">
        <v>0.10093406717317401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118</v>
      </c>
      <c r="E4404">
        <v>9.0909700000000004</v>
      </c>
      <c r="F4404">
        <v>0.49</v>
      </c>
      <c r="G4404">
        <v>-24.0109549505604</v>
      </c>
      <c r="H4404">
        <v>-2.8868569597787599</v>
      </c>
      <c r="I4404">
        <v>-20.069597000977701</v>
      </c>
      <c r="J4404">
        <v>1.5916793174427399</v>
      </c>
      <c r="K4404">
        <v>0.49075437524904603</v>
      </c>
      <c r="L4404">
        <v>0.51875215731775104</v>
      </c>
      <c r="M4404">
        <v>42.892589935559599</v>
      </c>
      <c r="N4404">
        <v>1.4781924686158401</v>
      </c>
      <c r="O4404">
        <v>24.4897959183673</v>
      </c>
      <c r="P4404">
        <v>0</v>
      </c>
      <c r="Q4404">
        <v>-0.17742616760004701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E4405">
        <v>9.0800426000000005</v>
      </c>
      <c r="F4405">
        <v>29.98</v>
      </c>
      <c r="G4405">
        <v>-24.2770893484313</v>
      </c>
      <c r="H4405">
        <v>-2.8868569597787599</v>
      </c>
      <c r="I4405">
        <v>-9.3283774362287399</v>
      </c>
      <c r="J4405">
        <v>1.5916793174427399</v>
      </c>
      <c r="K4405">
        <v>29.7957548260888</v>
      </c>
      <c r="L4405">
        <v>29.6326875605188</v>
      </c>
      <c r="M4405">
        <v>99.999999998127706</v>
      </c>
      <c r="N4405">
        <v>0</v>
      </c>
      <c r="O4405">
        <v>0.26684456304202298</v>
      </c>
      <c r="P4405">
        <v>4.97198879551821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622</v>
      </c>
      <c r="E4406">
        <v>9.0733256999999998</v>
      </c>
      <c r="F4406">
        <v>2.9</v>
      </c>
      <c r="G4406">
        <v>-28.928987737445599</v>
      </c>
      <c r="H4406">
        <v>3.8045928543476299</v>
      </c>
      <c r="I4406">
        <v>-28.2469537688389</v>
      </c>
      <c r="J4406">
        <v>-1.44886122309778</v>
      </c>
      <c r="K4406">
        <v>2.8400671279925298</v>
      </c>
      <c r="L4406">
        <v>3.0164526348851499</v>
      </c>
      <c r="M4406">
        <v>49.998392188374098</v>
      </c>
      <c r="N4406">
        <v>0.83252565901521303</v>
      </c>
      <c r="O4406">
        <v>32.413793103448199</v>
      </c>
      <c r="P4406">
        <v>23.404255319148898</v>
      </c>
      <c r="Q4406">
        <v>8.0893075257486999E-2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95</v>
      </c>
      <c r="E4407">
        <v>9.0394848000000003</v>
      </c>
      <c r="F4407">
        <v>6.66</v>
      </c>
      <c r="G4407">
        <v>0.708146173035057</v>
      </c>
      <c r="H4407">
        <v>34.876856120390002</v>
      </c>
      <c r="I4407">
        <v>-50.629238124672298</v>
      </c>
      <c r="J4407">
        <v>9.52556361496341</v>
      </c>
      <c r="K4407">
        <v>5.31431915075283</v>
      </c>
      <c r="L4407">
        <v>6.0596356192673904</v>
      </c>
      <c r="M4407">
        <v>99.741776500232703</v>
      </c>
      <c r="N4407">
        <v>0.29851851851851802</v>
      </c>
      <c r="O4407">
        <v>74.474474474474405</v>
      </c>
      <c r="P4407">
        <v>108.12499999999901</v>
      </c>
      <c r="Q4407">
        <v>5.2932077407790001E-3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493</v>
      </c>
      <c r="E4408">
        <v>9.0052199999999996</v>
      </c>
      <c r="F4408">
        <v>18</v>
      </c>
      <c r="G4408">
        <v>85.291370630834905</v>
      </c>
      <c r="H4408">
        <v>-3.9313869212960801</v>
      </c>
      <c r="I4408">
        <v>27.655469730398099</v>
      </c>
      <c r="J4408">
        <v>6.4256921304887404</v>
      </c>
      <c r="K4408">
        <v>15.662122440845099</v>
      </c>
      <c r="L4408">
        <v>12.2828656301651</v>
      </c>
      <c r="M4408">
        <v>56.234200459893302</v>
      </c>
      <c r="N4408">
        <v>0.45837856553662498</v>
      </c>
      <c r="O4408">
        <v>10.7777777777777</v>
      </c>
      <c r="P4408">
        <v>145.56616643928999</v>
      </c>
      <c r="Q4408">
        <v>0.13016058698833499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8.9946740349999992</v>
      </c>
      <c r="F4409">
        <v>1.27</v>
      </c>
      <c r="G4409">
        <v>-10.4974414370469</v>
      </c>
      <c r="H4409">
        <v>-10.2397981362493</v>
      </c>
      <c r="I4409">
        <v>-22.933459756926801</v>
      </c>
      <c r="J4409">
        <v>2.39167931744274</v>
      </c>
      <c r="K4409">
        <v>1.3697670506228501</v>
      </c>
      <c r="L4409">
        <v>1.3619099656870399</v>
      </c>
      <c r="M4409">
        <v>38.276197494851999</v>
      </c>
      <c r="N4409">
        <v>1.34076548063914</v>
      </c>
      <c r="O4409">
        <v>100.787401574803</v>
      </c>
      <c r="P4409">
        <v>54.878048780487802</v>
      </c>
      <c r="Q4409">
        <v>1.4080826012081001E-2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677</v>
      </c>
      <c r="E4410">
        <v>8.9818478000000006</v>
      </c>
      <c r="F4410">
        <v>5.57</v>
      </c>
      <c r="G4410">
        <v>52.254867834249602</v>
      </c>
      <c r="H4410">
        <v>27.988719077087499</v>
      </c>
      <c r="I4410">
        <v>16.758457297664801</v>
      </c>
      <c r="J4410">
        <v>-4.0561612141187098</v>
      </c>
      <c r="K4410">
        <v>4.9396041525266003</v>
      </c>
      <c r="L4410">
        <v>4.5319272213678996</v>
      </c>
      <c r="M4410">
        <v>57.6473799025256</v>
      </c>
      <c r="N4410">
        <v>2.2816478829114599</v>
      </c>
      <c r="O4410">
        <v>38.958707360861702</v>
      </c>
      <c r="P4410">
        <v>98.928571428571402</v>
      </c>
      <c r="Q4410">
        <v>9.8970806754111004E-2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8.9784000000000006</v>
      </c>
      <c r="F4411">
        <v>43</v>
      </c>
      <c r="G4411">
        <v>10.3640450494395</v>
      </c>
      <c r="H4411">
        <v>-1.71038637154346</v>
      </c>
      <c r="I4411">
        <v>-2.4958940528597999</v>
      </c>
      <c r="J4411">
        <v>2.0589690370689202</v>
      </c>
      <c r="K4411">
        <v>41.994849040865397</v>
      </c>
      <c r="L4411">
        <v>39.174244877495703</v>
      </c>
      <c r="M4411">
        <v>99.654415917701101</v>
      </c>
      <c r="N4411">
        <v>1.24</v>
      </c>
      <c r="O4411">
        <v>4.5116279069767398</v>
      </c>
      <c r="P4411">
        <v>56.363636363636303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1100</v>
      </c>
      <c r="E4412">
        <v>8.9722132000000006</v>
      </c>
      <c r="F4412">
        <v>7.33</v>
      </c>
      <c r="G4412">
        <v>91.577280343557106</v>
      </c>
      <c r="H4412">
        <v>-10.9431229444334</v>
      </c>
      <c r="I4412">
        <v>11.6446509503836</v>
      </c>
      <c r="J4412">
        <v>7.1717086860183796</v>
      </c>
      <c r="K4412">
        <v>6.7410436227007002</v>
      </c>
      <c r="L4412">
        <v>5.6569984885575897</v>
      </c>
      <c r="M4412">
        <v>60.649103192821897</v>
      </c>
      <c r="N4412">
        <v>0.60411991487980499</v>
      </c>
      <c r="O4412">
        <v>17.5989085948158</v>
      </c>
      <c r="P4412">
        <v>151.027397260274</v>
      </c>
      <c r="Q4412">
        <v>1.889257956392E-3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138</v>
      </c>
      <c r="E4413">
        <v>8.9419579999999996</v>
      </c>
      <c r="F4413">
        <v>16.850000000000001</v>
      </c>
      <c r="G4413">
        <v>41.998897266188301</v>
      </c>
      <c r="H4413">
        <v>-12.7046112219774</v>
      </c>
      <c r="I4413">
        <v>-9.1849576228885592</v>
      </c>
      <c r="J4413">
        <v>-5.1560410472988796</v>
      </c>
      <c r="K4413">
        <v>16.6794496849285</v>
      </c>
      <c r="L4413">
        <v>15.4103254659382</v>
      </c>
      <c r="M4413">
        <v>50.343310763478101</v>
      </c>
      <c r="N4413">
        <v>0.44553271860388299</v>
      </c>
      <c r="O4413">
        <v>11.5727002967358</v>
      </c>
      <c r="P4413">
        <v>83.351468988030405</v>
      </c>
      <c r="Q4413">
        <v>1.0954850541052E-2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72</v>
      </c>
      <c r="E4414">
        <v>8.9328896520000001</v>
      </c>
      <c r="F4414">
        <v>4.12</v>
      </c>
      <c r="G4414">
        <v>17.569801063185199</v>
      </c>
      <c r="H4414">
        <v>-10.849386233783401</v>
      </c>
      <c r="I4414">
        <v>-6.1638832921143996</v>
      </c>
      <c r="J4414">
        <v>6.6718932211860604</v>
      </c>
      <c r="K4414">
        <v>4.0790140236471597</v>
      </c>
      <c r="L4414">
        <v>3.9295248524585902</v>
      </c>
      <c r="M4414">
        <v>62.315868981037298</v>
      </c>
      <c r="N4414">
        <v>0.69933687827118796</v>
      </c>
      <c r="O4414">
        <v>22.572815533980499</v>
      </c>
      <c r="P4414">
        <v>49.818181818181799</v>
      </c>
      <c r="Q4414">
        <v>4.6776417049986002E-2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677</v>
      </c>
      <c r="E4415">
        <v>8.9285349999999397</v>
      </c>
      <c r="F4415">
        <v>8.75</v>
      </c>
      <c r="G4415">
        <v>-24.0109549505604</v>
      </c>
      <c r="H4415">
        <v>-2.8868569597787599</v>
      </c>
      <c r="I4415">
        <v>-14.300366231746899</v>
      </c>
      <c r="J4415">
        <v>1.5916793174427399</v>
      </c>
      <c r="K4415">
        <v>8.75</v>
      </c>
      <c r="L4415">
        <v>8.75</v>
      </c>
      <c r="M4415">
        <v>50</v>
      </c>
      <c r="O4415">
        <v>0</v>
      </c>
      <c r="P4415">
        <v>0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E4416">
        <v>8.9160063750000003</v>
      </c>
      <c r="F4416">
        <v>11.25</v>
      </c>
      <c r="G4416">
        <v>2.4176164780109701</v>
      </c>
      <c r="H4416">
        <v>5.1287833139260304</v>
      </c>
      <c r="I4416">
        <v>-20.472176073281499</v>
      </c>
      <c r="J4416">
        <v>0.25239360315704701</v>
      </c>
      <c r="K4416">
        <v>11.001679567899799</v>
      </c>
      <c r="L4416">
        <v>11.1071899870295</v>
      </c>
      <c r="M4416">
        <v>49.785305489317899</v>
      </c>
      <c r="N4416">
        <v>2.0065454545454502</v>
      </c>
      <c r="O4416">
        <v>90.6666666666666</v>
      </c>
      <c r="P4416">
        <v>38.28125</v>
      </c>
      <c r="Q4416">
        <v>2.1128186067463001E-2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622</v>
      </c>
      <c r="E4417">
        <v>8.8809471999999996</v>
      </c>
      <c r="F4417">
        <v>23.68</v>
      </c>
      <c r="G4417">
        <v>-7.3032171486876001</v>
      </c>
      <c r="H4417">
        <v>-3.3910586404510301</v>
      </c>
      <c r="I4417">
        <v>-18.001057569689198</v>
      </c>
      <c r="J4417">
        <v>5.8629254645145101</v>
      </c>
      <c r="K4417">
        <v>23.7164916244786</v>
      </c>
      <c r="L4417">
        <v>23.7472121372179</v>
      </c>
      <c r="M4417">
        <v>41.101164572163498</v>
      </c>
      <c r="N4417">
        <v>0.72861957905774799</v>
      </c>
      <c r="O4417">
        <v>23.521959459459399</v>
      </c>
      <c r="P4417">
        <v>41.542139868499703</v>
      </c>
      <c r="Q4417">
        <v>2.3976791785888001E-2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361</v>
      </c>
      <c r="E4418">
        <v>8.7909299999999995</v>
      </c>
      <c r="F4418">
        <v>13.5</v>
      </c>
      <c r="G4418">
        <v>35.752358658906999</v>
      </c>
      <c r="H4418">
        <v>-2.0708332209063598</v>
      </c>
      <c r="I4418">
        <v>35.699633768253001</v>
      </c>
      <c r="J4418">
        <v>13.4435311692945</v>
      </c>
      <c r="K4418">
        <v>13.257891179133701</v>
      </c>
      <c r="L4418">
        <v>11.139615020285101</v>
      </c>
      <c r="M4418">
        <v>57.072258625895699</v>
      </c>
      <c r="N4418">
        <v>1.13735862697639</v>
      </c>
      <c r="O4418">
        <v>38.962962962962898</v>
      </c>
      <c r="P4418">
        <v>123.509933774834</v>
      </c>
      <c r="Q4418">
        <v>0.11124198306767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622</v>
      </c>
      <c r="E4419">
        <v>8.7763451999999997</v>
      </c>
      <c r="F4419">
        <v>5.74</v>
      </c>
      <c r="G4419">
        <v>19.8486941722465</v>
      </c>
      <c r="H4419">
        <v>0.72531034060147404</v>
      </c>
      <c r="I4419">
        <v>2.6039107539964199</v>
      </c>
      <c r="J4419">
        <v>2.1451848524981001</v>
      </c>
      <c r="K4419">
        <v>5.4237178966579096</v>
      </c>
      <c r="L4419">
        <v>5.1970786889618896</v>
      </c>
      <c r="M4419">
        <v>59.114078308694197</v>
      </c>
      <c r="N4419">
        <v>0.97092841396404705</v>
      </c>
      <c r="O4419">
        <v>9.75609756097559</v>
      </c>
      <c r="P4419">
        <v>59.4444444444444</v>
      </c>
      <c r="Q4419">
        <v>0.15086929373466099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402</v>
      </c>
      <c r="E4420">
        <v>8.7626399999999993</v>
      </c>
      <c r="F4420">
        <v>29</v>
      </c>
      <c r="G4420">
        <v>36.298608344077401</v>
      </c>
      <c r="H4420">
        <v>2.5293553266625199</v>
      </c>
      <c r="I4420">
        <v>-21.825876435828501</v>
      </c>
      <c r="J4420">
        <v>-1.96668450031581</v>
      </c>
      <c r="K4420">
        <v>29.361864054129001</v>
      </c>
      <c r="L4420">
        <v>28.515511818335401</v>
      </c>
      <c r="M4420">
        <v>43.543492996767498</v>
      </c>
      <c r="N4420">
        <v>0.68092146378723695</v>
      </c>
      <c r="O4420">
        <v>36.2068965517241</v>
      </c>
      <c r="P4420">
        <v>60.309563294637897</v>
      </c>
      <c r="Q4420">
        <v>9.2294578241046005E-2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E4421">
        <v>8.7569986400000008</v>
      </c>
      <c r="F4421">
        <v>13.52</v>
      </c>
      <c r="G4421">
        <v>307.937926838576</v>
      </c>
      <c r="H4421">
        <v>-31.026513030648999</v>
      </c>
      <c r="I4421">
        <v>69.395285942165998</v>
      </c>
      <c r="J4421">
        <v>-6.0439536363415796</v>
      </c>
      <c r="K4421">
        <v>15.1713474746117</v>
      </c>
      <c r="L4421">
        <v>11.214142945359299</v>
      </c>
      <c r="M4421">
        <v>9.8514017339624598</v>
      </c>
      <c r="N4421">
        <v>4.2360998732022398E-2</v>
      </c>
      <c r="O4421">
        <v>48.964497041420103</v>
      </c>
      <c r="P4421">
        <v>397.05882352941097</v>
      </c>
      <c r="Q4421">
        <v>6.4459117445430994E-2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418</v>
      </c>
      <c r="E4422">
        <v>8.7532800000000002</v>
      </c>
      <c r="F4422">
        <v>31.04</v>
      </c>
      <c r="G4422">
        <v>89.7631497326351</v>
      </c>
      <c r="H4422">
        <v>53.615606094408399</v>
      </c>
      <c r="I4422">
        <v>11.1644680447283</v>
      </c>
      <c r="J4422">
        <v>13.261275099516499</v>
      </c>
      <c r="K4422">
        <v>24.8984161281967</v>
      </c>
      <c r="L4422">
        <v>21.625957697801802</v>
      </c>
      <c r="M4422">
        <v>58.900084442199997</v>
      </c>
      <c r="N4422">
        <v>3.07654276803517</v>
      </c>
      <c r="O4422">
        <v>10.180412371134</v>
      </c>
      <c r="P4422">
        <v>149.11717495987099</v>
      </c>
      <c r="Q4422">
        <v>0.119046442595348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418</v>
      </c>
      <c r="E4423">
        <v>8.73</v>
      </c>
      <c r="F4423">
        <v>8.73</v>
      </c>
      <c r="G4423">
        <v>-32.309274278291497</v>
      </c>
      <c r="H4423">
        <v>25.135902641928201</v>
      </c>
      <c r="I4423">
        <v>7.6270080699290199</v>
      </c>
      <c r="J4423">
        <v>-3.77109670779384</v>
      </c>
      <c r="K4423">
        <v>8.1394231630203606</v>
      </c>
      <c r="L4423">
        <v>7.9833716486039101</v>
      </c>
      <c r="M4423">
        <v>48.219942951829701</v>
      </c>
      <c r="N4423">
        <v>1.7068879011945199</v>
      </c>
      <c r="O4423">
        <v>58.075601374570397</v>
      </c>
      <c r="P4423">
        <v>39.903846153846096</v>
      </c>
      <c r="Q4423">
        <v>0.142532068676788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E4424">
        <v>8.7230869999999996</v>
      </c>
      <c r="F4424">
        <v>23.33</v>
      </c>
      <c r="G4424">
        <v>31.5223783827728</v>
      </c>
      <c r="H4424">
        <v>-17.392436028651399</v>
      </c>
      <c r="I4424">
        <v>26.241802442951801</v>
      </c>
      <c r="J4424">
        <v>6.5515281601446702</v>
      </c>
      <c r="K4424">
        <v>21.853661658789399</v>
      </c>
      <c r="L4424">
        <v>18.777239893541299</v>
      </c>
      <c r="M4424">
        <v>69.247164820187905</v>
      </c>
      <c r="N4424">
        <v>0.40434782608695602</v>
      </c>
      <c r="O4424">
        <v>21.6459494213459</v>
      </c>
      <c r="P4424">
        <v>107.377777777777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418</v>
      </c>
      <c r="E4425">
        <v>8.7159999999999993</v>
      </c>
      <c r="F4425">
        <v>21.79</v>
      </c>
      <c r="G4425">
        <v>23.318321587641002</v>
      </c>
      <c r="H4425">
        <v>-2.8868569597787599</v>
      </c>
      <c r="I4425">
        <v>-9.3389018772190209</v>
      </c>
      <c r="J4425">
        <v>1.5916793174427399</v>
      </c>
      <c r="K4425">
        <v>21.595001269586099</v>
      </c>
      <c r="L4425">
        <v>18.478229807449001</v>
      </c>
      <c r="M4425">
        <v>100</v>
      </c>
      <c r="O4425">
        <v>0</v>
      </c>
      <c r="P4425">
        <v>47.329276538201398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E4426">
        <v>8.7151429199999999</v>
      </c>
      <c r="F4426">
        <v>8.0399999999999991</v>
      </c>
      <c r="G4426">
        <v>30.604429664824099</v>
      </c>
      <c r="H4426">
        <v>-6.2522415751633904</v>
      </c>
      <c r="I4426">
        <v>-26.527440467554801</v>
      </c>
      <c r="J4426">
        <v>-0.35954019475237398</v>
      </c>
      <c r="K4426">
        <v>8.7131876334770002</v>
      </c>
      <c r="L4426">
        <v>8.4681173249590795</v>
      </c>
      <c r="M4426">
        <v>10.124987964361299</v>
      </c>
      <c r="N4426">
        <v>0.44272190553745899</v>
      </c>
      <c r="O4426">
        <v>31.218905472636798</v>
      </c>
      <c r="P4426">
        <v>82.727272727272606</v>
      </c>
      <c r="Q4426">
        <v>3.4408310515259999E-2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E4427">
        <v>8.7077760000000008</v>
      </c>
      <c r="F4427">
        <v>20.46</v>
      </c>
      <c r="G4427">
        <v>-37.145147520689299</v>
      </c>
      <c r="H4427">
        <v>-17.886856959778701</v>
      </c>
      <c r="I4427">
        <v>-26.6396978512842</v>
      </c>
      <c r="J4427">
        <v>-1.2654635397001099</v>
      </c>
      <c r="K4427">
        <v>21.434982838621199</v>
      </c>
      <c r="L4427">
        <v>25.682508797832501</v>
      </c>
      <c r="M4427">
        <v>33.543067197400397</v>
      </c>
      <c r="N4427">
        <v>1.2133537989255501</v>
      </c>
      <c r="O4427">
        <v>238.203463203463</v>
      </c>
      <c r="P4427">
        <v>17.993079584775</v>
      </c>
      <c r="Q4427">
        <v>5.3092771166567999E-2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1655</v>
      </c>
      <c r="E4428">
        <v>8.7035940000000007</v>
      </c>
      <c r="F4428">
        <v>9.6300000000000008</v>
      </c>
      <c r="G4428">
        <v>-5.1220660616715499</v>
      </c>
      <c r="H4428">
        <v>6.14324337466938</v>
      </c>
      <c r="I4428">
        <v>-41.456190740067598</v>
      </c>
      <c r="J4428">
        <v>-3.9155670593688399</v>
      </c>
      <c r="K4428">
        <v>9.3400883580637792</v>
      </c>
      <c r="L4428">
        <v>9.9967736517971009</v>
      </c>
      <c r="M4428">
        <v>53.616656940015297</v>
      </c>
      <c r="N4428">
        <v>0.71990575380825605</v>
      </c>
      <c r="O4428">
        <v>67.185877466251299</v>
      </c>
      <c r="P4428">
        <v>42.455621301775103</v>
      </c>
      <c r="Q4428">
        <v>-6.1566536366364E-2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388</v>
      </c>
      <c r="E4429">
        <v>8.6869443760379301</v>
      </c>
      <c r="F4429">
        <v>17.100000000000001</v>
      </c>
      <c r="G4429">
        <v>160.989045049439</v>
      </c>
      <c r="H4429">
        <v>-2.8868569597787599</v>
      </c>
      <c r="I4429">
        <v>-20.959754878035099</v>
      </c>
      <c r="J4429">
        <v>1.5916793174427399</v>
      </c>
      <c r="K4429">
        <v>17.045228612129701</v>
      </c>
      <c r="L4429">
        <v>14.3867388339483</v>
      </c>
      <c r="M4429">
        <v>52.558837165662098</v>
      </c>
      <c r="O4429">
        <v>17.660818713450201</v>
      </c>
      <c r="P4429">
        <v>232.03883495145601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541</v>
      </c>
      <c r="E4430">
        <v>8.6847999999999992</v>
      </c>
      <c r="F4430">
        <v>18.88</v>
      </c>
      <c r="G4430">
        <v>295.54460060499503</v>
      </c>
      <c r="H4430">
        <v>5.3762121801875198</v>
      </c>
      <c r="I4430">
        <v>22.908936093834399</v>
      </c>
      <c r="J4430">
        <v>-6.0785028493836997</v>
      </c>
      <c r="K4430">
        <v>17.323218712490299</v>
      </c>
      <c r="L4430">
        <v>12.729969118175401</v>
      </c>
      <c r="M4430">
        <v>25.0997738320767</v>
      </c>
      <c r="N4430">
        <v>0.57867679505768099</v>
      </c>
      <c r="O4430">
        <v>32.415254237288103</v>
      </c>
      <c r="P4430">
        <v>336.027713625866</v>
      </c>
      <c r="Q4430">
        <v>5.3243972732384001E-2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D4431" t="s">
        <v>402</v>
      </c>
      <c r="E4431">
        <v>8.6632415999999992</v>
      </c>
      <c r="F4431">
        <v>9.36</v>
      </c>
      <c r="G4431">
        <v>0.78904504943954001</v>
      </c>
      <c r="H4431">
        <v>-18.9406686189715</v>
      </c>
      <c r="I4431">
        <v>-15.7740504422732</v>
      </c>
      <c r="J4431">
        <v>2.5625531038505098</v>
      </c>
      <c r="K4431">
        <v>10.663950389833399</v>
      </c>
      <c r="L4431">
        <v>10.6723076046397</v>
      </c>
      <c r="M4431">
        <v>34.413193427963797</v>
      </c>
      <c r="N4431">
        <v>0.35116382176900901</v>
      </c>
      <c r="O4431">
        <v>72.756410256410206</v>
      </c>
      <c r="P4431">
        <v>61.101549053356202</v>
      </c>
      <c r="Q4431">
        <v>3.2762059580245001E-2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418</v>
      </c>
      <c r="E4432">
        <v>8.6501249999999992</v>
      </c>
      <c r="F4432">
        <v>116.5</v>
      </c>
      <c r="G4432">
        <v>-24.0109549505604</v>
      </c>
      <c r="H4432">
        <v>-2.8868569597787599</v>
      </c>
      <c r="I4432">
        <v>-14.300366231746899</v>
      </c>
      <c r="J4432">
        <v>1.5916793174427399</v>
      </c>
      <c r="K4432">
        <v>116.499999353428</v>
      </c>
      <c r="L4432">
        <v>116.48553656423699</v>
      </c>
      <c r="M4432">
        <v>100</v>
      </c>
      <c r="O4432">
        <v>0</v>
      </c>
      <c r="P4432">
        <v>0.43103448275862899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E4433">
        <v>8.6267999999999994</v>
      </c>
      <c r="F4433">
        <v>10.27</v>
      </c>
      <c r="G4433">
        <v>-71.958243343870095</v>
      </c>
      <c r="H4433">
        <v>-2.5862557573739502</v>
      </c>
      <c r="I4433">
        <v>-48.170295401096602</v>
      </c>
      <c r="J4433">
        <v>-3.8851856495071999</v>
      </c>
      <c r="K4433">
        <v>10.1306367063123</v>
      </c>
      <c r="L4433">
        <v>12.671364160095299</v>
      </c>
      <c r="M4433">
        <v>57.609788961626002</v>
      </c>
      <c r="N4433">
        <v>0.949295889547771</v>
      </c>
      <c r="O4433">
        <v>141.480038948393</v>
      </c>
      <c r="P4433">
        <v>17.371428571428499</v>
      </c>
      <c r="Q4433">
        <v>1.1973771285067001E-2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715</v>
      </c>
      <c r="E4434">
        <v>8.5756189999999997</v>
      </c>
      <c r="F4434">
        <v>72.84</v>
      </c>
      <c r="G4434">
        <v>39.481644711847601</v>
      </c>
      <c r="H4434">
        <v>-3.0655756840020101</v>
      </c>
      <c r="I4434">
        <v>19.892706723300901</v>
      </c>
      <c r="J4434">
        <v>-1.50454382415608</v>
      </c>
      <c r="K4434">
        <v>70.920421971838707</v>
      </c>
      <c r="L4434">
        <v>61.147792836229897</v>
      </c>
      <c r="M4434">
        <v>52.364653728359698</v>
      </c>
      <c r="N4434">
        <v>0.97767569299458501</v>
      </c>
      <c r="O4434">
        <v>5.5738605161999004</v>
      </c>
      <c r="P4434">
        <v>69.790209790209801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622</v>
      </c>
      <c r="E4435">
        <v>8.5388800000000007</v>
      </c>
      <c r="F4435">
        <v>38.119999999999997</v>
      </c>
      <c r="G4435">
        <v>-2.02695495056046</v>
      </c>
      <c r="H4435">
        <v>-28.914528906841099</v>
      </c>
      <c r="I4435">
        <v>-26.039194664254399</v>
      </c>
      <c r="J4435">
        <v>-6.6421515283283998</v>
      </c>
      <c r="K4435">
        <v>40.380956530785902</v>
      </c>
      <c r="L4435">
        <v>38.197333172216197</v>
      </c>
      <c r="M4435">
        <v>45.557196660354599</v>
      </c>
      <c r="N4435">
        <v>3.9933708661386702</v>
      </c>
      <c r="O4435">
        <v>55.3515215110178</v>
      </c>
      <c r="P4435">
        <v>52.1756487025947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418</v>
      </c>
      <c r="E4436">
        <v>8.5354534999999991</v>
      </c>
      <c r="F4436">
        <v>28.39</v>
      </c>
      <c r="G4436">
        <v>-29.219636085785801</v>
      </c>
      <c r="H4436">
        <v>15.8997539188823</v>
      </c>
      <c r="I4436">
        <v>-8.9571380313758908</v>
      </c>
      <c r="J4436">
        <v>8.1207599928648904</v>
      </c>
      <c r="K4436">
        <v>25.869172054572498</v>
      </c>
      <c r="L4436">
        <v>25.132637122876499</v>
      </c>
      <c r="M4436">
        <v>55.301696279474598</v>
      </c>
      <c r="N4436">
        <v>1.6835649756775499</v>
      </c>
      <c r="O4436">
        <v>10.743219443466</v>
      </c>
      <c r="P4436">
        <v>35.902345619913802</v>
      </c>
      <c r="Q4436">
        <v>7.7438168912105004E-2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E4437">
        <v>8.5105424999999997</v>
      </c>
      <c r="F4437">
        <v>25.77</v>
      </c>
      <c r="G4437">
        <v>-19.041504848727399</v>
      </c>
      <c r="H4437">
        <v>-2.8868569597787599</v>
      </c>
      <c r="I4437">
        <v>-14.300366231746899</v>
      </c>
      <c r="J4437">
        <v>1.5916793174427399</v>
      </c>
      <c r="K4437">
        <v>25.759556255579799</v>
      </c>
      <c r="L4437">
        <v>25.390205827623699</v>
      </c>
      <c r="M4437">
        <v>100</v>
      </c>
      <c r="O4437">
        <v>0</v>
      </c>
      <c r="P4437">
        <v>4.9694501018329804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E4438">
        <v>8.4827250000000003</v>
      </c>
      <c r="F4438">
        <v>17.75</v>
      </c>
      <c r="G4438">
        <v>42.343309341848098</v>
      </c>
      <c r="H4438">
        <v>-13.205899831164601</v>
      </c>
      <c r="I4438">
        <v>-49.590194886504499</v>
      </c>
      <c r="J4438">
        <v>-2.8692872253081698</v>
      </c>
      <c r="K4438">
        <v>19.807233550335798</v>
      </c>
      <c r="L4438">
        <v>19.646453970801499</v>
      </c>
      <c r="M4438">
        <v>36.841678814020398</v>
      </c>
      <c r="N4438">
        <v>0.42479972971958402</v>
      </c>
      <c r="O4438">
        <v>64.112676056338003</v>
      </c>
      <c r="P4438">
        <v>95.054945054944994</v>
      </c>
      <c r="Q4438">
        <v>0.104288925632887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418</v>
      </c>
      <c r="E4439">
        <v>8.4312500000000004</v>
      </c>
      <c r="F4439">
        <v>17.75</v>
      </c>
      <c r="G4439">
        <v>-5.6776216172271203</v>
      </c>
      <c r="H4439">
        <v>-10.354389427311199</v>
      </c>
      <c r="I4439">
        <v>-0.59120543738436204</v>
      </c>
      <c r="J4439">
        <v>0.77961435224554998</v>
      </c>
      <c r="K4439">
        <v>16.795493292446601</v>
      </c>
      <c r="L4439">
        <v>15.581569089009299</v>
      </c>
      <c r="M4439">
        <v>55.3489006566207</v>
      </c>
      <c r="N4439">
        <v>0.620960090951858</v>
      </c>
      <c r="O4439">
        <v>12.3943661971831</v>
      </c>
      <c r="P4439">
        <v>57.637655417406698</v>
      </c>
      <c r="Q4439">
        <v>6.3856249191606998E-2</v>
      </c>
    </row>
    <row r="4440" spans="1:17" hidden="1" x14ac:dyDescent="0.3">
      <c r="A4440" t="s">
        <v>9037</v>
      </c>
      <c r="B4440" t="s">
        <v>3243</v>
      </c>
      <c r="C4440" t="str">
        <f>IFERROR(VLOOKUP(Table1[[#This Row],[Ticker]],[1]!Table1[[Symbol]:[Industry]],2,FALSE),"-")</f>
        <v>-</v>
      </c>
      <c r="D4440" t="s">
        <v>124</v>
      </c>
      <c r="E4440">
        <v>8.3996499999999994</v>
      </c>
      <c r="F4440">
        <v>7.21</v>
      </c>
      <c r="G4440">
        <v>-20.269947756315801</v>
      </c>
      <c r="H4440">
        <v>-7.3901682180568997</v>
      </c>
      <c r="I4440">
        <v>-18.677024056680601</v>
      </c>
      <c r="J4440">
        <v>1.3150541445520001</v>
      </c>
      <c r="K4440">
        <v>7.3415697916349902</v>
      </c>
      <c r="L4440">
        <v>7.3467988809686497</v>
      </c>
      <c r="M4440">
        <v>47.658992715608498</v>
      </c>
      <c r="N4440">
        <v>0.62837511623326303</v>
      </c>
      <c r="O4440">
        <v>28.571428571428498</v>
      </c>
      <c r="P4440">
        <v>21.790540540540501</v>
      </c>
      <c r="Q4440">
        <v>8.7649189499504995E-2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409</v>
      </c>
      <c r="E4441">
        <v>8.3892976000000008</v>
      </c>
      <c r="F4441">
        <v>16.37</v>
      </c>
      <c r="G4441">
        <v>20.091157725495901</v>
      </c>
      <c r="H4441">
        <v>37.4492774940027</v>
      </c>
      <c r="I4441">
        <v>-39.619709297440302</v>
      </c>
      <c r="J4441">
        <v>17.242648846528599</v>
      </c>
      <c r="K4441">
        <v>13.274611780148399</v>
      </c>
      <c r="L4441">
        <v>14.902930791472601</v>
      </c>
      <c r="M4441">
        <v>87.837255778257799</v>
      </c>
      <c r="N4441">
        <v>2.3797979797979698</v>
      </c>
      <c r="O4441">
        <v>55.222968845448897</v>
      </c>
      <c r="P4441">
        <v>53.708920187793403</v>
      </c>
      <c r="Q4441">
        <v>1.9064054718754001E-2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138</v>
      </c>
      <c r="E4442">
        <v>8.3840000000000003</v>
      </c>
      <c r="F4442">
        <v>20</v>
      </c>
      <c r="G4442">
        <v>39.923471278947702</v>
      </c>
      <c r="H4442">
        <v>2.3763009349580799</v>
      </c>
      <c r="I4442">
        <v>80.821584987765206</v>
      </c>
      <c r="J4442">
        <v>0.748843422549334</v>
      </c>
      <c r="K4442">
        <v>18.572719473624201</v>
      </c>
      <c r="L4442">
        <v>15.7254885315424</v>
      </c>
      <c r="M4442">
        <v>53.884592949127097</v>
      </c>
      <c r="N4442">
        <v>0.82173913043478197</v>
      </c>
      <c r="O4442">
        <v>17.7</v>
      </c>
      <c r="P4442">
        <v>157.73195876288599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1428</v>
      </c>
      <c r="E4443">
        <v>8.3718785150000006</v>
      </c>
      <c r="F4443">
        <v>27.17</v>
      </c>
      <c r="G4443">
        <v>-22.554644270948799</v>
      </c>
      <c r="H4443">
        <v>30.384345276940699</v>
      </c>
      <c r="I4443">
        <v>-16.916853686943998</v>
      </c>
      <c r="J4443">
        <v>15.991679317442699</v>
      </c>
      <c r="K4443">
        <v>26.024795985409298</v>
      </c>
      <c r="L4443">
        <v>24.607808718472501</v>
      </c>
      <c r="M4443">
        <v>49.3506963936494</v>
      </c>
      <c r="N4443">
        <v>1.22943571216737</v>
      </c>
      <c r="O4443">
        <v>17.482517482517402</v>
      </c>
      <c r="P4443">
        <v>67.2</v>
      </c>
      <c r="Q4443">
        <v>8.2184460942618998E-2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541</v>
      </c>
      <c r="E4444">
        <v>8.3675407199999992</v>
      </c>
      <c r="F4444">
        <v>18.48</v>
      </c>
      <c r="G4444">
        <v>65.139505643093599</v>
      </c>
      <c r="H4444">
        <v>-2.6291250010158702</v>
      </c>
      <c r="I4444">
        <v>0.48224246390520997</v>
      </c>
      <c r="J4444">
        <v>4.9941248251514097</v>
      </c>
      <c r="K4444">
        <v>18.3518557140378</v>
      </c>
      <c r="L4444">
        <v>15.655501689455001</v>
      </c>
      <c r="M4444">
        <v>42.758373568402</v>
      </c>
      <c r="N4444">
        <v>0.69335507382890404</v>
      </c>
      <c r="O4444">
        <v>12.9329004329004</v>
      </c>
      <c r="P4444">
        <v>112.413793103448</v>
      </c>
      <c r="Q4444">
        <v>0.102741808634816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1160</v>
      </c>
      <c r="E4445">
        <v>8.3597909399999999</v>
      </c>
      <c r="F4445">
        <v>7.38</v>
      </c>
      <c r="G4445">
        <v>248.716317776712</v>
      </c>
      <c r="H4445">
        <v>-9.8089830413609498</v>
      </c>
      <c r="I4445">
        <v>72.535076806227707</v>
      </c>
      <c r="J4445">
        <v>-5.9021781764147399</v>
      </c>
      <c r="K4445">
        <v>6.9558995125521603</v>
      </c>
      <c r="M4445">
        <v>19.8581384803995</v>
      </c>
      <c r="N4445">
        <v>1.31561458661045E-2</v>
      </c>
      <c r="O4445">
        <v>39.566395663956598</v>
      </c>
      <c r="P4445">
        <v>290.47619047619003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715</v>
      </c>
      <c r="E4446">
        <v>8.3382966300000003</v>
      </c>
      <c r="F4446">
        <v>88.12</v>
      </c>
      <c r="G4446">
        <v>30.7212662961471</v>
      </c>
      <c r="H4446">
        <v>-3.7183867467704501</v>
      </c>
      <c r="I4446">
        <v>13.0590787747568</v>
      </c>
      <c r="J4446">
        <v>-0.99308066912992798</v>
      </c>
      <c r="K4446">
        <v>85.113936863540602</v>
      </c>
      <c r="L4446">
        <v>74.718055497263606</v>
      </c>
      <c r="M4446">
        <v>46.9368374749682</v>
      </c>
      <c r="N4446">
        <v>1.13295069561161</v>
      </c>
      <c r="O4446">
        <v>3.2342260553790099</v>
      </c>
      <c r="P4446">
        <v>87.969283276450497</v>
      </c>
      <c r="Q4446">
        <v>2.6148773974396002E-2</v>
      </c>
    </row>
    <row r="4447" spans="1:17" hidden="1" x14ac:dyDescent="0.3">
      <c r="A4447" t="s">
        <v>9050</v>
      </c>
      <c r="B4447" t="s">
        <v>8558</v>
      </c>
      <c r="C4447" t="str">
        <f>IFERROR(VLOOKUP(Table1[[#This Row],[Ticker]],[1]!Table1[[Symbol]:[Industry]],2,FALSE),"-")</f>
        <v>-</v>
      </c>
      <c r="D4447" t="s">
        <v>906</v>
      </c>
      <c r="E4447">
        <v>8.3136329999999994</v>
      </c>
      <c r="F4447">
        <v>9.5399999999999991</v>
      </c>
      <c r="G4447">
        <v>79.835198895593294</v>
      </c>
      <c r="H4447">
        <v>6.7978277249059103</v>
      </c>
      <c r="I4447">
        <v>54.848569938465801</v>
      </c>
      <c r="J4447">
        <v>12.1478654695426</v>
      </c>
      <c r="K4447">
        <v>9.6230429968092306</v>
      </c>
      <c r="L4447">
        <v>7.9019747662611701</v>
      </c>
      <c r="M4447">
        <v>59.477369365471503</v>
      </c>
      <c r="N4447">
        <v>0.86306425585607205</v>
      </c>
      <c r="O4447">
        <v>64.6750524109015</v>
      </c>
      <c r="P4447">
        <v>103.846153846153</v>
      </c>
    </row>
    <row r="4448" spans="1:17" hidden="1" x14ac:dyDescent="0.3">
      <c r="A4448" t="s">
        <v>9051</v>
      </c>
      <c r="B4448" t="s">
        <v>9052</v>
      </c>
      <c r="C4448" t="str">
        <f>IFERROR(VLOOKUP(Table1[[#This Row],[Ticker]],[1]!Table1[[Symbol]:[Industry]],2,FALSE),"-")</f>
        <v>-</v>
      </c>
      <c r="D4448" t="s">
        <v>622</v>
      </c>
      <c r="E4448">
        <v>8.2409876999999998</v>
      </c>
      <c r="F4448">
        <v>9</v>
      </c>
      <c r="G4448">
        <v>45.800365804156499</v>
      </c>
      <c r="H4448">
        <v>21.1462922114919</v>
      </c>
      <c r="I4448">
        <v>56.802295365211201</v>
      </c>
      <c r="J4448">
        <v>3.4057382743588498</v>
      </c>
      <c r="K4448">
        <v>7.4793384391611202</v>
      </c>
      <c r="L4448">
        <v>6.7156602044227096</v>
      </c>
      <c r="M4448">
        <v>72.504572760600198</v>
      </c>
      <c r="N4448">
        <v>0.58104491329180896</v>
      </c>
      <c r="O4448">
        <v>6.3333333333333401</v>
      </c>
      <c r="P4448">
        <v>113.776722090261</v>
      </c>
      <c r="Q4448">
        <v>5.7416225126357003E-2</v>
      </c>
    </row>
    <row r="4449" spans="1:17" hidden="1" x14ac:dyDescent="0.3">
      <c r="A4449" t="s">
        <v>9053</v>
      </c>
      <c r="B4449" t="s">
        <v>9054</v>
      </c>
      <c r="C4449" t="str">
        <f>IFERROR(VLOOKUP(Table1[[#This Row],[Ticker]],[1]!Table1[[Symbol]:[Industry]],2,FALSE),"-")</f>
        <v>-</v>
      </c>
      <c r="D4449" t="s">
        <v>541</v>
      </c>
      <c r="E4449">
        <v>8.1978779999999993</v>
      </c>
      <c r="F4449">
        <v>13.89</v>
      </c>
      <c r="G4449">
        <v>-19.022292819041098</v>
      </c>
      <c r="H4449">
        <v>-2.8868569597787599</v>
      </c>
      <c r="I4449">
        <v>-14.300366231746899</v>
      </c>
      <c r="J4449">
        <v>1.5916793174427399</v>
      </c>
      <c r="K4449">
        <v>13.885185468362099</v>
      </c>
      <c r="L4449">
        <v>13.6893163539649</v>
      </c>
      <c r="M4449">
        <v>100</v>
      </c>
      <c r="O4449">
        <v>0</v>
      </c>
      <c r="P4449">
        <v>4.9886621315192698</v>
      </c>
    </row>
    <row r="4450" spans="1:17" hidden="1" x14ac:dyDescent="0.3">
      <c r="A4450" t="s">
        <v>9055</v>
      </c>
      <c r="B4450" t="s">
        <v>9056</v>
      </c>
      <c r="C4450" t="str">
        <f>IFERROR(VLOOKUP(Table1[[#This Row],[Ticker]],[1]!Table1[[Symbol]:[Industry]],2,FALSE),"-")</f>
        <v>-</v>
      </c>
      <c r="E4450">
        <v>8.0987764000000002</v>
      </c>
      <c r="F4450">
        <v>22</v>
      </c>
      <c r="G4450">
        <v>-33.289305466024302</v>
      </c>
      <c r="H4450">
        <v>-14.604352946937601</v>
      </c>
      <c r="I4450">
        <v>-31.686772540421298</v>
      </c>
      <c r="J4450">
        <v>1.5916793174427399</v>
      </c>
      <c r="K4450">
        <v>23.985335538682701</v>
      </c>
      <c r="L4450">
        <v>21.654895349600999</v>
      </c>
      <c r="M4450">
        <v>3.7284540002658102</v>
      </c>
      <c r="N4450">
        <v>1.4366692261752401</v>
      </c>
      <c r="O4450">
        <v>24.090909090909001</v>
      </c>
      <c r="P4450">
        <v>51.202749140893403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Row],[Ticker]],[1]!Table1[[Symbol]:[Industry]],2,FALSE),"-")</f>
        <v>-</v>
      </c>
      <c r="D4451" t="s">
        <v>1379</v>
      </c>
      <c r="E4451">
        <v>8.0598326</v>
      </c>
      <c r="F4451">
        <v>15.98</v>
      </c>
      <c r="G4451">
        <v>21.261772322166799</v>
      </c>
      <c r="H4451">
        <v>6.2953525093747604</v>
      </c>
      <c r="I4451">
        <v>3.8949000404423999</v>
      </c>
      <c r="J4451">
        <v>9.0017004889318102</v>
      </c>
      <c r="K4451">
        <v>14.0197643728748</v>
      </c>
      <c r="L4451">
        <v>12.7262027526493</v>
      </c>
      <c r="M4451">
        <v>66.213028026623405</v>
      </c>
      <c r="N4451">
        <v>1.2334915108992499</v>
      </c>
      <c r="O4451">
        <v>11.702127659574399</v>
      </c>
      <c r="P4451">
        <v>82.628571428571405</v>
      </c>
      <c r="Q4451">
        <v>5.9766878464575998E-2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Row],[Ticker]],[1]!Table1[[Symbol]:[Industry]],2,FALSE),"-")</f>
        <v>-</v>
      </c>
      <c r="D4452" t="s">
        <v>271</v>
      </c>
      <c r="E4452">
        <v>8.0386003349999999</v>
      </c>
      <c r="F4452">
        <v>13.05</v>
      </c>
      <c r="G4452">
        <v>-7.4930978077032897</v>
      </c>
      <c r="H4452">
        <v>-5.5895596624814603</v>
      </c>
      <c r="I4452">
        <v>-5.5503662317469402</v>
      </c>
      <c r="J4452">
        <v>-1.4852437594803301</v>
      </c>
      <c r="K4452">
        <v>12.5818056550655</v>
      </c>
      <c r="L4452">
        <v>11.833427768976801</v>
      </c>
      <c r="M4452">
        <v>51.018382086622097</v>
      </c>
      <c r="N4452">
        <v>0.76216293235493104</v>
      </c>
      <c r="O4452">
        <v>16.245210727969301</v>
      </c>
      <c r="P4452">
        <v>36.935991605456401</v>
      </c>
      <c r="Q4452">
        <v>9.9440421329718004E-2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Row],[Ticker]],[1]!Table1[[Symbol]:[Industry]],2,FALSE),"-")</f>
        <v>-</v>
      </c>
      <c r="E4453">
        <v>8.0202919500000007</v>
      </c>
      <c r="F4453">
        <v>18.09</v>
      </c>
      <c r="G4453">
        <v>-9.4447738232646898</v>
      </c>
      <c r="H4453">
        <v>3.17374910082729</v>
      </c>
      <c r="I4453">
        <v>8.3437015648632098</v>
      </c>
      <c r="J4453">
        <v>7.33186058632492</v>
      </c>
      <c r="K4453">
        <v>16.021546241058601</v>
      </c>
      <c r="L4453">
        <v>15.515614955038201</v>
      </c>
      <c r="M4453">
        <v>68.705047607178898</v>
      </c>
      <c r="N4453">
        <v>1.5897435897435801</v>
      </c>
      <c r="O4453">
        <v>12.216694306246501</v>
      </c>
      <c r="P4453">
        <v>51.380753138075299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E4454">
        <v>7.9676450000000001</v>
      </c>
      <c r="F4454">
        <v>5.95</v>
      </c>
      <c r="G4454">
        <v>23.266272772211799</v>
      </c>
      <c r="H4454">
        <v>-18.271472344394098</v>
      </c>
      <c r="I4454">
        <v>-12.5909645223452</v>
      </c>
      <c r="J4454">
        <v>-6.7416540158905898</v>
      </c>
      <c r="K4454">
        <v>6.3996734221932003</v>
      </c>
      <c r="L4454">
        <v>5.93578288548927</v>
      </c>
      <c r="M4454">
        <v>45.511545692196002</v>
      </c>
      <c r="N4454">
        <v>0.44403614457831297</v>
      </c>
      <c r="O4454">
        <v>50.420168067226797</v>
      </c>
      <c r="P4454">
        <v>65.2777777777777</v>
      </c>
      <c r="Q4454">
        <v>-6.2181682245288999E-2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1655</v>
      </c>
      <c r="E4455">
        <v>7.9343700000000004</v>
      </c>
      <c r="F4455">
        <v>21.9</v>
      </c>
      <c r="G4455">
        <v>173.948228722908</v>
      </c>
      <c r="H4455">
        <v>21.851818998409399</v>
      </c>
      <c r="I4455">
        <v>66.691369305443104</v>
      </c>
      <c r="J4455">
        <v>20.726454691818699</v>
      </c>
      <c r="K4455">
        <v>19.2850946998268</v>
      </c>
      <c r="L4455">
        <v>15.6656452869305</v>
      </c>
      <c r="M4455">
        <v>77.805928675519098</v>
      </c>
      <c r="N4455">
        <v>0.81065920691722204</v>
      </c>
      <c r="O4455">
        <v>30.502283105022801</v>
      </c>
      <c r="P4455">
        <v>197.959183673469</v>
      </c>
      <c r="Q4455">
        <v>0.134785987481469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484</v>
      </c>
      <c r="E4456">
        <v>7.9033667999999997</v>
      </c>
      <c r="F4456">
        <v>7.71</v>
      </c>
      <c r="G4456">
        <v>11.2522029441763</v>
      </c>
      <c r="H4456">
        <v>-10.079432365811201</v>
      </c>
      <c r="I4456">
        <v>-24.230272773803001</v>
      </c>
      <c r="J4456">
        <v>2.7294795702872401</v>
      </c>
      <c r="K4456">
        <v>8.1854215248688398</v>
      </c>
      <c r="L4456">
        <v>8.1811402874891108</v>
      </c>
      <c r="M4456">
        <v>40.6983056374958</v>
      </c>
      <c r="N4456">
        <v>0.42602646543019601</v>
      </c>
      <c r="O4456">
        <v>96.887159533073898</v>
      </c>
      <c r="P4456">
        <v>49.708737864077598</v>
      </c>
      <c r="Q4456">
        <v>2.7533414775891999E-2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E4457">
        <v>7.9014199999999999</v>
      </c>
      <c r="F4457">
        <v>23</v>
      </c>
      <c r="G4457">
        <v>-11.6514043887626</v>
      </c>
      <c r="H4457">
        <v>-2.2916188645406499</v>
      </c>
      <c r="I4457">
        <v>-53.0487017843434</v>
      </c>
      <c r="J4457">
        <v>9.6940247332210099</v>
      </c>
      <c r="K4457">
        <v>24.467048162625002</v>
      </c>
      <c r="L4457">
        <v>23.366288841581099</v>
      </c>
      <c r="M4457">
        <v>44.154228308570801</v>
      </c>
      <c r="N4457">
        <v>0.45892381671501797</v>
      </c>
      <c r="O4457">
        <v>94.130434782608702</v>
      </c>
      <c r="P4457">
        <v>31.428571428571399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198</v>
      </c>
      <c r="E4458">
        <v>7.8881553599999998</v>
      </c>
      <c r="F4458">
        <v>14.9</v>
      </c>
      <c r="G4458">
        <v>-16.429727513737301</v>
      </c>
      <c r="H4458">
        <v>-19.9708858968961</v>
      </c>
      <c r="I4458">
        <v>-21.175366231746899</v>
      </c>
      <c r="J4458">
        <v>0.92501265077608397</v>
      </c>
      <c r="K4458">
        <v>15.797992452590201</v>
      </c>
      <c r="L4458">
        <v>16.0032336642616</v>
      </c>
      <c r="M4458">
        <v>44.787667389559601</v>
      </c>
      <c r="N4458">
        <v>2.0666666666666602</v>
      </c>
      <c r="O4458">
        <v>79.530201342281799</v>
      </c>
      <c r="P4458">
        <v>24.270225187656301</v>
      </c>
      <c r="Q4458">
        <v>2.1392515852088002E-2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541</v>
      </c>
      <c r="E4459">
        <v>7.8800020000000002</v>
      </c>
      <c r="F4459">
        <v>5.2</v>
      </c>
      <c r="G4459">
        <v>18.454798474097</v>
      </c>
      <c r="H4459">
        <v>-27.9950820680038</v>
      </c>
      <c r="I4459">
        <v>3.8814519500712201</v>
      </c>
      <c r="J4459">
        <v>-6.8739291481656997</v>
      </c>
      <c r="K4459">
        <v>5.7044286836719902</v>
      </c>
      <c r="L4459">
        <v>5.0380088066899598</v>
      </c>
      <c r="M4459">
        <v>17.812948864691599</v>
      </c>
      <c r="N4459">
        <v>0.542235954747736</v>
      </c>
      <c r="O4459">
        <v>51.730769230769198</v>
      </c>
      <c r="P4459">
        <v>62.5</v>
      </c>
      <c r="Q4459">
        <v>4.6226025949179003E-2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715</v>
      </c>
      <c r="E4460">
        <v>7.8703070319999897</v>
      </c>
      <c r="F4460">
        <v>83.17</v>
      </c>
      <c r="G4460">
        <v>-14.0413661630422</v>
      </c>
      <c r="H4460">
        <v>-8.6367741874578101</v>
      </c>
      <c r="I4460">
        <v>0.416875147563393</v>
      </c>
      <c r="J4460">
        <v>-5.8939668747357699</v>
      </c>
      <c r="K4460">
        <v>89.078726544160702</v>
      </c>
      <c r="L4460">
        <v>81.263620645546695</v>
      </c>
      <c r="M4460">
        <v>56.3654480897074</v>
      </c>
      <c r="N4460">
        <v>1.5963840925493</v>
      </c>
      <c r="O4460">
        <v>17.0854875556089</v>
      </c>
      <c r="P4460">
        <v>20.536231884057901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271</v>
      </c>
      <c r="E4461">
        <v>7.8474137500000003</v>
      </c>
      <c r="F4461">
        <v>5.17</v>
      </c>
      <c r="G4461">
        <v>122.179521239915</v>
      </c>
      <c r="H4461">
        <v>12.569817513289101</v>
      </c>
      <c r="I4461">
        <v>54.653882134266098</v>
      </c>
      <c r="J4461">
        <v>17.0483537905106</v>
      </c>
      <c r="K4461">
        <v>4.2715178070064397</v>
      </c>
      <c r="L4461">
        <v>3.6919177610738201</v>
      </c>
      <c r="M4461">
        <v>100</v>
      </c>
      <c r="N4461">
        <v>5.82350965199086</v>
      </c>
      <c r="O4461">
        <v>0</v>
      </c>
      <c r="P4461">
        <v>146.19047619047601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228</v>
      </c>
      <c r="E4462">
        <v>7.8385603000000001</v>
      </c>
      <c r="F4462">
        <v>0.97</v>
      </c>
      <c r="G4462">
        <v>35.005438492062403</v>
      </c>
      <c r="H4462">
        <v>27.7798097068879</v>
      </c>
      <c r="I4462">
        <v>58.913919482538702</v>
      </c>
      <c r="J4462">
        <v>15.545167689535701</v>
      </c>
      <c r="K4462">
        <v>0.78664103028945898</v>
      </c>
      <c r="L4462">
        <v>0.70223149114640204</v>
      </c>
      <c r="M4462">
        <v>84.860897626471299</v>
      </c>
      <c r="N4462">
        <v>1.9852819569108799</v>
      </c>
      <c r="O4462">
        <v>9.2783505154639201</v>
      </c>
      <c r="P4462">
        <v>90.196078431372499</v>
      </c>
      <c r="Q4462">
        <v>5.6374804707485002E-2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295</v>
      </c>
      <c r="E4463">
        <v>7.8320423999999997</v>
      </c>
      <c r="F4463">
        <v>19.11</v>
      </c>
      <c r="G4463">
        <v>49.086871136395999</v>
      </c>
      <c r="H4463">
        <v>-1.1011426740644801</v>
      </c>
      <c r="I4463">
        <v>-18.270215477978098</v>
      </c>
      <c r="J4463">
        <v>-2.9537752280117902</v>
      </c>
      <c r="K4463">
        <v>20.528944897425198</v>
      </c>
      <c r="L4463">
        <v>18.993238585846299</v>
      </c>
      <c r="M4463">
        <v>30.234593425929699</v>
      </c>
      <c r="N4463">
        <v>0.36780258137835797</v>
      </c>
      <c r="O4463">
        <v>45.1072736787022</v>
      </c>
      <c r="P4463">
        <v>85.354025218234696</v>
      </c>
      <c r="Q4463">
        <v>7.1910768421984003E-2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E4464">
        <v>7.8049625000000002</v>
      </c>
      <c r="F4464">
        <v>23.75</v>
      </c>
      <c r="G4464">
        <v>62.2635548533611</v>
      </c>
      <c r="H4464">
        <v>-19.9270561771391</v>
      </c>
      <c r="I4464">
        <v>34.137133768253001</v>
      </c>
      <c r="J4464">
        <v>-3.9188555285864202</v>
      </c>
      <c r="K4464">
        <v>22.275799398257199</v>
      </c>
      <c r="L4464">
        <v>17.964633675977101</v>
      </c>
      <c r="M4464">
        <v>39.956441490480003</v>
      </c>
      <c r="N4464">
        <v>0.53461979623507105</v>
      </c>
      <c r="O4464">
        <v>43.115789473684202</v>
      </c>
      <c r="P4464">
        <v>87.747035573122503</v>
      </c>
      <c r="Q4464">
        <v>8.6978130031309997E-2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373</v>
      </c>
      <c r="E4465">
        <v>7.7855989000000001</v>
      </c>
      <c r="F4465">
        <v>17.53</v>
      </c>
      <c r="G4465">
        <v>18.974363157106701</v>
      </c>
      <c r="H4465">
        <v>-21.389878810080901</v>
      </c>
      <c r="I4465">
        <v>-22.0372083370101</v>
      </c>
      <c r="J4465">
        <v>-3.39477054705588</v>
      </c>
      <c r="K4465">
        <v>19.024915516950401</v>
      </c>
      <c r="L4465">
        <v>16.876501252564701</v>
      </c>
      <c r="M4465">
        <v>17.5725938888191</v>
      </c>
      <c r="N4465">
        <v>0.50538051381483196</v>
      </c>
      <c r="O4465">
        <v>58.128921848260099</v>
      </c>
      <c r="P4465">
        <v>91.1668484187568</v>
      </c>
      <c r="Q4465">
        <v>0.19841854733389599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541</v>
      </c>
      <c r="E4466">
        <v>7.7544599999999999</v>
      </c>
      <c r="F4466">
        <v>7.77</v>
      </c>
      <c r="G4466">
        <v>-24.0109549505604</v>
      </c>
      <c r="H4466">
        <v>-2.8868569597787599</v>
      </c>
      <c r="I4466">
        <v>-14.300366231746899</v>
      </c>
      <c r="J4466">
        <v>1.5916793174427399</v>
      </c>
      <c r="K4466">
        <v>7.7699991191133</v>
      </c>
      <c r="L4466">
        <v>7.7523313598410901</v>
      </c>
      <c r="M4466">
        <v>100</v>
      </c>
      <c r="O4466">
        <v>0</v>
      </c>
      <c r="P4466">
        <v>0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228</v>
      </c>
      <c r="E4467">
        <v>7.7442825599999896</v>
      </c>
      <c r="F4467">
        <v>12.6</v>
      </c>
      <c r="G4467">
        <v>161.056918352606</v>
      </c>
      <c r="H4467">
        <v>-11.862174835620101</v>
      </c>
      <c r="I4467">
        <v>70.721660199971097</v>
      </c>
      <c r="J4467">
        <v>-5.5784198435030898</v>
      </c>
      <c r="K4467">
        <v>13.0004111353102</v>
      </c>
      <c r="L4467">
        <v>10.2314276349074</v>
      </c>
      <c r="M4467">
        <v>51.584908002875302</v>
      </c>
      <c r="N4467">
        <v>0.98534974789485796</v>
      </c>
      <c r="O4467">
        <v>46.507936507936499</v>
      </c>
      <c r="P4467">
        <v>255.93220338982999</v>
      </c>
      <c r="Q4467">
        <v>0.114196005731728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402</v>
      </c>
      <c r="E4468">
        <v>7.7431011999999999</v>
      </c>
      <c r="F4468">
        <v>24.17</v>
      </c>
      <c r="G4468">
        <v>170.38612178512699</v>
      </c>
      <c r="H4468">
        <v>42.8093455718668</v>
      </c>
      <c r="I4468">
        <v>45.871933304369598</v>
      </c>
      <c r="J4468">
        <v>23.390621116384501</v>
      </c>
      <c r="K4468">
        <v>17.0935240975986</v>
      </c>
      <c r="L4468">
        <v>15.703314634921799</v>
      </c>
      <c r="M4468">
        <v>94.689816925023294</v>
      </c>
      <c r="N4468">
        <v>3.32679643968449</v>
      </c>
      <c r="O4468">
        <v>0</v>
      </c>
      <c r="P4468">
        <v>226.180836707152</v>
      </c>
      <c r="Q4468">
        <v>0.14323356968810899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418</v>
      </c>
      <c r="E4469">
        <v>7.7254620000000003</v>
      </c>
      <c r="F4469">
        <v>1.51</v>
      </c>
      <c r="G4469">
        <v>101.36217937779701</v>
      </c>
      <c r="H4469">
        <v>38.2896136284565</v>
      </c>
      <c r="I4469">
        <v>11.5329671015863</v>
      </c>
      <c r="J4469">
        <v>5.9395054043992701</v>
      </c>
      <c r="K4469">
        <v>1.22029862309124</v>
      </c>
      <c r="L4469">
        <v>1.0533310937948099</v>
      </c>
      <c r="M4469">
        <v>66.620436271537699</v>
      </c>
      <c r="N4469">
        <v>0.85785498861969101</v>
      </c>
      <c r="O4469">
        <v>5.9602649006622599</v>
      </c>
      <c r="P4469">
        <v>164.91228070175401</v>
      </c>
      <c r="Q4469">
        <v>7.8121021859000994E-2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946</v>
      </c>
      <c r="E4470">
        <v>7.7062499999999998</v>
      </c>
      <c r="F4470">
        <v>11.25</v>
      </c>
      <c r="G4470">
        <v>-20.132838607070099</v>
      </c>
      <c r="H4470">
        <v>-20.902124135351201</v>
      </c>
      <c r="I4470">
        <v>6.4077882746908097</v>
      </c>
      <c r="J4470">
        <v>-16.4235878581297</v>
      </c>
      <c r="K4470">
        <v>11.800909770500899</v>
      </c>
      <c r="L4470">
        <v>11.4365493942786</v>
      </c>
      <c r="M4470">
        <v>39.104333483338202</v>
      </c>
      <c r="N4470">
        <v>0.79458777341559095</v>
      </c>
      <c r="O4470">
        <v>32</v>
      </c>
      <c r="P4470">
        <v>26.404494382022399</v>
      </c>
      <c r="Q4470">
        <v>2.6512402847463999E-2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1160</v>
      </c>
      <c r="E4471">
        <v>7.6884885000000001</v>
      </c>
      <c r="F4471">
        <v>3.85</v>
      </c>
      <c r="G4471">
        <v>118.127409829313</v>
      </c>
      <c r="H4471">
        <v>-14.4253184982403</v>
      </c>
      <c r="I4471">
        <v>-3.0286899311689099</v>
      </c>
      <c r="J4471">
        <v>1.32067660741565</v>
      </c>
      <c r="K4471">
        <v>3.8407968006822402</v>
      </c>
      <c r="L4471">
        <v>3.5590595207255999</v>
      </c>
      <c r="M4471">
        <v>56.763924132807198</v>
      </c>
      <c r="N4471">
        <v>0.57416535297212901</v>
      </c>
      <c r="O4471">
        <v>3774.0259740259698</v>
      </c>
      <c r="P4471">
        <v>161.90476190476099</v>
      </c>
      <c r="Q4471">
        <v>6.2208792245350003E-2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72</v>
      </c>
      <c r="E4472">
        <v>7.6849999999999996</v>
      </c>
      <c r="F4472">
        <v>5.3</v>
      </c>
      <c r="G4472">
        <v>-34.0279328792531</v>
      </c>
      <c r="H4472">
        <v>-1.1221510774257999</v>
      </c>
      <c r="I4472">
        <v>-28.121504443129002</v>
      </c>
      <c r="J4472">
        <v>4.9781335007096903</v>
      </c>
      <c r="K4472">
        <v>5.19771551673663</v>
      </c>
      <c r="L4472">
        <v>5.52068998510111</v>
      </c>
      <c r="M4472">
        <v>57.0560119199966</v>
      </c>
      <c r="N4472">
        <v>0.91300573090411397</v>
      </c>
      <c r="O4472">
        <v>50.754716981131999</v>
      </c>
      <c r="P4472">
        <v>17.7777777777777</v>
      </c>
      <c r="Q4472">
        <v>2.9805026765653001E-2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619</v>
      </c>
      <c r="E4473">
        <v>7.679322</v>
      </c>
      <c r="F4473">
        <v>8.26</v>
      </c>
      <c r="G4473">
        <v>23.4890450494395</v>
      </c>
      <c r="H4473">
        <v>-6.1848546040661496</v>
      </c>
      <c r="I4473">
        <v>51.563087583513997</v>
      </c>
      <c r="J4473">
        <v>8.9119407553512495</v>
      </c>
      <c r="K4473">
        <v>7.5336115148079799</v>
      </c>
      <c r="L4473">
        <v>6.2007966248944797</v>
      </c>
      <c r="M4473">
        <v>46.855532098986203</v>
      </c>
      <c r="N4473">
        <v>0.61312867406923499</v>
      </c>
      <c r="O4473">
        <v>20.944309927360699</v>
      </c>
      <c r="P4473">
        <v>135.32763532763499</v>
      </c>
      <c r="Q4473">
        <v>1.0678313339909E-2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D4474" t="s">
        <v>418</v>
      </c>
      <c r="E4474">
        <v>7.6422639999999999</v>
      </c>
      <c r="F4474">
        <v>19.12</v>
      </c>
      <c r="G4474">
        <v>0.79322259513145699</v>
      </c>
      <c r="H4474">
        <v>-2.8868569597787599</v>
      </c>
      <c r="I4474">
        <v>5.19963376825305</v>
      </c>
      <c r="J4474">
        <v>1.5916793174427399</v>
      </c>
      <c r="K4474">
        <v>17.695895203408799</v>
      </c>
      <c r="L4474">
        <v>15.530971329504601</v>
      </c>
      <c r="M4474">
        <v>99.923677733536394</v>
      </c>
      <c r="N4474">
        <v>0</v>
      </c>
      <c r="O4474">
        <v>0</v>
      </c>
      <c r="P4474">
        <v>27.466666666666601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72</v>
      </c>
      <c r="E4475">
        <v>7.6169754000000003</v>
      </c>
      <c r="F4475">
        <v>4.0199999999999996</v>
      </c>
      <c r="G4475">
        <v>6.5085255689200396</v>
      </c>
      <c r="H4475">
        <v>-2.1056069597787501</v>
      </c>
      <c r="I4475">
        <v>-17.432896352228902</v>
      </c>
      <c r="J4475">
        <v>0.56866141462944797</v>
      </c>
      <c r="K4475">
        <v>3.7606581497663401</v>
      </c>
      <c r="L4475">
        <v>3.7876719131826699</v>
      </c>
      <c r="M4475">
        <v>62.630725203708202</v>
      </c>
      <c r="N4475">
        <v>1.6736006892690301</v>
      </c>
      <c r="O4475">
        <v>51.492537313432798</v>
      </c>
      <c r="P4475">
        <v>47.794117647058698</v>
      </c>
      <c r="Q4475">
        <v>3.4290680950008999E-2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D4476" t="s">
        <v>402</v>
      </c>
      <c r="E4476">
        <v>7.6105</v>
      </c>
      <c r="F4476">
        <v>9.82</v>
      </c>
      <c r="G4476">
        <v>86.718658783345106</v>
      </c>
      <c r="H4476">
        <v>-0.80569150712526305</v>
      </c>
      <c r="I4476">
        <v>-10.931945179115299</v>
      </c>
      <c r="J4476">
        <v>6.3993716251350596</v>
      </c>
      <c r="K4476">
        <v>9.5409681946810494</v>
      </c>
      <c r="L4476">
        <v>9.2952191610764903</v>
      </c>
      <c r="M4476">
        <v>83.017411680907401</v>
      </c>
      <c r="N4476">
        <v>2.17</v>
      </c>
      <c r="O4476">
        <v>23.1160896130346</v>
      </c>
      <c r="P4476">
        <v>110.729613733905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D4477" t="s">
        <v>622</v>
      </c>
      <c r="E4477">
        <v>7.5876365860000003</v>
      </c>
      <c r="F4477">
        <v>36.29</v>
      </c>
      <c r="G4477">
        <v>-9.5314596824216498</v>
      </c>
      <c r="H4477">
        <v>7.0638247924695703</v>
      </c>
      <c r="I4477">
        <v>-6.45489817825512</v>
      </c>
      <c r="J4477">
        <v>-8.1487350669344902</v>
      </c>
      <c r="K4477">
        <v>36.414617140969703</v>
      </c>
      <c r="L4477">
        <v>31.541019212372301</v>
      </c>
      <c r="M4477">
        <v>34.403149160571203</v>
      </c>
      <c r="N4477">
        <v>0.41222191743245001</v>
      </c>
      <c r="O4477">
        <v>23.7255442270597</v>
      </c>
      <c r="P4477">
        <v>62.735426008968503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72</v>
      </c>
      <c r="E4478">
        <v>7.5763800000000003</v>
      </c>
      <c r="F4478">
        <v>25.77</v>
      </c>
      <c r="G4478">
        <v>-19.041504848727399</v>
      </c>
      <c r="H4478">
        <v>-2.8868569597787599</v>
      </c>
      <c r="I4478">
        <v>-14.300366231746899</v>
      </c>
      <c r="J4478">
        <v>1.5916793174427399</v>
      </c>
      <c r="K4478">
        <v>25.769388193936301</v>
      </c>
      <c r="L4478">
        <v>25.521785393617201</v>
      </c>
      <c r="M4478">
        <v>100</v>
      </c>
      <c r="O4478">
        <v>0</v>
      </c>
      <c r="P4478">
        <v>4.9694501018329804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E4479">
        <v>7.55769</v>
      </c>
      <c r="F4479">
        <v>14.79</v>
      </c>
      <c r="G4479">
        <v>-13.802311135359201</v>
      </c>
      <c r="H4479">
        <v>2.1056914753926201</v>
      </c>
      <c r="I4479">
        <v>-4.0917224165457604</v>
      </c>
      <c r="J4479">
        <v>6.5842277526141304</v>
      </c>
      <c r="K4479">
        <v>13.498969627066501</v>
      </c>
      <c r="M4479">
        <v>100</v>
      </c>
      <c r="N4479">
        <v>6.1</v>
      </c>
      <c r="O4479">
        <v>0</v>
      </c>
      <c r="P4479">
        <v>10.2086438152011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E4480">
        <v>7.5251479999999997</v>
      </c>
      <c r="F4480">
        <v>7.1</v>
      </c>
      <c r="G4480">
        <v>-40.481543185854498</v>
      </c>
      <c r="H4480">
        <v>-15.555983651045601</v>
      </c>
      <c r="I4480">
        <v>-39.4058514638144</v>
      </c>
      <c r="J4480">
        <v>1.5916793174427399</v>
      </c>
      <c r="K4480">
        <v>7.2834223485704603</v>
      </c>
      <c r="L4480">
        <v>7.7494251204027496</v>
      </c>
      <c r="M4480">
        <v>36.066857404224898</v>
      </c>
      <c r="N4480">
        <v>0</v>
      </c>
      <c r="O4480">
        <v>46.338028169014002</v>
      </c>
      <c r="P4480">
        <v>14.516129032258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418</v>
      </c>
      <c r="E4481">
        <v>7.5205000000000002</v>
      </c>
      <c r="F4481">
        <v>23.14</v>
      </c>
      <c r="G4481">
        <v>315.07822911016001</v>
      </c>
      <c r="H4481">
        <v>32.0274287545069</v>
      </c>
      <c r="I4481">
        <v>156.02673657199099</v>
      </c>
      <c r="J4481">
        <v>-2.3546184856491901</v>
      </c>
      <c r="K4481">
        <v>19.936096316719802</v>
      </c>
      <c r="L4481">
        <v>13.5641724762637</v>
      </c>
      <c r="M4481">
        <v>39.047600976557703</v>
      </c>
      <c r="N4481">
        <v>0.47334587246233201</v>
      </c>
      <c r="O4481">
        <v>29.0838375108038</v>
      </c>
      <c r="P4481">
        <v>429.51945080091502</v>
      </c>
      <c r="Q4481">
        <v>0.106926032894576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21</v>
      </c>
      <c r="E4482">
        <v>7.5130611599999897</v>
      </c>
      <c r="F4482">
        <v>4.4000000000000004</v>
      </c>
      <c r="G4482">
        <v>95.989045049439497</v>
      </c>
      <c r="H4482">
        <v>-10.255278012410299</v>
      </c>
      <c r="I4482">
        <v>-43.332624296262999</v>
      </c>
      <c r="J4482">
        <v>1.5916793174427399</v>
      </c>
      <c r="K4482">
        <v>4.8432628474620003</v>
      </c>
      <c r="L4482">
        <v>4.2348911576190096</v>
      </c>
      <c r="M4482">
        <v>0.59514832626736303</v>
      </c>
      <c r="N4482">
        <v>0.74104630237786195</v>
      </c>
      <c r="O4482">
        <v>43.181818181818102</v>
      </c>
      <c r="Q4482">
        <v>4.7319745427397003E-2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4440</v>
      </c>
      <c r="E4483">
        <v>7.5119999999999996</v>
      </c>
      <c r="F4483">
        <v>6.26</v>
      </c>
      <c r="G4483">
        <v>25.036664097058502</v>
      </c>
      <c r="H4483">
        <v>-19.946496349515201</v>
      </c>
      <c r="I4483">
        <v>-21.833601091421901</v>
      </c>
      <c r="J4483">
        <v>0.43465452405432897</v>
      </c>
      <c r="K4483">
        <v>6.6356874270311303</v>
      </c>
      <c r="L4483">
        <v>6.1377631547586402</v>
      </c>
      <c r="M4483">
        <v>46.679139497459701</v>
      </c>
      <c r="N4483">
        <v>0.87202125217277204</v>
      </c>
      <c r="O4483">
        <v>28.115015974440801</v>
      </c>
      <c r="P4483">
        <v>73.8888888888888</v>
      </c>
      <c r="Q4483">
        <v>1.0371464069916E-2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622</v>
      </c>
      <c r="E4484">
        <v>7.5065879999999998</v>
      </c>
      <c r="F4484">
        <v>5.27</v>
      </c>
      <c r="G4484">
        <v>60.901325751193902</v>
      </c>
      <c r="H4484">
        <v>-7.3352555362912097</v>
      </c>
      <c r="I4484">
        <v>-5.4160687110858001</v>
      </c>
      <c r="J4484">
        <v>-5.8221137860055201</v>
      </c>
      <c r="K4484">
        <v>5.5957533954576899</v>
      </c>
      <c r="L4484">
        <v>4.6253770081837002</v>
      </c>
      <c r="M4484">
        <v>18.680030635013999</v>
      </c>
      <c r="N4484">
        <v>0.37320230498321999</v>
      </c>
      <c r="O4484">
        <v>31.119544592030302</v>
      </c>
      <c r="P4484">
        <v>106.666666666666</v>
      </c>
      <c r="Q4484">
        <v>0.10893673396689101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184</v>
      </c>
      <c r="E4485">
        <v>7.5037808159999999</v>
      </c>
      <c r="F4485">
        <v>14.24</v>
      </c>
      <c r="G4485">
        <v>-24.221186204940199</v>
      </c>
      <c r="H4485">
        <v>-15.5576644131949</v>
      </c>
      <c r="I4485">
        <v>-43.207006271687</v>
      </c>
      <c r="J4485">
        <v>-0.42922660590219203</v>
      </c>
      <c r="K4485">
        <v>15.269813124097</v>
      </c>
      <c r="L4485">
        <v>16.063623543312701</v>
      </c>
      <c r="M4485">
        <v>42.103071591699504</v>
      </c>
      <c r="N4485">
        <v>0.16268406329391299</v>
      </c>
      <c r="O4485">
        <v>53.792134831460601</v>
      </c>
      <c r="P4485">
        <v>15.3036437246963</v>
      </c>
      <c r="Q4485">
        <v>-1.4366559217328E-2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622</v>
      </c>
      <c r="E4486">
        <v>7.4525008000000001</v>
      </c>
      <c r="F4486">
        <v>12.07</v>
      </c>
      <c r="G4486">
        <v>-10.250351746036401</v>
      </c>
      <c r="H4486">
        <v>17.813143040221199</v>
      </c>
      <c r="I4486">
        <v>-29.598611845781999</v>
      </c>
      <c r="J4486">
        <v>6.0938438196072404</v>
      </c>
      <c r="K4486">
        <v>11.649592115532499</v>
      </c>
      <c r="L4486">
        <v>12.5410457508404</v>
      </c>
      <c r="M4486">
        <v>79.683336736135203</v>
      </c>
      <c r="N4486">
        <v>0.74330013947906104</v>
      </c>
      <c r="O4486">
        <v>57.829328914664401</v>
      </c>
      <c r="P4486">
        <v>50.686641697877597</v>
      </c>
      <c r="Q4486">
        <v>4.4772843974673002E-2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E4487">
        <v>7.443308</v>
      </c>
      <c r="F4487">
        <v>191.05</v>
      </c>
      <c r="G4487">
        <v>13.6827387431332</v>
      </c>
      <c r="H4487">
        <v>-3.1478854118800399</v>
      </c>
      <c r="I4487">
        <v>47.195829879833703</v>
      </c>
      <c r="J4487">
        <v>1.5916793174427399</v>
      </c>
      <c r="K4487">
        <v>168.25600808217601</v>
      </c>
      <c r="L4487">
        <v>145.005712491857</v>
      </c>
      <c r="M4487">
        <v>74.717535136480294</v>
      </c>
      <c r="N4487">
        <v>0</v>
      </c>
      <c r="O4487">
        <v>5.2604030358544804</v>
      </c>
      <c r="P4487">
        <v>70.276292335115798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D4488" t="s">
        <v>3303</v>
      </c>
      <c r="E4488">
        <v>7.3852687499999998</v>
      </c>
      <c r="F4488">
        <v>9.2100000000000009</v>
      </c>
      <c r="G4488">
        <v>194.67416615670501</v>
      </c>
      <c r="H4488">
        <v>-20.614129687051399</v>
      </c>
      <c r="I4488">
        <v>7.6863887351404703</v>
      </c>
      <c r="J4488">
        <v>1.5916793174427399</v>
      </c>
      <c r="K4488">
        <v>10.6256643342</v>
      </c>
      <c r="L4488">
        <v>8.7827269937348298</v>
      </c>
      <c r="M4488">
        <v>44.844314323690703</v>
      </c>
      <c r="N4488">
        <v>1.81798110177865</v>
      </c>
      <c r="O4488">
        <v>58.3061889250814</v>
      </c>
      <c r="P4488">
        <v>255.59845559845499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527</v>
      </c>
      <c r="E4489">
        <v>7.3726302199999996</v>
      </c>
      <c r="F4489">
        <v>4.5999999999999996</v>
      </c>
      <c r="G4489">
        <v>-60.5626790884914</v>
      </c>
      <c r="H4489">
        <v>-10.886856959778701</v>
      </c>
      <c r="I4489">
        <v>-52.555399788793899</v>
      </c>
      <c r="J4489">
        <v>-5.4790277532643303</v>
      </c>
      <c r="K4489">
        <v>6.5175836485530496</v>
      </c>
      <c r="L4489">
        <v>13.409205504682699</v>
      </c>
      <c r="M4489">
        <v>37.595517091186998</v>
      </c>
      <c r="N4489">
        <v>0.94273182374730702</v>
      </c>
      <c r="O4489">
        <v>78.260869565217305</v>
      </c>
      <c r="P4489">
        <v>7.7283372365339602</v>
      </c>
      <c r="Q4489">
        <v>-0.22586039253081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541</v>
      </c>
      <c r="E4490">
        <v>7.3559136000000001</v>
      </c>
      <c r="F4490">
        <v>23.29</v>
      </c>
      <c r="G4490">
        <v>-5.3660237228477596</v>
      </c>
      <c r="H4490">
        <v>-1.5626560465367301</v>
      </c>
      <c r="I4490">
        <v>1.28276031912153</v>
      </c>
      <c r="J4490">
        <v>-8.0581578161077303</v>
      </c>
      <c r="K4490">
        <v>23.2358831076013</v>
      </c>
      <c r="L4490">
        <v>21.1160979591907</v>
      </c>
      <c r="M4490">
        <v>44.074799054047602</v>
      </c>
      <c r="N4490">
        <v>0.721738233575136</v>
      </c>
      <c r="O4490">
        <v>21.726062687848799</v>
      </c>
      <c r="P4490">
        <v>61.288088642659197</v>
      </c>
      <c r="Q4490">
        <v>7.6716284558500006E-2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72</v>
      </c>
      <c r="E4491">
        <v>7.3371532319999897</v>
      </c>
      <c r="F4491">
        <v>1.08</v>
      </c>
      <c r="G4491">
        <v>55.989045049439497</v>
      </c>
      <c r="H4491">
        <v>-2.8868569597787599</v>
      </c>
      <c r="I4491">
        <v>-11.443223374604001</v>
      </c>
      <c r="J4491">
        <v>-1.23850936180253</v>
      </c>
      <c r="K4491">
        <v>1.06172697546791</v>
      </c>
      <c r="L4491">
        <v>0.98767716412355699</v>
      </c>
      <c r="M4491">
        <v>50.013553238179</v>
      </c>
      <c r="N4491">
        <v>0.677578840321025</v>
      </c>
      <c r="O4491">
        <v>13.8888888888888</v>
      </c>
      <c r="P4491">
        <v>89.473684210526301</v>
      </c>
      <c r="Q4491">
        <v>-7.5669836047778993E-2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E4492">
        <v>7.3319084999999999</v>
      </c>
      <c r="F4492">
        <v>3.01</v>
      </c>
      <c r="G4492">
        <v>19.322378382772801</v>
      </c>
      <c r="H4492">
        <v>21.3809254669994</v>
      </c>
      <c r="I4492">
        <v>-63.965918071211803</v>
      </c>
      <c r="J4492">
        <v>7.6631078888713304</v>
      </c>
      <c r="K4492">
        <v>2.6838489668646801</v>
      </c>
      <c r="L4492">
        <v>2.6710783305463899</v>
      </c>
      <c r="M4492">
        <v>60.062242684150398</v>
      </c>
      <c r="N4492">
        <v>0.66035502958579795</v>
      </c>
      <c r="O4492">
        <v>115.614617940199</v>
      </c>
      <c r="P4492">
        <v>94.193548387096698</v>
      </c>
      <c r="Q4492">
        <v>8.1034417860937999E-2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402</v>
      </c>
      <c r="E4493">
        <v>7.2624043</v>
      </c>
      <c r="F4493">
        <v>85.43</v>
      </c>
      <c r="G4493">
        <v>39.804960677435702</v>
      </c>
      <c r="H4493">
        <v>14.024062580451099</v>
      </c>
      <c r="I4493">
        <v>13.2451697491428</v>
      </c>
      <c r="J4493">
        <v>-4.4909614951149504</v>
      </c>
      <c r="K4493">
        <v>76.429308594934099</v>
      </c>
      <c r="L4493">
        <v>68.335536684985499</v>
      </c>
      <c r="M4493">
        <v>53.851496850523098</v>
      </c>
      <c r="N4493">
        <v>1.5836436062108701</v>
      </c>
      <c r="O4493">
        <v>22.8959381950134</v>
      </c>
      <c r="P4493">
        <v>97.206832871652793</v>
      </c>
      <c r="Q4493">
        <v>0.16777691034996101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54</v>
      </c>
      <c r="E4494">
        <v>7.2492635999999999</v>
      </c>
      <c r="F4494">
        <v>19.77</v>
      </c>
      <c r="G4494">
        <v>95.900057285257105</v>
      </c>
      <c r="H4494">
        <v>26.7524873025163</v>
      </c>
      <c r="I4494">
        <v>-40.366185229503103</v>
      </c>
      <c r="J4494">
        <v>22.435200099838799</v>
      </c>
      <c r="K4494">
        <v>17.206370493683401</v>
      </c>
      <c r="L4494">
        <v>15.644663753066601</v>
      </c>
      <c r="M4494">
        <v>73.604398381981696</v>
      </c>
      <c r="N4494">
        <v>1.6165467625899199</v>
      </c>
      <c r="O4494">
        <v>43.854324734446102</v>
      </c>
      <c r="P4494">
        <v>131.22807017543801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622</v>
      </c>
      <c r="E4495">
        <v>7.2466087999999997</v>
      </c>
      <c r="F4495">
        <v>24.28</v>
      </c>
      <c r="G4495">
        <v>16.742668237845301</v>
      </c>
      <c r="H4495">
        <v>-18.276804966711101</v>
      </c>
      <c r="I4495">
        <v>-24.772342632926801</v>
      </c>
      <c r="J4495">
        <v>-1.1185638073081401</v>
      </c>
      <c r="K4495">
        <v>26.066853156279102</v>
      </c>
      <c r="L4495">
        <v>24.901126647506501</v>
      </c>
      <c r="M4495">
        <v>35.0170704032722</v>
      </c>
      <c r="N4495">
        <v>2.0449295429792</v>
      </c>
      <c r="O4495">
        <v>38.509060955518898</v>
      </c>
      <c r="P4495">
        <v>47.778454047474099</v>
      </c>
      <c r="Q4495">
        <v>7.5980230721165998E-2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E4496">
        <v>7.2326449999999998</v>
      </c>
      <c r="F4496">
        <v>11.14</v>
      </c>
      <c r="G4496">
        <v>29.432571220238401</v>
      </c>
      <c r="H4496">
        <v>28.481067568523098</v>
      </c>
      <c r="I4496">
        <v>-11.910660349394</v>
      </c>
      <c r="J4496">
        <v>1.5916793174427399</v>
      </c>
      <c r="K4496">
        <v>9.8710009730658097</v>
      </c>
      <c r="L4496">
        <v>9.5439402418987207</v>
      </c>
      <c r="M4496">
        <v>74.015420579939899</v>
      </c>
      <c r="N4496">
        <v>0</v>
      </c>
      <c r="O4496">
        <v>22.621184919209998</v>
      </c>
      <c r="P4496">
        <v>64.792899408284001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219</v>
      </c>
      <c r="E4497">
        <v>7.2262824829999897</v>
      </c>
      <c r="F4497">
        <v>5.1100000000000003</v>
      </c>
      <c r="G4497">
        <v>122.84894843108199</v>
      </c>
      <c r="H4497">
        <v>-6.1560877290095197</v>
      </c>
      <c r="I4497">
        <v>34.246145396160003</v>
      </c>
      <c r="J4497">
        <v>-0.35763842134866602</v>
      </c>
      <c r="K4497">
        <v>4.8991330970296998</v>
      </c>
      <c r="L4497">
        <v>3.8756919426324501</v>
      </c>
      <c r="M4497">
        <v>54.783830164397003</v>
      </c>
      <c r="N4497">
        <v>0.68431946031959401</v>
      </c>
      <c r="O4497">
        <v>38.747553816046903</v>
      </c>
      <c r="P4497">
        <v>209.69696969696901</v>
      </c>
      <c r="Q4497">
        <v>0.118468636346881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D4498" t="s">
        <v>1379</v>
      </c>
      <c r="E4498">
        <v>7.20038</v>
      </c>
      <c r="F4498">
        <v>23</v>
      </c>
      <c r="G4498">
        <v>-23.133761968104299</v>
      </c>
      <c r="H4498">
        <v>-2.8868569597787599</v>
      </c>
      <c r="I4498">
        <v>-7.9665705775629396</v>
      </c>
      <c r="J4498">
        <v>1.5916793174427399</v>
      </c>
      <c r="K4498">
        <v>22.865603464080898</v>
      </c>
      <c r="L4498">
        <v>22.4792813861723</v>
      </c>
      <c r="M4498">
        <v>93.779490490814496</v>
      </c>
      <c r="N4498">
        <v>2.4473493975903602</v>
      </c>
      <c r="O4498">
        <v>1.1304347826087</v>
      </c>
      <c r="P4498">
        <v>6.3337956541840104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622</v>
      </c>
      <c r="E4499">
        <v>7.1895757500000004</v>
      </c>
      <c r="F4499">
        <v>20.47</v>
      </c>
      <c r="G4499">
        <v>82.965789235486</v>
      </c>
      <c r="H4499">
        <v>18.524768188501099</v>
      </c>
      <c r="I4499">
        <v>33.071843991435102</v>
      </c>
      <c r="J4499">
        <v>6.5660382918017097</v>
      </c>
      <c r="K4499">
        <v>17.669922384671199</v>
      </c>
      <c r="L4499">
        <v>14.918293042669101</v>
      </c>
      <c r="M4499">
        <v>100</v>
      </c>
      <c r="N4499">
        <v>3.4113537117903898</v>
      </c>
      <c r="O4499">
        <v>0</v>
      </c>
      <c r="P4499">
        <v>106.97674418604601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906</v>
      </c>
      <c r="E4500">
        <v>7.1554175999999998</v>
      </c>
      <c r="F4500">
        <v>5.37</v>
      </c>
      <c r="G4500">
        <v>-60.158398470179897</v>
      </c>
      <c r="H4500">
        <v>22.172244695067501</v>
      </c>
      <c r="I4500">
        <v>-29.733437097888601</v>
      </c>
      <c r="J4500">
        <v>12.7261330989553</v>
      </c>
      <c r="K4500">
        <v>4.8405046388629804</v>
      </c>
      <c r="L4500">
        <v>5.6650574441833497</v>
      </c>
      <c r="M4500">
        <v>68.342797287473601</v>
      </c>
      <c r="N4500">
        <v>0.98267460372395599</v>
      </c>
      <c r="O4500">
        <v>69.459962756052093</v>
      </c>
      <c r="P4500">
        <v>35.264483627204001</v>
      </c>
      <c r="Q4500">
        <v>1.5126964867125E-2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541</v>
      </c>
      <c r="E4501">
        <v>7.1018767</v>
      </c>
      <c r="F4501">
        <v>23.57</v>
      </c>
      <c r="G4501">
        <v>31.054834523123699</v>
      </c>
      <c r="H4501">
        <v>-2.5529671434181598</v>
      </c>
      <c r="I4501">
        <v>-4.9268163477562297</v>
      </c>
      <c r="J4501">
        <v>-1.66787802662164</v>
      </c>
      <c r="K4501">
        <v>23.369810303325401</v>
      </c>
      <c r="L4501">
        <v>21.2460045745005</v>
      </c>
      <c r="M4501">
        <v>48.579852765554897</v>
      </c>
      <c r="N4501">
        <v>0.73794047338890401</v>
      </c>
      <c r="O4501">
        <v>14.5523971149766</v>
      </c>
      <c r="P4501">
        <v>71.542940320232901</v>
      </c>
      <c r="Q4501">
        <v>0.100836462561055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271</v>
      </c>
      <c r="E4502">
        <v>7.0957739999999996</v>
      </c>
      <c r="F4502">
        <v>18.059999999999999</v>
      </c>
      <c r="G4502">
        <v>16.752879811715399</v>
      </c>
      <c r="H4502">
        <v>-31.1154283883501</v>
      </c>
      <c r="I4502">
        <v>-32.580909218172302</v>
      </c>
      <c r="J4502">
        <v>2.0716793174427401</v>
      </c>
      <c r="K4502">
        <v>22.673179631851401</v>
      </c>
      <c r="L4502">
        <v>20.9702399195628</v>
      </c>
      <c r="M4502">
        <v>22.755643803134401</v>
      </c>
      <c r="N4502">
        <v>0.32669466898049798</v>
      </c>
      <c r="O4502">
        <v>85.991140642303407</v>
      </c>
      <c r="P4502">
        <v>64.931506849314999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418</v>
      </c>
      <c r="E4503">
        <v>7.0864723999999999</v>
      </c>
      <c r="F4503">
        <v>23.62</v>
      </c>
      <c r="G4503">
        <v>174.22136828176201</v>
      </c>
      <c r="H4503">
        <v>56.461584966566797</v>
      </c>
      <c r="I4503">
        <v>-21.527389012579601</v>
      </c>
      <c r="J4503">
        <v>13.5319778249054</v>
      </c>
      <c r="K4503">
        <v>16.487403544453102</v>
      </c>
      <c r="L4503">
        <v>16.2594304770018</v>
      </c>
      <c r="M4503">
        <v>93.090782073575895</v>
      </c>
      <c r="N4503">
        <v>3.8052057142857101</v>
      </c>
      <c r="O4503">
        <v>13.46316680779</v>
      </c>
      <c r="P4503">
        <v>212.84768211920499</v>
      </c>
      <c r="Q4503">
        <v>7.8423246850036002E-2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541</v>
      </c>
      <c r="E4504">
        <v>7.0745062499999998</v>
      </c>
      <c r="F4504">
        <v>3.5</v>
      </c>
      <c r="G4504">
        <v>8.0645167475527497</v>
      </c>
      <c r="H4504">
        <v>4.8771181955007403</v>
      </c>
      <c r="I4504">
        <v>-24.556776488157201</v>
      </c>
      <c r="J4504">
        <v>3.3512101092315998</v>
      </c>
      <c r="K4504">
        <v>3.4603309249618701</v>
      </c>
      <c r="L4504">
        <v>3.4279582050262798</v>
      </c>
      <c r="M4504">
        <v>46.525853396833</v>
      </c>
      <c r="N4504">
        <v>0.57797597054289196</v>
      </c>
      <c r="O4504">
        <v>33.142857142857103</v>
      </c>
      <c r="P4504">
        <v>53.508771929824498</v>
      </c>
      <c r="Q4504">
        <v>7.0377026157707995E-2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E4505">
        <v>7.0362879999999999</v>
      </c>
      <c r="F4505">
        <v>8.9600000000000009</v>
      </c>
      <c r="G4505">
        <v>-7.6473185869240696</v>
      </c>
      <c r="H4505">
        <v>-10.515722939160099</v>
      </c>
      <c r="I4505">
        <v>-35.008330833516801</v>
      </c>
      <c r="J4505">
        <v>-1.4386237128602699</v>
      </c>
      <c r="K4505">
        <v>9.2569627163692694</v>
      </c>
      <c r="L4505">
        <v>9.0664654630755397</v>
      </c>
      <c r="M4505">
        <v>32.654080212051198</v>
      </c>
      <c r="N4505">
        <v>0.4</v>
      </c>
      <c r="O4505">
        <v>37.834821428571402</v>
      </c>
      <c r="P4505">
        <v>21.904761904761902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541</v>
      </c>
      <c r="E4506">
        <v>7.0349999999999904</v>
      </c>
      <c r="F4506">
        <v>28.5</v>
      </c>
      <c r="G4506">
        <v>62.2635548533611</v>
      </c>
      <c r="H4506">
        <v>16.873622082137398</v>
      </c>
      <c r="I4506">
        <v>58.636526972136501</v>
      </c>
      <c r="J4506">
        <v>-13.301937703833801</v>
      </c>
      <c r="K4506">
        <v>30.067841585011099</v>
      </c>
      <c r="L4506">
        <v>25.587204213055902</v>
      </c>
      <c r="M4506">
        <v>59.069059695734197</v>
      </c>
      <c r="N4506">
        <v>0.45101104662048302</v>
      </c>
      <c r="O4506">
        <v>41.438596491227997</v>
      </c>
      <c r="P4506">
        <v>132.65306122448899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622</v>
      </c>
      <c r="E4507">
        <v>7.0124459999999997</v>
      </c>
      <c r="F4507">
        <v>28.84</v>
      </c>
      <c r="G4507">
        <v>-28.4193076187739</v>
      </c>
      <c r="H4507">
        <v>51.525734383672599</v>
      </c>
      <c r="I4507">
        <v>-25.9154443806896</v>
      </c>
      <c r="J4507">
        <v>23.032881793127899</v>
      </c>
      <c r="K4507">
        <v>22.6220225869606</v>
      </c>
      <c r="L4507">
        <v>25.382326687820498</v>
      </c>
      <c r="M4507">
        <v>97.775889921829503</v>
      </c>
      <c r="N4507">
        <v>2.8577401545822601</v>
      </c>
      <c r="O4507">
        <v>51.768377253814101</v>
      </c>
      <c r="P4507">
        <v>91.882900864936801</v>
      </c>
      <c r="Q4507">
        <v>-0.114918284311769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72</v>
      </c>
      <c r="E4508">
        <v>7.0104202400000002</v>
      </c>
      <c r="F4508">
        <v>21.2</v>
      </c>
      <c r="G4508">
        <v>-52.122179094338001</v>
      </c>
      <c r="H4508">
        <v>-15.0746261242921</v>
      </c>
      <c r="I4508">
        <v>-43.8684725440393</v>
      </c>
      <c r="J4508">
        <v>-0.84851207011704999</v>
      </c>
      <c r="K4508">
        <v>23.434475067044001</v>
      </c>
      <c r="L4508">
        <v>26.8596927480401</v>
      </c>
      <c r="M4508">
        <v>45.935733431040802</v>
      </c>
      <c r="N4508">
        <v>1.3877426786442699</v>
      </c>
      <c r="O4508">
        <v>65.0471698113207</v>
      </c>
      <c r="P4508">
        <v>16.164383561643799</v>
      </c>
      <c r="Q4508">
        <v>-1.1087355093107E-2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E4509">
        <v>6.9756974999999999</v>
      </c>
      <c r="F4509">
        <v>23.25</v>
      </c>
      <c r="G4509">
        <v>11.557558168972999</v>
      </c>
      <c r="H4509">
        <v>-14.102827921666201</v>
      </c>
      <c r="I4509">
        <v>9.36984653421049</v>
      </c>
      <c r="J4509">
        <v>4.9292374078525398</v>
      </c>
      <c r="K4509">
        <v>24.103189439428402</v>
      </c>
      <c r="L4509">
        <v>21.185606743771402</v>
      </c>
      <c r="M4509">
        <v>31.603113848603599</v>
      </c>
      <c r="N4509">
        <v>1.7634775663997699</v>
      </c>
      <c r="O4509">
        <v>19.655913978494599</v>
      </c>
      <c r="P4509">
        <v>58.920027341079901</v>
      </c>
      <c r="Q4509">
        <v>2.3918849412023001E-2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E4510">
        <v>6.9397624999999996</v>
      </c>
      <c r="F4510">
        <v>22.55</v>
      </c>
      <c r="G4510">
        <v>34.234659084527202</v>
      </c>
      <c r="H4510">
        <v>-30.1214487635864</v>
      </c>
      <c r="I4510">
        <v>-50.328735026073197</v>
      </c>
      <c r="J4510">
        <v>-15.8075880818246</v>
      </c>
      <c r="K4510">
        <v>34.035498916155198</v>
      </c>
      <c r="L4510">
        <v>34.815522751570001</v>
      </c>
      <c r="M4510">
        <v>10.101902593257901</v>
      </c>
      <c r="N4510">
        <v>1.74726535703149</v>
      </c>
      <c r="O4510">
        <v>126.56319290465601</v>
      </c>
      <c r="P4510">
        <v>76.862745098039198</v>
      </c>
      <c r="Q4510">
        <v>2.0286355791896998E-2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622</v>
      </c>
      <c r="E4511">
        <v>6.9332900000000004</v>
      </c>
      <c r="F4511">
        <v>17.29</v>
      </c>
      <c r="G4511">
        <v>179.322378382772</v>
      </c>
      <c r="H4511">
        <v>-7.6898790860604596</v>
      </c>
      <c r="I4511">
        <v>210.69963376825299</v>
      </c>
      <c r="J4511">
        <v>-0.24471467254054699</v>
      </c>
      <c r="K4511">
        <v>18.1885377396971</v>
      </c>
      <c r="L4511">
        <v>13.483584141200399</v>
      </c>
      <c r="M4511">
        <v>22.756275524288299</v>
      </c>
      <c r="N4511">
        <v>0.29207552905808198</v>
      </c>
      <c r="O4511">
        <v>46.963562753036399</v>
      </c>
      <c r="P4511">
        <v>232.49999999999901</v>
      </c>
      <c r="Q4511">
        <v>0.117914633154781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60</v>
      </c>
      <c r="E4512">
        <v>6.9000482999999999</v>
      </c>
      <c r="F4512">
        <v>23</v>
      </c>
      <c r="G4512">
        <v>-19.4655004051059</v>
      </c>
      <c r="H4512">
        <v>-2.8868569597787599</v>
      </c>
      <c r="I4512">
        <v>-4.3051486325121298</v>
      </c>
      <c r="J4512">
        <v>1.5916793174427399</v>
      </c>
      <c r="K4512">
        <v>22.9960199984761</v>
      </c>
      <c r="L4512">
        <v>22.459815328566599</v>
      </c>
      <c r="M4512">
        <v>10.6643431554632</v>
      </c>
      <c r="N4512">
        <v>0</v>
      </c>
      <c r="O4512">
        <v>5.4347826086956497</v>
      </c>
      <c r="P4512">
        <v>12.1951219512195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1428</v>
      </c>
      <c r="E4513">
        <v>6.8579999999999997</v>
      </c>
      <c r="F4513">
        <v>11.25</v>
      </c>
      <c r="G4513">
        <v>20.776689837084302</v>
      </c>
      <c r="H4513">
        <v>10.5068993342796</v>
      </c>
      <c r="I4513">
        <v>-22.6133246669547</v>
      </c>
      <c r="J4513">
        <v>-4.5749873492239104</v>
      </c>
      <c r="K4513">
        <v>11.6223020041247</v>
      </c>
      <c r="L4513">
        <v>10.998044343845701</v>
      </c>
      <c r="M4513">
        <v>41.4454769584273</v>
      </c>
      <c r="N4513">
        <v>0.56341145255610403</v>
      </c>
      <c r="O4513">
        <v>26.6666666666666</v>
      </c>
      <c r="P4513">
        <v>58.227848101265799</v>
      </c>
      <c r="Q4513">
        <v>9.8410101782054005E-2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E4514">
        <v>6.8565525000000003</v>
      </c>
      <c r="F4514">
        <v>12.81</v>
      </c>
      <c r="G4514">
        <v>-54.391389733169099</v>
      </c>
      <c r="H4514">
        <v>-7.98967493388386</v>
      </c>
      <c r="I4514">
        <v>-52.326491050324599</v>
      </c>
      <c r="J4514">
        <v>-0.912233045624532</v>
      </c>
      <c r="K4514">
        <v>13.2110440288257</v>
      </c>
      <c r="L4514">
        <v>16.243329573934702</v>
      </c>
      <c r="M4514">
        <v>45.9353151766339</v>
      </c>
      <c r="N4514">
        <v>0.60494088672902502</v>
      </c>
      <c r="O4514">
        <v>166.58860265417599</v>
      </c>
      <c r="P4514">
        <v>15.9276018099547</v>
      </c>
      <c r="Q4514">
        <v>7.3808216532683005E-2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>
        <v>0</v>
      </c>
      <c r="E4515">
        <v>6.8351499999999996</v>
      </c>
      <c r="F4515">
        <v>7.03</v>
      </c>
      <c r="G4515">
        <v>63.9569594879422</v>
      </c>
      <c r="H4515">
        <v>32.5537560670411</v>
      </c>
      <c r="I4515">
        <v>-13.871794803175501</v>
      </c>
      <c r="J4515">
        <v>5.96458912589128E-2</v>
      </c>
      <c r="K4515">
        <v>6.0044236699368003</v>
      </c>
      <c r="L4515">
        <v>6.0494910085301896</v>
      </c>
      <c r="M4515">
        <v>33.054303584157999</v>
      </c>
      <c r="N4515">
        <v>2.84607389333814</v>
      </c>
      <c r="O4515">
        <v>17.496443812233199</v>
      </c>
      <c r="P4515">
        <v>97.471910112359495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285</v>
      </c>
      <c r="E4516">
        <v>6.7931233999999998</v>
      </c>
      <c r="F4516">
        <v>6.79</v>
      </c>
      <c r="G4516">
        <v>-29.574237287138999</v>
      </c>
      <c r="H4516">
        <v>-5.0607700032570202</v>
      </c>
      <c r="I4516">
        <v>-25.888907898413599</v>
      </c>
      <c r="J4516">
        <v>-2.1173078437555302</v>
      </c>
      <c r="K4516">
        <v>6.9009328939471999</v>
      </c>
      <c r="M4516">
        <v>48.271924566426499</v>
      </c>
      <c r="N4516">
        <v>1.0536179587260801</v>
      </c>
      <c r="O4516">
        <v>118.262150220913</v>
      </c>
      <c r="P4516">
        <v>11.677631578947301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715</v>
      </c>
      <c r="E4517">
        <v>6.7584707650000002</v>
      </c>
      <c r="F4517">
        <v>35.32</v>
      </c>
      <c r="G4517">
        <v>39.289336753035997</v>
      </c>
      <c r="H4517">
        <v>-5.2934959639281303</v>
      </c>
      <c r="I4517">
        <v>10.9478607186076</v>
      </c>
      <c r="J4517">
        <v>-1.7507864359819001</v>
      </c>
      <c r="K4517">
        <v>35.094639016736402</v>
      </c>
      <c r="L4517">
        <v>30.551848978678098</v>
      </c>
      <c r="M4517">
        <v>51.4778037811056</v>
      </c>
      <c r="N4517">
        <v>1.4272249129378101</v>
      </c>
      <c r="O4517">
        <v>6.9365798414496096</v>
      </c>
      <c r="P4517">
        <v>64.287688816222897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E4518">
        <v>6.7344868909999898</v>
      </c>
      <c r="F4518">
        <v>6.73</v>
      </c>
      <c r="G4518">
        <v>-16.674431824563602</v>
      </c>
      <c r="H4518">
        <v>-1.7374316724224299</v>
      </c>
      <c r="I4518">
        <v>-22.234702757054698</v>
      </c>
      <c r="J4518">
        <v>0.46808381182476999</v>
      </c>
      <c r="K4518">
        <v>6.7547734966477</v>
      </c>
      <c r="L4518">
        <v>6.74693645734604</v>
      </c>
      <c r="M4518">
        <v>40.292277653758298</v>
      </c>
      <c r="N4518">
        <v>1.61344215485025</v>
      </c>
      <c r="O4518">
        <v>26.300148588410099</v>
      </c>
      <c r="P4518">
        <v>23.0347349177331</v>
      </c>
      <c r="Q4518">
        <v>-3.6665919403647003E-2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E4519">
        <v>6.7003608000000003</v>
      </c>
      <c r="F4519">
        <v>22.89</v>
      </c>
      <c r="G4519">
        <v>-24.0109549505604</v>
      </c>
      <c r="H4519">
        <v>-2.8868569597787599</v>
      </c>
      <c r="I4519">
        <v>-14.300366231746899</v>
      </c>
      <c r="J4519">
        <v>1.5916793174427399</v>
      </c>
      <c r="K4519">
        <v>22.89</v>
      </c>
      <c r="M4519">
        <v>50</v>
      </c>
      <c r="O4519">
        <v>0</v>
      </c>
      <c r="P4519">
        <v>0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138</v>
      </c>
      <c r="E4520">
        <v>6.7001340000000003</v>
      </c>
      <c r="F4520">
        <v>0.77</v>
      </c>
      <c r="G4520">
        <v>-14.6841495650035</v>
      </c>
      <c r="H4520">
        <v>26.937704443729999</v>
      </c>
      <c r="I4520">
        <v>-38.810170153315497</v>
      </c>
      <c r="J4520">
        <v>17.216679317442701</v>
      </c>
      <c r="K4520">
        <v>0.64128916621185506</v>
      </c>
      <c r="L4520">
        <v>0.74879982077202201</v>
      </c>
      <c r="M4520">
        <v>55.5895390345283</v>
      </c>
      <c r="N4520">
        <v>0.29339600030408403</v>
      </c>
      <c r="O4520">
        <v>76.6233766233766</v>
      </c>
      <c r="P4520">
        <v>63.829787234042499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72</v>
      </c>
      <c r="E4521">
        <v>6.6922109599999997</v>
      </c>
      <c r="F4521">
        <v>6.62</v>
      </c>
      <c r="G4521">
        <v>8.3890450494395399</v>
      </c>
      <c r="H4521">
        <v>-7.0356409368889103</v>
      </c>
      <c r="I4521">
        <v>-24.719852023357198</v>
      </c>
      <c r="J4521">
        <v>4.8274266209866603</v>
      </c>
      <c r="K4521">
        <v>6.8966736949262701</v>
      </c>
      <c r="L4521">
        <v>6.6712209409777996</v>
      </c>
      <c r="M4521">
        <v>43.981676502489599</v>
      </c>
      <c r="N4521">
        <v>0.53186737502400305</v>
      </c>
      <c r="O4521">
        <v>64.652567975830806</v>
      </c>
      <c r="P4521">
        <v>74.670184696569905</v>
      </c>
      <c r="Q4521">
        <v>-6.6815669385109997E-3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46</v>
      </c>
      <c r="E4522">
        <v>6.6771077999999999</v>
      </c>
      <c r="F4522">
        <v>9.33</v>
      </c>
      <c r="G4522">
        <v>-20.3442882838937</v>
      </c>
      <c r="H4522">
        <v>-9.4063101669291207</v>
      </c>
      <c r="I4522">
        <v>-37.192928215217997</v>
      </c>
      <c r="J4522">
        <v>12.577946483485199</v>
      </c>
      <c r="K4522">
        <v>8.9506860013101708</v>
      </c>
      <c r="L4522">
        <v>9.1148398307263605</v>
      </c>
      <c r="M4522">
        <v>75.178786688853094</v>
      </c>
      <c r="N4522">
        <v>1.0070586296742501</v>
      </c>
      <c r="O4522">
        <v>57.556270096463003</v>
      </c>
      <c r="P4522">
        <v>50.970873786407701</v>
      </c>
      <c r="Q4522">
        <v>3.1988783892037999E-2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E4523">
        <v>6.6433499999999999</v>
      </c>
      <c r="F4523">
        <v>9.99</v>
      </c>
      <c r="G4523">
        <v>10.443957566263199</v>
      </c>
      <c r="H4523">
        <v>-6.0150103402025801</v>
      </c>
      <c r="I4523">
        <v>9.1854186879069406</v>
      </c>
      <c r="J4523">
        <v>-2.0227785138825598</v>
      </c>
      <c r="K4523">
        <v>8.9883933880871005</v>
      </c>
      <c r="L4523">
        <v>8.0320565314877808</v>
      </c>
      <c r="M4523">
        <v>57.513490087683998</v>
      </c>
      <c r="N4523">
        <v>0.38220360769527401</v>
      </c>
      <c r="O4523">
        <v>5.5055055055055</v>
      </c>
      <c r="P4523">
        <v>67.336683417085396</v>
      </c>
      <c r="Q4523">
        <v>-3.8164868522360001E-3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989</v>
      </c>
      <c r="E4524">
        <v>6.6419594000000002</v>
      </c>
      <c r="F4524">
        <v>5.14</v>
      </c>
      <c r="G4524">
        <v>-8.5053369730323691</v>
      </c>
      <c r="H4524">
        <v>-2.8868569597787599</v>
      </c>
      <c r="I4524">
        <v>-9.4024070480734991</v>
      </c>
      <c r="J4524">
        <v>1.5916793174427399</v>
      </c>
      <c r="K4524">
        <v>5.0950495253575498</v>
      </c>
      <c r="L4524">
        <v>4.8114679795761104</v>
      </c>
      <c r="M4524">
        <v>100</v>
      </c>
      <c r="N4524">
        <v>0</v>
      </c>
      <c r="O4524">
        <v>0</v>
      </c>
      <c r="P4524">
        <v>15.505617977528001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6.6368499999999999</v>
      </c>
      <c r="F4525">
        <v>10.97</v>
      </c>
      <c r="G4525">
        <v>3.8445229049174001</v>
      </c>
      <c r="H4525">
        <v>3.74579610144571</v>
      </c>
      <c r="I4525">
        <v>-20.6197513726521</v>
      </c>
      <c r="J4525">
        <v>-15.4718127460493</v>
      </c>
      <c r="K4525">
        <v>10.239064447086999</v>
      </c>
      <c r="L4525">
        <v>10.6912463280613</v>
      </c>
      <c r="M4525">
        <v>61.841565314110298</v>
      </c>
      <c r="N4525">
        <v>1.8791288566243101</v>
      </c>
      <c r="O4525">
        <v>42.752962625341802</v>
      </c>
      <c r="P4525">
        <v>59.447674418604599</v>
      </c>
      <c r="Q4525">
        <v>-0.120216366264583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E4526">
        <v>6.6295119479999904</v>
      </c>
      <c r="F4526">
        <v>5.82</v>
      </c>
      <c r="G4526">
        <v>-21.726244932985701</v>
      </c>
      <c r="H4526">
        <v>-13.8974150291603</v>
      </c>
      <c r="I4526">
        <v>-31.629911686292399</v>
      </c>
      <c r="J4526">
        <v>2.7923654237892301</v>
      </c>
      <c r="K4526">
        <v>5.7561199959182501</v>
      </c>
      <c r="L4526">
        <v>6.0008121701626704</v>
      </c>
      <c r="M4526">
        <v>53.349028127542603</v>
      </c>
      <c r="N4526">
        <v>1.73925841757158</v>
      </c>
      <c r="O4526">
        <v>46.907216494845301</v>
      </c>
      <c r="P4526">
        <v>35.664335664335603</v>
      </c>
      <c r="Q4526">
        <v>3.9767639728745002E-2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402</v>
      </c>
      <c r="E4527">
        <v>6.6013200000000003</v>
      </c>
      <c r="F4527">
        <v>16.670000000000002</v>
      </c>
      <c r="G4527">
        <v>116.19077415606699</v>
      </c>
      <c r="H4527">
        <v>4.0273555882365999</v>
      </c>
      <c r="I4527">
        <v>-17.325380775086099</v>
      </c>
      <c r="J4527">
        <v>10.0332377590011</v>
      </c>
      <c r="K4527">
        <v>15.7956113690013</v>
      </c>
      <c r="L4527">
        <v>14.998301949117799</v>
      </c>
      <c r="M4527">
        <v>54.676634177429499</v>
      </c>
      <c r="N4527">
        <v>1.29396865573315</v>
      </c>
      <c r="O4527">
        <v>33.593281343731199</v>
      </c>
      <c r="P4527">
        <v>156.067588325652</v>
      </c>
      <c r="Q4527">
        <v>5.0106104349933997E-2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541</v>
      </c>
      <c r="E4528">
        <v>6.6</v>
      </c>
      <c r="F4528">
        <v>22</v>
      </c>
      <c r="G4528">
        <v>138.51887798499999</v>
      </c>
      <c r="H4528">
        <v>1.5907549805197301</v>
      </c>
      <c r="I4528">
        <v>-16.998287505519599</v>
      </c>
      <c r="J4528">
        <v>3.2865945716800402</v>
      </c>
      <c r="K4528">
        <v>20.870703327190899</v>
      </c>
      <c r="L4528">
        <v>19.896029839231399</v>
      </c>
      <c r="M4528">
        <v>59.6005796835436</v>
      </c>
      <c r="N4528">
        <v>1.0573743353065099</v>
      </c>
      <c r="O4528">
        <v>38.636363636363598</v>
      </c>
      <c r="P4528">
        <v>162.52983293555999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138</v>
      </c>
      <c r="E4529">
        <v>6.5617446700000004</v>
      </c>
      <c r="F4529">
        <v>15.85</v>
      </c>
      <c r="G4529">
        <v>-22.212624828530899</v>
      </c>
      <c r="H4529">
        <v>-2.0884537661659799</v>
      </c>
      <c r="I4529">
        <v>-36.067394859585001</v>
      </c>
      <c r="J4529">
        <v>-3.48350865248206</v>
      </c>
      <c r="K4529">
        <v>14.9727378574354</v>
      </c>
      <c r="L4529">
        <v>15.5443639445964</v>
      </c>
      <c r="M4529">
        <v>57.638297413513797</v>
      </c>
      <c r="N4529">
        <v>1.5767159203094401</v>
      </c>
      <c r="O4529">
        <v>51.041009463722403</v>
      </c>
      <c r="P4529">
        <v>91.425120772946798</v>
      </c>
      <c r="Q4529">
        <v>6.2338765372883999E-2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121</v>
      </c>
      <c r="E4530">
        <v>6.5503749999999998</v>
      </c>
      <c r="F4530">
        <v>1.39</v>
      </c>
      <c r="G4530">
        <v>77.438320411758298</v>
      </c>
      <c r="H4530">
        <v>-36.717702730923001</v>
      </c>
      <c r="I4530">
        <v>33.571974193784897</v>
      </c>
      <c r="J4530">
        <v>-7.3124302715983296</v>
      </c>
      <c r="K4530">
        <v>1.6755650959622901</v>
      </c>
      <c r="L4530">
        <v>1.2965886884819799</v>
      </c>
      <c r="M4530">
        <v>30.603391863916599</v>
      </c>
      <c r="N4530">
        <v>1.5692334973492099</v>
      </c>
      <c r="O4530">
        <v>82.733812949640296</v>
      </c>
      <c r="P4530">
        <v>113.846153846153</v>
      </c>
      <c r="Q4530">
        <v>2.0290069475355998E-2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95</v>
      </c>
      <c r="E4531">
        <v>6.5476593000000003</v>
      </c>
      <c r="F4531">
        <v>29.61</v>
      </c>
      <c r="G4531">
        <v>323.94668498892503</v>
      </c>
      <c r="H4531">
        <v>78.324129307387295</v>
      </c>
      <c r="I4531">
        <v>283.14929819778303</v>
      </c>
      <c r="J4531">
        <v>9.7108599505898603</v>
      </c>
      <c r="K4531">
        <v>18.958057292145501</v>
      </c>
      <c r="L4531">
        <v>11.7472038573536</v>
      </c>
      <c r="M4531">
        <v>99.930921367070596</v>
      </c>
      <c r="N4531">
        <v>0.86620794933876299</v>
      </c>
      <c r="O4531">
        <v>0</v>
      </c>
      <c r="P4531">
        <v>414.95652173912998</v>
      </c>
      <c r="Q4531">
        <v>0.14286357768685201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21</v>
      </c>
      <c r="E4532">
        <v>6.5411342640000001</v>
      </c>
      <c r="F4532">
        <v>1.89</v>
      </c>
      <c r="G4532">
        <v>22.500672956416199</v>
      </c>
      <c r="H4532">
        <v>5.5468779799802803</v>
      </c>
      <c r="I4532">
        <v>3.82463376825303</v>
      </c>
      <c r="J4532">
        <v>18.474796200559599</v>
      </c>
      <c r="K4532">
        <v>1.77106581605543</v>
      </c>
      <c r="L4532">
        <v>1.73826361613729</v>
      </c>
      <c r="M4532">
        <v>67.951298761647607</v>
      </c>
      <c r="N4532">
        <v>1.92511790362043</v>
      </c>
      <c r="O4532">
        <v>35.4497354497354</v>
      </c>
      <c r="P4532">
        <v>122.35294117647</v>
      </c>
      <c r="Q4532">
        <v>2.9709145266277E-2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251</v>
      </c>
      <c r="E4533">
        <v>6.530196976</v>
      </c>
      <c r="F4533">
        <v>8.7200000000000006</v>
      </c>
      <c r="G4533">
        <v>202.580805349065</v>
      </c>
      <c r="H4533">
        <v>-20.611975443191</v>
      </c>
      <c r="I4533">
        <v>-42.824956395681298</v>
      </c>
      <c r="J4533">
        <v>-0.77052540696670901</v>
      </c>
      <c r="K4533">
        <v>9.1283080755165198</v>
      </c>
      <c r="L4533">
        <v>8.0997402504955094</v>
      </c>
      <c r="M4533">
        <v>34.671101756002898</v>
      </c>
      <c r="N4533">
        <v>0.44894692521950103</v>
      </c>
      <c r="O4533">
        <v>69.839449541284395</v>
      </c>
      <c r="P4533">
        <v>226.59176029962501</v>
      </c>
      <c r="Q4533">
        <v>9.0880329915000002E-2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622</v>
      </c>
      <c r="E4534">
        <v>6.4740000000000002</v>
      </c>
      <c r="F4534">
        <v>21.58</v>
      </c>
      <c r="G4534">
        <v>-83.424157884545707</v>
      </c>
      <c r="H4534">
        <v>-7.6109187699332796</v>
      </c>
      <c r="I4534">
        <v>-7.94255450183074</v>
      </c>
      <c r="J4534">
        <v>1.5916793174427399</v>
      </c>
      <c r="K4534">
        <v>23.686401906381199</v>
      </c>
      <c r="L4534">
        <v>26.5522123788252</v>
      </c>
      <c r="M4534">
        <v>41.757787685817803</v>
      </c>
      <c r="N4534">
        <v>0.26762589928057501</v>
      </c>
      <c r="O4534">
        <v>146.38554216867399</v>
      </c>
      <c r="P4534">
        <v>61.769115442278803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E4535">
        <v>6.4619499999999999</v>
      </c>
      <c r="F4535">
        <v>3.79</v>
      </c>
      <c r="G4535">
        <v>-19.3148223538753</v>
      </c>
      <c r="H4535">
        <v>-14.833759614646</v>
      </c>
      <c r="I4535">
        <v>-51.2388021718467</v>
      </c>
      <c r="J4535">
        <v>-11.5087573637799</v>
      </c>
      <c r="K4535">
        <v>4.6230486008293203</v>
      </c>
      <c r="L4535">
        <v>4.8744182364153303</v>
      </c>
      <c r="M4535">
        <v>23.4062490983274</v>
      </c>
      <c r="N4535">
        <v>2.1086294416243598</v>
      </c>
      <c r="O4535">
        <v>100.527704485488</v>
      </c>
      <c r="P4535">
        <v>22.258064516129</v>
      </c>
      <c r="Q4535">
        <v>-5.9710771101759E-2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541</v>
      </c>
      <c r="E4536">
        <v>6.4617750000000003</v>
      </c>
      <c r="F4536">
        <v>159.55000000000001</v>
      </c>
      <c r="G4536">
        <v>295.85746610207099</v>
      </c>
      <c r="H4536">
        <v>-6.8484787486986001</v>
      </c>
      <c r="I4536">
        <v>177.594986860093</v>
      </c>
      <c r="J4536">
        <v>-3.2242716028026401</v>
      </c>
      <c r="K4536">
        <v>154.76411560081999</v>
      </c>
      <c r="L4536">
        <v>109.282524298593</v>
      </c>
      <c r="M4536">
        <v>53.723434794506304</v>
      </c>
      <c r="N4536">
        <v>0.31138968481375301</v>
      </c>
      <c r="O4536">
        <v>25.070510811657702</v>
      </c>
      <c r="P4536">
        <v>397.04049844236698</v>
      </c>
      <c r="Q4536">
        <v>0.172326369085849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496</v>
      </c>
      <c r="E4537">
        <v>6.4601785500000002</v>
      </c>
      <c r="F4537">
        <v>17.309999999999999</v>
      </c>
      <c r="G4537">
        <v>95.1029691000724</v>
      </c>
      <c r="H4537">
        <v>2.1449901739791901</v>
      </c>
      <c r="I4537">
        <v>2.2652903339096002</v>
      </c>
      <c r="J4537">
        <v>11.525012650776</v>
      </c>
      <c r="K4537">
        <v>14.287613737394199</v>
      </c>
      <c r="L4537">
        <v>11.132253955103501</v>
      </c>
      <c r="M4537">
        <v>86.735116254354494</v>
      </c>
      <c r="N4537">
        <v>0.34776192750403101</v>
      </c>
      <c r="O4537">
        <v>3.1195840554592902</v>
      </c>
      <c r="P4537">
        <v>201.04347826086899</v>
      </c>
      <c r="Q4537">
        <v>8.5584662860665003E-2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622</v>
      </c>
      <c r="E4538">
        <v>6.4524096770000003</v>
      </c>
      <c r="F4538">
        <v>13.01</v>
      </c>
      <c r="G4538">
        <v>-50.508130091803302</v>
      </c>
      <c r="H4538">
        <v>-6.5905606634824601</v>
      </c>
      <c r="I4538">
        <v>-37.680813817141498</v>
      </c>
      <c r="J4538">
        <v>-9.6711193173695396</v>
      </c>
      <c r="K4538">
        <v>13.7136519042811</v>
      </c>
      <c r="L4538">
        <v>14.623502207624</v>
      </c>
      <c r="M4538">
        <v>41.215702591184503</v>
      </c>
      <c r="N4538">
        <v>0.87900076995465803</v>
      </c>
      <c r="O4538">
        <v>53.651037663335799</v>
      </c>
      <c r="P4538">
        <v>11.196581196581199</v>
      </c>
      <c r="Q4538">
        <v>6.1418209367913999E-2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E4539">
        <v>6.4157999999999999</v>
      </c>
      <c r="F4539">
        <v>12.58</v>
      </c>
      <c r="G4539">
        <v>-24.0109549505604</v>
      </c>
      <c r="I4539">
        <v>-14.300366231746899</v>
      </c>
      <c r="K4539">
        <v>12.58</v>
      </c>
      <c r="L4539">
        <v>12.579999999999901</v>
      </c>
      <c r="M4539">
        <v>50</v>
      </c>
      <c r="O4539">
        <v>0</v>
      </c>
      <c r="P4539">
        <v>0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541</v>
      </c>
      <c r="E4540">
        <v>6.3924300000000001</v>
      </c>
      <c r="F4540">
        <v>23.48</v>
      </c>
      <c r="G4540">
        <v>-59.937524040116401</v>
      </c>
      <c r="H4540">
        <v>45.0565877702983</v>
      </c>
      <c r="I4540">
        <v>-50.226935321302904</v>
      </c>
      <c r="J4540">
        <v>9.7683710467660401</v>
      </c>
      <c r="K4540">
        <v>16.4838888185412</v>
      </c>
      <c r="L4540">
        <v>21.062403105004702</v>
      </c>
      <c r="M4540">
        <v>100</v>
      </c>
      <c r="N4540">
        <v>0.98988549618320598</v>
      </c>
      <c r="O4540">
        <v>56.070930772804701</v>
      </c>
      <c r="P4540">
        <v>657.41935483870895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622</v>
      </c>
      <c r="E4541">
        <v>6.3800100000000004</v>
      </c>
      <c r="F4541">
        <v>70.11</v>
      </c>
      <c r="G4541">
        <v>-25.278382073500801</v>
      </c>
      <c r="H4541">
        <v>10.651604578682701</v>
      </c>
      <c r="I4541">
        <v>-31.818013290570399</v>
      </c>
      <c r="J4541">
        <v>5.0254564723131097</v>
      </c>
      <c r="K4541">
        <v>69.833271117425397</v>
      </c>
      <c r="L4541">
        <v>72.710679350700104</v>
      </c>
      <c r="M4541">
        <v>47.622982259594401</v>
      </c>
      <c r="N4541">
        <v>0.65282477774591297</v>
      </c>
      <c r="O4541">
        <v>37.498217087434</v>
      </c>
      <c r="P4541">
        <v>26.7811934900542</v>
      </c>
      <c r="Q4541">
        <v>0.13205441307215601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271</v>
      </c>
      <c r="E4542">
        <v>6.3608370000000001</v>
      </c>
      <c r="F4542">
        <v>14.7</v>
      </c>
      <c r="G4542">
        <v>-18.559018078250499</v>
      </c>
      <c r="H4542">
        <v>-16.3317502084804</v>
      </c>
      <c r="I4542">
        <v>-22.996018405659999</v>
      </c>
      <c r="J4542">
        <v>0.40590856645460799</v>
      </c>
      <c r="K4542">
        <v>16.5120096070013</v>
      </c>
      <c r="L4542">
        <v>15.6426327316982</v>
      </c>
      <c r="M4542">
        <v>26.963280582825799</v>
      </c>
      <c r="N4542">
        <v>0.226762651767486</v>
      </c>
      <c r="O4542">
        <v>68.435374149659793</v>
      </c>
      <c r="P4542">
        <v>21.4876033057851</v>
      </c>
      <c r="Q4542">
        <v>4.7716956593563002E-2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1428</v>
      </c>
      <c r="E4543">
        <v>6.3588532999999998</v>
      </c>
      <c r="F4543">
        <v>11.47</v>
      </c>
      <c r="G4543">
        <v>96.565968126362606</v>
      </c>
      <c r="H4543">
        <v>20.155648633062398</v>
      </c>
      <c r="I4543">
        <v>88.3498104466982</v>
      </c>
      <c r="J4543">
        <v>6.8548372121795902</v>
      </c>
      <c r="K4543">
        <v>9.6180500978123504</v>
      </c>
      <c r="L4543">
        <v>8.1215262623185005</v>
      </c>
      <c r="M4543">
        <v>67.574325223560507</v>
      </c>
      <c r="N4543">
        <v>1.1086475161999401</v>
      </c>
      <c r="O4543">
        <v>5.4925893635570899</v>
      </c>
      <c r="P4543">
        <v>132.18623481781299</v>
      </c>
      <c r="Q4543">
        <v>8.7644265687096004E-2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285</v>
      </c>
      <c r="E4544">
        <v>6.3365033119999996</v>
      </c>
      <c r="F4544">
        <v>3.68</v>
      </c>
      <c r="G4544">
        <v>-49.817406563463599</v>
      </c>
      <c r="H4544">
        <v>-13.916268724484601</v>
      </c>
      <c r="I4544">
        <v>-10.0510744470443</v>
      </c>
      <c r="J4544">
        <v>-3.63025279743976</v>
      </c>
      <c r="K4544">
        <v>3.8542094107609</v>
      </c>
      <c r="L4544">
        <v>3.8163763909693298</v>
      </c>
      <c r="M4544">
        <v>44.804549207062202</v>
      </c>
      <c r="N4544">
        <v>0.41667827917457301</v>
      </c>
      <c r="O4544">
        <v>84.510869565217305</v>
      </c>
      <c r="P4544">
        <v>26.460481099656299</v>
      </c>
      <c r="Q4544">
        <v>2.8392770822388998E-2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715</v>
      </c>
      <c r="E4545">
        <v>6.3247861439999999</v>
      </c>
      <c r="F4545">
        <v>93.87</v>
      </c>
      <c r="G4545">
        <v>31.454430938806802</v>
      </c>
      <c r="H4545">
        <v>-0.71508993115091801</v>
      </c>
      <c r="I4545">
        <v>6.2157462345516699</v>
      </c>
      <c r="J4545">
        <v>-0.838403431064628</v>
      </c>
      <c r="K4545">
        <v>91.6028557321455</v>
      </c>
      <c r="L4545">
        <v>81.465328376435394</v>
      </c>
      <c r="M4545">
        <v>63.753004305415402</v>
      </c>
      <c r="N4545">
        <v>0.93164233216394399</v>
      </c>
      <c r="O4545">
        <v>3.0041546820070302</v>
      </c>
      <c r="P4545">
        <v>55.594231725509701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228</v>
      </c>
      <c r="E4546">
        <v>6.3066559499999997</v>
      </c>
      <c r="F4546">
        <v>6.6</v>
      </c>
      <c r="G4546">
        <v>-55.260954950560397</v>
      </c>
      <c r="I4546">
        <v>-14.300366231746899</v>
      </c>
      <c r="K4546">
        <v>7.8976443621726604</v>
      </c>
      <c r="M4546">
        <v>24.8553728216223</v>
      </c>
      <c r="N4546">
        <v>1</v>
      </c>
      <c r="O4546">
        <v>45.454545454545404</v>
      </c>
      <c r="P4546">
        <v>4.7619047619047601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72</v>
      </c>
      <c r="E4547">
        <v>6.3053055999999996</v>
      </c>
      <c r="F4547">
        <v>14.08</v>
      </c>
      <c r="G4547">
        <v>251.45571171610601</v>
      </c>
      <c r="H4547">
        <v>39.045311591094801</v>
      </c>
      <c r="I4547">
        <v>284.56648929233199</v>
      </c>
      <c r="J4547">
        <v>9.7357670230026603</v>
      </c>
      <c r="K4547">
        <v>10.0118631234792</v>
      </c>
      <c r="L4547">
        <v>6.5793905308562897</v>
      </c>
      <c r="M4547">
        <v>99.999999721333396</v>
      </c>
      <c r="N4547">
        <v>3.13395557895163</v>
      </c>
      <c r="O4547">
        <v>0</v>
      </c>
      <c r="P4547">
        <v>306.93641618497099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812</v>
      </c>
      <c r="E4548">
        <v>6.3</v>
      </c>
      <c r="F4548">
        <v>6</v>
      </c>
      <c r="G4548">
        <v>3.6486195175246401</v>
      </c>
      <c r="H4548">
        <v>-8.5383483255558392</v>
      </c>
      <c r="I4548">
        <v>-22.134467614235401</v>
      </c>
      <c r="J4548">
        <v>3.6290307605666898</v>
      </c>
      <c r="K4548">
        <v>5.9441209399011203</v>
      </c>
      <c r="L4548">
        <v>5.8921129179969904</v>
      </c>
      <c r="M4548">
        <v>52.439184822449398</v>
      </c>
      <c r="N4548">
        <v>1.5716014159812699</v>
      </c>
      <c r="O4548">
        <v>41.3333333333333</v>
      </c>
      <c r="P4548">
        <v>42.857142857142797</v>
      </c>
      <c r="Q4548">
        <v>-6.9971806259209998E-2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271</v>
      </c>
      <c r="E4549">
        <v>6.2914585250000004</v>
      </c>
      <c r="F4549">
        <v>5.75</v>
      </c>
      <c r="G4549">
        <v>-7.8493387889442898</v>
      </c>
      <c r="H4549">
        <v>6.6369525640307598</v>
      </c>
      <c r="I4549">
        <v>-16.842739113102802</v>
      </c>
      <c r="J4549">
        <v>1.5916793174427399</v>
      </c>
      <c r="K4549">
        <v>4.8598122773515602</v>
      </c>
      <c r="L4549">
        <v>4.9551143449620199</v>
      </c>
      <c r="M4549">
        <v>35.6610182148818</v>
      </c>
      <c r="N4549">
        <v>0.60610315454460295</v>
      </c>
      <c r="O4549">
        <v>19.999999999999901</v>
      </c>
      <c r="P4549">
        <v>55.405405405405297</v>
      </c>
      <c r="Q4549">
        <v>2.6819100495526001E-2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402</v>
      </c>
      <c r="E4550">
        <v>6.2428207999999996</v>
      </c>
      <c r="F4550">
        <v>16.420000000000002</v>
      </c>
      <c r="G4550">
        <v>2.6865759136370801</v>
      </c>
      <c r="H4550">
        <v>-2.8868569597787599</v>
      </c>
      <c r="I4550">
        <v>11.619879167025999</v>
      </c>
      <c r="J4550">
        <v>1.5916793174427399</v>
      </c>
      <c r="K4550">
        <v>14.797744965107499</v>
      </c>
      <c r="L4550">
        <v>11.556344809386401</v>
      </c>
      <c r="M4550">
        <v>95.600391384635898</v>
      </c>
      <c r="N4550">
        <v>0</v>
      </c>
      <c r="O4550">
        <v>16.199756394640598</v>
      </c>
      <c r="P4550">
        <v>116.052631578947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1506</v>
      </c>
      <c r="E4551">
        <v>6.1955600000000004</v>
      </c>
      <c r="F4551">
        <v>4.0599999999999996</v>
      </c>
      <c r="G4551">
        <v>235.28108044766901</v>
      </c>
      <c r="H4551">
        <v>239.59101914641499</v>
      </c>
      <c r="I4551">
        <v>244.99166916648301</v>
      </c>
      <c r="J4551">
        <v>75.134280214303701</v>
      </c>
      <c r="M4551">
        <v>100</v>
      </c>
      <c r="O4551">
        <v>0</v>
      </c>
      <c r="P4551">
        <v>259.29203539822998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E4552">
        <v>6.1809972999999996</v>
      </c>
      <c r="F4552">
        <v>3.79</v>
      </c>
      <c r="G4552">
        <v>28.811625694600799</v>
      </c>
      <c r="H4552">
        <v>4.2348047612894799</v>
      </c>
      <c r="I4552">
        <v>-35.669660837556002</v>
      </c>
      <c r="J4552">
        <v>-2.9056751799117402</v>
      </c>
      <c r="K4552">
        <v>3.5431637508225</v>
      </c>
      <c r="L4552">
        <v>3.5901169212119401</v>
      </c>
      <c r="M4552">
        <v>56.542957402146598</v>
      </c>
      <c r="N4552">
        <v>0.76071042192571203</v>
      </c>
      <c r="O4552">
        <v>34.036939313984099</v>
      </c>
      <c r="P4552">
        <v>60.593220338983002</v>
      </c>
      <c r="Q4552">
        <v>4.2075065627565002E-2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80</v>
      </c>
      <c r="E4553">
        <v>6.1761375000000003</v>
      </c>
      <c r="F4553">
        <v>18.45</v>
      </c>
      <c r="G4553">
        <v>29.228247707246801</v>
      </c>
      <c r="H4553">
        <v>-24.183153256074998</v>
      </c>
      <c r="I4553">
        <v>32.3610010178555</v>
      </c>
      <c r="J4553">
        <v>5.2502159028086099</v>
      </c>
      <c r="K4553">
        <v>17.076242101992499</v>
      </c>
      <c r="L4553">
        <v>15.990629405190001</v>
      </c>
      <c r="M4553">
        <v>61.092186023347999</v>
      </c>
      <c r="N4553">
        <v>0.499677412864587</v>
      </c>
      <c r="O4553">
        <v>18.590785907859001</v>
      </c>
      <c r="P4553">
        <v>70.360110803324005</v>
      </c>
      <c r="Q4553">
        <v>4.3173550312330999E-2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715</v>
      </c>
      <c r="E4554">
        <v>6.1746908559999998</v>
      </c>
      <c r="F4554">
        <v>107.62</v>
      </c>
      <c r="G4554">
        <v>63.578377453134799</v>
      </c>
      <c r="H4554">
        <v>-0.794566905321898</v>
      </c>
      <c r="I4554">
        <v>15.471730717487301</v>
      </c>
      <c r="J4554">
        <v>-1.07705189669333</v>
      </c>
      <c r="K4554">
        <v>104.04141481695299</v>
      </c>
      <c r="L4554">
        <v>89.573610806785695</v>
      </c>
      <c r="M4554">
        <v>67.7882302660921</v>
      </c>
      <c r="N4554">
        <v>1.0889627861361899</v>
      </c>
      <c r="O4554">
        <v>4.9061512729975796</v>
      </c>
      <c r="P4554">
        <v>89.371810663382007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715</v>
      </c>
      <c r="E4555">
        <v>6.1661835759999999</v>
      </c>
      <c r="F4555">
        <v>35.520000000000003</v>
      </c>
      <c r="G4555">
        <v>39.299389877025703</v>
      </c>
      <c r="H4555">
        <v>-4.8758072360218696</v>
      </c>
      <c r="I4555">
        <v>10.72603292348</v>
      </c>
      <c r="J4555">
        <v>-2.46456730235173</v>
      </c>
      <c r="K4555">
        <v>35.312070292648897</v>
      </c>
      <c r="L4555">
        <v>30.752485131048999</v>
      </c>
      <c r="M4555">
        <v>46.0553371054271</v>
      </c>
      <c r="N4555">
        <v>1.36863528236568</v>
      </c>
      <c r="O4555">
        <v>7.3761261261261204</v>
      </c>
      <c r="P4555">
        <v>68.741092636579594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E4556">
        <v>6.1197558240000003</v>
      </c>
      <c r="F4556">
        <v>5.88</v>
      </c>
      <c r="G4556">
        <v>-18.065009004614499</v>
      </c>
      <c r="H4556">
        <v>-10.215847187791701</v>
      </c>
      <c r="I4556">
        <v>-36.316281351110298</v>
      </c>
      <c r="J4556">
        <v>11.014756240519599</v>
      </c>
      <c r="K4556">
        <v>5.8295756033117101</v>
      </c>
      <c r="L4556">
        <v>6.45505609152492</v>
      </c>
      <c r="M4556">
        <v>61.278451863283998</v>
      </c>
      <c r="N4556">
        <v>0.48128959602271498</v>
      </c>
      <c r="O4556">
        <v>83.3333333333333</v>
      </c>
      <c r="P4556">
        <v>21.237113402061802</v>
      </c>
      <c r="Q4556">
        <v>6.1139205937700003E-3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E4557">
        <v>6.0589836000000004</v>
      </c>
      <c r="F4557">
        <v>10.98</v>
      </c>
      <c r="G4557">
        <v>16.758275818670299</v>
      </c>
      <c r="H4557">
        <v>-9.3039692592440009</v>
      </c>
      <c r="I4557">
        <v>2.50814440655091</v>
      </c>
      <c r="J4557">
        <v>0.92942766181360703</v>
      </c>
      <c r="K4557">
        <v>10.4951049106855</v>
      </c>
      <c r="L4557">
        <v>9.4434064442377696</v>
      </c>
      <c r="M4557">
        <v>57.015944613077203</v>
      </c>
      <c r="N4557">
        <v>0.138085449718997</v>
      </c>
      <c r="O4557">
        <v>17.941712204007199</v>
      </c>
      <c r="P4557">
        <v>74.009508716323296</v>
      </c>
      <c r="Q4557">
        <v>4.9052228207333001E-2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54</v>
      </c>
      <c r="E4558">
        <v>6.0560225000000001</v>
      </c>
      <c r="F4558">
        <v>5.5</v>
      </c>
      <c r="G4558">
        <v>0.98904504943953897</v>
      </c>
      <c r="H4558">
        <v>-19.2103863715434</v>
      </c>
      <c r="I4558">
        <v>-30.3309005828919</v>
      </c>
      <c r="J4558">
        <v>3.1988221745856098</v>
      </c>
      <c r="K4558">
        <v>5.9810525360392797</v>
      </c>
      <c r="L4558">
        <v>5.5554978398130501</v>
      </c>
      <c r="M4558">
        <v>29.5071578208644</v>
      </c>
      <c r="N4558">
        <v>0.29761215647346001</v>
      </c>
      <c r="O4558">
        <v>45.454545454545404</v>
      </c>
      <c r="P4558">
        <v>50.684931506849303</v>
      </c>
      <c r="Q4558">
        <v>6.8528339888360004E-2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138</v>
      </c>
      <c r="E4559">
        <v>6.0506270000000004</v>
      </c>
      <c r="F4559">
        <v>11</v>
      </c>
      <c r="G4559">
        <v>68.971501189790402</v>
      </c>
      <c r="H4559">
        <v>13.5048956175408</v>
      </c>
      <c r="I4559">
        <v>-28.160977038324798</v>
      </c>
      <c r="J4559">
        <v>1.5916793174427399</v>
      </c>
      <c r="K4559">
        <v>10.545522769597399</v>
      </c>
      <c r="L4559">
        <v>9.9422131839508694</v>
      </c>
      <c r="M4559">
        <v>58.635157588067798</v>
      </c>
      <c r="N4559">
        <v>1.10158289364065</v>
      </c>
      <c r="O4559">
        <v>30.909090909090899</v>
      </c>
      <c r="P4559">
        <v>136.051502145922</v>
      </c>
      <c r="Q4559">
        <v>9.2225340090040006E-2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54</v>
      </c>
      <c r="E4560">
        <v>5.97</v>
      </c>
      <c r="F4560">
        <v>5.97</v>
      </c>
      <c r="G4560">
        <v>64.317120759218696</v>
      </c>
      <c r="H4560">
        <v>-13.200758305070201</v>
      </c>
      <c r="I4560">
        <v>-5.7549116862924103</v>
      </c>
      <c r="J4560">
        <v>1.5916793174427399</v>
      </c>
      <c r="K4560">
        <v>5.9938842288452703</v>
      </c>
      <c r="L4560">
        <v>5.3126701496043003</v>
      </c>
      <c r="M4560">
        <v>39.750595731939597</v>
      </c>
      <c r="N4560">
        <v>0.68037585278143597</v>
      </c>
      <c r="O4560">
        <v>31.825795644891102</v>
      </c>
      <c r="P4560">
        <v>99</v>
      </c>
      <c r="Q4560">
        <v>2.0791290245143E-2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133</v>
      </c>
      <c r="E4561">
        <v>5.9521378</v>
      </c>
      <c r="F4561">
        <v>11.27</v>
      </c>
      <c r="G4561">
        <v>48.577100179607903</v>
      </c>
      <c r="H4561">
        <v>-6.8868569597787603</v>
      </c>
      <c r="I4561">
        <v>-16.7246086559893</v>
      </c>
      <c r="J4561">
        <v>10.360152223846599</v>
      </c>
      <c r="K4561">
        <v>11.055588171710699</v>
      </c>
      <c r="L4561">
        <v>10.4057742965744</v>
      </c>
      <c r="M4561">
        <v>53.5300996507505</v>
      </c>
      <c r="N4561">
        <v>0.247286166247419</v>
      </c>
      <c r="O4561">
        <v>30.878438331854401</v>
      </c>
      <c r="P4561">
        <v>81.481481481481396</v>
      </c>
      <c r="Q4561">
        <v>3.6715423844572999E-2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E4562">
        <v>5.9367000000000001</v>
      </c>
      <c r="F4562">
        <v>28.27</v>
      </c>
      <c r="G4562">
        <v>-21.210954950560399</v>
      </c>
      <c r="H4562">
        <v>0.85626230627628297</v>
      </c>
      <c r="I4562">
        <v>-18.469857757170601</v>
      </c>
      <c r="J4562">
        <v>-3.3831105985236301</v>
      </c>
      <c r="K4562">
        <v>29.290798300742601</v>
      </c>
      <c r="L4562">
        <v>29.427053912045402</v>
      </c>
      <c r="M4562">
        <v>36.405193693141797</v>
      </c>
      <c r="N4562">
        <v>0.639130434782608</v>
      </c>
      <c r="O4562">
        <v>55.0760523523169</v>
      </c>
      <c r="P4562">
        <v>12.8542914171656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285</v>
      </c>
      <c r="E4563">
        <v>5.9280390000000001</v>
      </c>
      <c r="F4563">
        <v>3.51</v>
      </c>
      <c r="G4563">
        <v>60.725887154702697</v>
      </c>
      <c r="H4563">
        <v>16.050020116633199</v>
      </c>
      <c r="I4563">
        <v>-35.067860588406099</v>
      </c>
      <c r="J4563">
        <v>-8.6840099056148894</v>
      </c>
      <c r="K4563">
        <v>3.2822321549733702</v>
      </c>
      <c r="L4563">
        <v>3.4353622319092598</v>
      </c>
      <c r="M4563">
        <v>49.554580466578997</v>
      </c>
      <c r="N4563">
        <v>2.01032923209487</v>
      </c>
      <c r="O4563">
        <v>52.991452991453002</v>
      </c>
      <c r="P4563">
        <v>92.857142857142804</v>
      </c>
      <c r="Q4563">
        <v>-1.6175155487599999E-2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21</v>
      </c>
      <c r="E4564">
        <v>5.9245999999999999</v>
      </c>
      <c r="F4564">
        <v>26.93</v>
      </c>
      <c r="G4564">
        <v>89.719203779598203</v>
      </c>
      <c r="H4564">
        <v>2.39690037877308</v>
      </c>
      <c r="I4564">
        <v>40.203362970777398</v>
      </c>
      <c r="J4564">
        <v>-2.3368921111286798</v>
      </c>
      <c r="K4564">
        <v>27.607636044197701</v>
      </c>
      <c r="L4564">
        <v>23.496725726200399</v>
      </c>
      <c r="M4564">
        <v>52.8270697178191</v>
      </c>
      <c r="N4564">
        <v>0.52591363015715697</v>
      </c>
      <c r="O4564">
        <v>42.294838470107599</v>
      </c>
      <c r="P4564">
        <v>169.3</v>
      </c>
      <c r="Q4564">
        <v>0.1213704638464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5.9155953999999999</v>
      </c>
      <c r="F4565">
        <v>3.91</v>
      </c>
      <c r="G4565">
        <v>-13.246082429313899</v>
      </c>
      <c r="H4565">
        <v>12.1131430402212</v>
      </c>
      <c r="I4565">
        <v>-39.108058539439199</v>
      </c>
      <c r="J4565">
        <v>-3.9638762381127899</v>
      </c>
      <c r="K4565">
        <v>3.67541701016986</v>
      </c>
      <c r="L4565">
        <v>3.8905537595231201</v>
      </c>
      <c r="M4565">
        <v>58.879223685343398</v>
      </c>
      <c r="N4565">
        <v>0.39988713399251502</v>
      </c>
      <c r="O4565">
        <v>40.6649616368286</v>
      </c>
      <c r="P4565">
        <v>37.1929824561403</v>
      </c>
      <c r="Q4565">
        <v>1.7166034964978E-2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5.8969760000000004</v>
      </c>
      <c r="F4566">
        <v>14.32</v>
      </c>
      <c r="G4566">
        <v>-3.2689650686042899</v>
      </c>
      <c r="H4566">
        <v>-2.81633509800161</v>
      </c>
      <c r="I4566">
        <v>0.71971408953819505</v>
      </c>
      <c r="J4566">
        <v>2.7320927173001901</v>
      </c>
      <c r="K4566">
        <v>13.9405773996232</v>
      </c>
      <c r="L4566">
        <v>13.7016482787784</v>
      </c>
      <c r="M4566">
        <v>60.871303588676099</v>
      </c>
      <c r="N4566">
        <v>0.21299285345506899</v>
      </c>
      <c r="O4566">
        <v>13.407821229050199</v>
      </c>
      <c r="P4566">
        <v>40.254652301664997</v>
      </c>
      <c r="Q4566">
        <v>-0.12870369094404499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1160</v>
      </c>
      <c r="E4567">
        <v>5.8947200000000004</v>
      </c>
      <c r="F4567">
        <v>1.69</v>
      </c>
      <c r="G4567">
        <v>15.6584665370428</v>
      </c>
      <c r="H4567">
        <v>-1.0904497741500101</v>
      </c>
      <c r="I4567">
        <v>-25.818690839076702</v>
      </c>
      <c r="J4567">
        <v>11.2690986722814</v>
      </c>
      <c r="K4567">
        <v>1.6979668160381001</v>
      </c>
      <c r="L4567">
        <v>1.6958093211482199</v>
      </c>
      <c r="M4567">
        <v>56.806066053494703</v>
      </c>
      <c r="N4567">
        <v>0.334968070893647</v>
      </c>
      <c r="O4567">
        <v>33.727810650887498</v>
      </c>
      <c r="P4567">
        <v>48.245614035087698</v>
      </c>
      <c r="Q4567">
        <v>-2.9036420456526001E-2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138</v>
      </c>
      <c r="E4568">
        <v>5.8429951999999998</v>
      </c>
      <c r="F4568">
        <v>7.84</v>
      </c>
      <c r="G4568">
        <v>6.65571171610621</v>
      </c>
      <c r="H4568">
        <v>-2.37403644695824</v>
      </c>
      <c r="I4568">
        <v>-19.728593010998999</v>
      </c>
      <c r="J4568">
        <v>13.591679317442701</v>
      </c>
      <c r="K4568">
        <v>7.6714096491206503</v>
      </c>
      <c r="L4568">
        <v>7.2977661185832003</v>
      </c>
      <c r="M4568">
        <v>79.752275453694196</v>
      </c>
      <c r="N4568">
        <v>3.2727606823542299</v>
      </c>
      <c r="O4568">
        <v>42.984693877551003</v>
      </c>
      <c r="P4568">
        <v>101.02564102564099</v>
      </c>
      <c r="Q4568">
        <v>8.0896048807405002E-2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72</v>
      </c>
      <c r="E4569">
        <v>5.8389552</v>
      </c>
      <c r="F4569">
        <v>19.239999999999998</v>
      </c>
      <c r="G4569">
        <v>-16.344474816257101</v>
      </c>
      <c r="H4569">
        <v>-12.769760941043399</v>
      </c>
      <c r="I4569">
        <v>-31.261954492428799</v>
      </c>
      <c r="J4569">
        <v>-3.3959750035449101</v>
      </c>
      <c r="K4569">
        <v>20.080696055320999</v>
      </c>
      <c r="L4569">
        <v>19.0997041638831</v>
      </c>
      <c r="M4569">
        <v>30.394512122361402</v>
      </c>
      <c r="N4569">
        <v>0.201772192685677</v>
      </c>
      <c r="O4569">
        <v>35.083160083160003</v>
      </c>
      <c r="P4569">
        <v>48</v>
      </c>
      <c r="Q4569">
        <v>5.9595671299912001E-2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418</v>
      </c>
      <c r="E4570">
        <v>5.8339047449999999</v>
      </c>
      <c r="F4570">
        <v>3.17</v>
      </c>
      <c r="G4570">
        <v>-3.4786355589254701</v>
      </c>
      <c r="H4570">
        <v>-19.636856959778701</v>
      </c>
      <c r="I4570">
        <v>-5.7387223961305098</v>
      </c>
      <c r="J4570">
        <v>13.336645760395699</v>
      </c>
      <c r="K4570">
        <v>3.0202802757037199</v>
      </c>
      <c r="L4570">
        <v>2.8525818484955101</v>
      </c>
      <c r="M4570">
        <v>54.561327519204497</v>
      </c>
      <c r="N4570">
        <v>0.76456036102046299</v>
      </c>
      <c r="O4570">
        <v>27.444794952681299</v>
      </c>
      <c r="P4570">
        <v>60.101010101010097</v>
      </c>
      <c r="Q4570">
        <v>7.1870098598974003E-2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622</v>
      </c>
      <c r="E4571">
        <v>5.8110277960000003</v>
      </c>
      <c r="F4571">
        <v>13.72</v>
      </c>
      <c r="G4571">
        <v>34.969346324062897</v>
      </c>
      <c r="H4571">
        <v>-6.6736732290634597</v>
      </c>
      <c r="I4571">
        <v>-11.3746347988887</v>
      </c>
      <c r="J4571">
        <v>-3.39447026704477</v>
      </c>
      <c r="K4571">
        <v>14.134289438718801</v>
      </c>
      <c r="L4571">
        <v>12.812798503030001</v>
      </c>
      <c r="M4571">
        <v>21.810560703703199</v>
      </c>
      <c r="N4571">
        <v>0.44411974340698501</v>
      </c>
      <c r="O4571">
        <v>16.982507288629701</v>
      </c>
      <c r="P4571">
        <v>71.5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54</v>
      </c>
      <c r="E4572">
        <v>5.7843</v>
      </c>
      <c r="F4572">
        <v>64.27</v>
      </c>
      <c r="G4572">
        <v>9.8848783827728592</v>
      </c>
      <c r="H4572">
        <v>5.9262205100151197</v>
      </c>
      <c r="I4572">
        <v>-0.54815384236643105</v>
      </c>
      <c r="J4572">
        <v>9.7895591760999903</v>
      </c>
      <c r="K4572">
        <v>59.386246468065103</v>
      </c>
      <c r="L4572">
        <v>57.784719151027502</v>
      </c>
      <c r="M4572">
        <v>61.142174225792601</v>
      </c>
      <c r="N4572">
        <v>0.95133345041270401</v>
      </c>
      <c r="O4572">
        <v>15.9950210051345</v>
      </c>
      <c r="P4572">
        <v>54.1616694650995</v>
      </c>
      <c r="Q4572">
        <v>0.10290571838690001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541</v>
      </c>
      <c r="E4573">
        <v>5.7459119999999997</v>
      </c>
      <c r="F4573">
        <v>6.2</v>
      </c>
      <c r="G4573">
        <v>44.926374749711997</v>
      </c>
      <c r="H4573">
        <v>-13.746585466566</v>
      </c>
      <c r="I4573">
        <v>-19.788171109795702</v>
      </c>
      <c r="J4573">
        <v>-0.88356820730971697</v>
      </c>
      <c r="K4573">
        <v>6.3208042720969404</v>
      </c>
      <c r="L4573">
        <v>6.1365054996530599</v>
      </c>
      <c r="M4573">
        <v>53.4728943584782</v>
      </c>
      <c r="N4573">
        <v>0.27904389175326499</v>
      </c>
      <c r="O4573">
        <v>42.096774193548299</v>
      </c>
      <c r="P4573">
        <v>110.169491525423</v>
      </c>
      <c r="Q4573">
        <v>5.5390439168011001E-2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622</v>
      </c>
      <c r="E4574">
        <v>5.7388028000000002</v>
      </c>
      <c r="F4574">
        <v>16.399999999999999</v>
      </c>
      <c r="G4574">
        <v>81.502829510592306</v>
      </c>
      <c r="H4574">
        <v>2.5566914273179999</v>
      </c>
      <c r="I4574">
        <v>12.8314167139894</v>
      </c>
      <c r="J4574">
        <v>5.2244402157254299</v>
      </c>
      <c r="K4574">
        <v>15.791061520002</v>
      </c>
      <c r="L4574">
        <v>15.830881878315701</v>
      </c>
      <c r="M4574">
        <v>72.501095449987005</v>
      </c>
      <c r="N4574">
        <v>0.89178048799666598</v>
      </c>
      <c r="O4574">
        <v>97.926829268292707</v>
      </c>
      <c r="P4574">
        <v>108.121827411167</v>
      </c>
      <c r="Q4574">
        <v>0.13084324737488501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715</v>
      </c>
      <c r="E4575">
        <v>5.722810688</v>
      </c>
      <c r="F4575">
        <v>209.11</v>
      </c>
      <c r="G4575">
        <v>32.508506127283802</v>
      </c>
      <c r="H4575">
        <v>1.5562471817572201</v>
      </c>
      <c r="I4575">
        <v>12.740946040428</v>
      </c>
      <c r="J4575">
        <v>0.37002223706056803</v>
      </c>
      <c r="K4575">
        <v>200.31871254119301</v>
      </c>
      <c r="L4575">
        <v>175.22756217713501</v>
      </c>
      <c r="M4575">
        <v>41.480968958534298</v>
      </c>
      <c r="N4575">
        <v>1.44767872689356</v>
      </c>
      <c r="O4575">
        <v>5.2077853761178297</v>
      </c>
      <c r="P4575">
        <v>60.853846153846099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715</v>
      </c>
      <c r="E4576">
        <v>5.7107817000000001</v>
      </c>
      <c r="F4576">
        <v>39.78</v>
      </c>
      <c r="G4576">
        <v>21.3837818915448</v>
      </c>
      <c r="H4576">
        <v>3.1029362177662398</v>
      </c>
      <c r="I4576">
        <v>4.26893332115917</v>
      </c>
      <c r="J4576">
        <v>2.2549446235651902</v>
      </c>
      <c r="K4576">
        <v>37.442909635499099</v>
      </c>
      <c r="L4576">
        <v>34.018938986196503</v>
      </c>
      <c r="M4576">
        <v>46.348393818943599</v>
      </c>
      <c r="N4576">
        <v>0.69497054629692701</v>
      </c>
      <c r="O4576">
        <v>0.276520864756157</v>
      </c>
      <c r="P4576">
        <v>50.967741935483801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418</v>
      </c>
      <c r="E4577">
        <v>5.6861370000000004</v>
      </c>
      <c r="F4577">
        <v>18.95</v>
      </c>
      <c r="G4577">
        <v>-24.0109549505604</v>
      </c>
      <c r="H4577">
        <v>-2.8868569597787599</v>
      </c>
      <c r="I4577">
        <v>-14.300366231746899</v>
      </c>
      <c r="J4577">
        <v>1.5916793174427399</v>
      </c>
      <c r="K4577">
        <v>18.9499999698266</v>
      </c>
      <c r="L4577">
        <v>18.949304480409602</v>
      </c>
      <c r="M4577">
        <v>100</v>
      </c>
      <c r="O4577">
        <v>0</v>
      </c>
      <c r="P4577">
        <v>0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541</v>
      </c>
      <c r="E4578">
        <v>5.6749530000000004</v>
      </c>
      <c r="F4578">
        <v>8.7799999999999994</v>
      </c>
      <c r="G4578">
        <v>71.534702065029705</v>
      </c>
      <c r="H4578">
        <v>11.7694335719981</v>
      </c>
      <c r="I4578">
        <v>-9.7765567079374396</v>
      </c>
      <c r="J4578">
        <v>13.490413494657901</v>
      </c>
      <c r="K4578">
        <v>8.0303195117663098</v>
      </c>
      <c r="L4578">
        <v>7.24481237577805</v>
      </c>
      <c r="M4578">
        <v>63.397291263134498</v>
      </c>
      <c r="N4578">
        <v>2.1175083484898098</v>
      </c>
      <c r="O4578">
        <v>23.917995444191298</v>
      </c>
      <c r="P4578">
        <v>149.43181818181799</v>
      </c>
      <c r="Q4578">
        <v>0.11287254277302899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622</v>
      </c>
      <c r="E4579">
        <v>5.6641415999999998</v>
      </c>
      <c r="F4579">
        <v>17.68</v>
      </c>
      <c r="G4579">
        <v>-80.645735426400506</v>
      </c>
      <c r="H4579">
        <v>-12.6827753271257</v>
      </c>
      <c r="I4579">
        <v>-55.367032898413598</v>
      </c>
      <c r="J4579">
        <v>-0.40388609275680398</v>
      </c>
      <c r="K4579">
        <v>19.705483603029499</v>
      </c>
      <c r="L4579">
        <v>24.878478612345798</v>
      </c>
      <c r="M4579">
        <v>10.4988657024054</v>
      </c>
      <c r="N4579">
        <v>0.80635383270183603</v>
      </c>
      <c r="O4579">
        <v>148.246606334841</v>
      </c>
      <c r="P4579">
        <v>11.3350125944584</v>
      </c>
      <c r="Q4579">
        <v>3.2615873939473003E-2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493</v>
      </c>
      <c r="E4580">
        <v>5.6528999999999998</v>
      </c>
      <c r="F4580">
        <v>1.98</v>
      </c>
      <c r="G4580">
        <v>-60.139987208624902</v>
      </c>
      <c r="H4580">
        <v>-11.1060350419705</v>
      </c>
      <c r="I4580">
        <v>-38.146520077900803</v>
      </c>
      <c r="J4580">
        <v>-4.919948589534</v>
      </c>
      <c r="K4580">
        <v>2.17763761879133</v>
      </c>
      <c r="L4580">
        <v>2.515958960816</v>
      </c>
      <c r="M4580">
        <v>35.627466083806802</v>
      </c>
      <c r="N4580">
        <v>0.94524789417571198</v>
      </c>
      <c r="O4580">
        <v>72.2222222222222</v>
      </c>
      <c r="P4580">
        <v>4.2105263157894797</v>
      </c>
      <c r="Q4580">
        <v>-4.3256951697395997E-2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715</v>
      </c>
      <c r="E4581">
        <v>5.6472677519999896</v>
      </c>
      <c r="F4581">
        <v>19.920000000000002</v>
      </c>
      <c r="G4581">
        <v>9.4158981802710198</v>
      </c>
      <c r="H4581">
        <v>-1.5376094247502099</v>
      </c>
      <c r="I4581">
        <v>1.37907627696386</v>
      </c>
      <c r="J4581">
        <v>-0.31690933147738598</v>
      </c>
      <c r="K4581">
        <v>19.159571834304799</v>
      </c>
      <c r="L4581">
        <v>17.634849259066701</v>
      </c>
      <c r="M4581">
        <v>60.5497023931554</v>
      </c>
      <c r="N4581">
        <v>0.60644329066814895</v>
      </c>
      <c r="O4581">
        <v>3.9156626506023899</v>
      </c>
      <c r="P4581">
        <v>53.230769230769198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677</v>
      </c>
      <c r="E4582">
        <v>5.6403819999999998</v>
      </c>
      <c r="F4582">
        <v>7.85</v>
      </c>
      <c r="G4582">
        <v>137.655711716106</v>
      </c>
      <c r="H4582">
        <v>-1.3868569597787701</v>
      </c>
      <c r="I4582">
        <v>-24.994336652679799</v>
      </c>
      <c r="J4582">
        <v>7.7354701671159303</v>
      </c>
      <c r="K4582">
        <v>7.6292254664356696</v>
      </c>
      <c r="L4582">
        <v>6.8415189998764703</v>
      </c>
      <c r="M4582">
        <v>50.960995883190797</v>
      </c>
      <c r="N4582">
        <v>0.94082817879033798</v>
      </c>
      <c r="O4582">
        <v>17.579617834394899</v>
      </c>
      <c r="P4582">
        <v>161.666666666666</v>
      </c>
      <c r="Q4582">
        <v>7.8919219859710996E-2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1379</v>
      </c>
      <c r="E4583">
        <v>5.6036760000000001</v>
      </c>
      <c r="F4583">
        <v>11.05</v>
      </c>
      <c r="G4583">
        <v>-7.0797380193435</v>
      </c>
      <c r="H4583">
        <v>-2.8868569597787599</v>
      </c>
      <c r="I4583">
        <v>-11.795728012823</v>
      </c>
      <c r="J4583">
        <v>8.8732327155010005</v>
      </c>
      <c r="K4583">
        <v>10.3688730004344</v>
      </c>
      <c r="L4583">
        <v>10.448416805406801</v>
      </c>
      <c r="M4583">
        <v>55.952498502441102</v>
      </c>
      <c r="N4583">
        <v>1.2543527995183601</v>
      </c>
      <c r="O4583">
        <v>14.027149321266901</v>
      </c>
      <c r="P4583">
        <v>30</v>
      </c>
      <c r="Q4583">
        <v>7.2105011122073001E-2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622</v>
      </c>
      <c r="E4584">
        <v>5.5706210450000002</v>
      </c>
      <c r="F4584">
        <v>1.05</v>
      </c>
      <c r="G4584">
        <v>-5.5931859894901201</v>
      </c>
      <c r="H4584">
        <v>-1.87035303188851</v>
      </c>
      <c r="I4584">
        <v>-12.2495918825592</v>
      </c>
      <c r="J4584">
        <v>1.0670674632677399</v>
      </c>
      <c r="K4584">
        <v>0.87095729667658806</v>
      </c>
      <c r="L4584">
        <v>0.71054764949087601</v>
      </c>
      <c r="M4584">
        <v>93.6507375906683</v>
      </c>
      <c r="N4584">
        <v>1</v>
      </c>
      <c r="Q4584">
        <v>2.6574399778243E-2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60</v>
      </c>
      <c r="E4585">
        <v>5.5478391079999998</v>
      </c>
      <c r="F4585">
        <v>10.220000000000001</v>
      </c>
      <c r="G4585">
        <v>136.039935634681</v>
      </c>
      <c r="H4585">
        <v>5.3792720724793002</v>
      </c>
      <c r="I4585">
        <v>23.621361163664599</v>
      </c>
      <c r="J4585">
        <v>1.5916793174427399</v>
      </c>
      <c r="K4585">
        <v>11.3363421866873</v>
      </c>
      <c r="L4585">
        <v>9.5378048709211303</v>
      </c>
      <c r="M4585">
        <v>21.787528499026301</v>
      </c>
      <c r="N4585">
        <v>1.6881251677723601</v>
      </c>
      <c r="O4585">
        <v>43.052837573385403</v>
      </c>
      <c r="P4585">
        <v>205.98802395209501</v>
      </c>
      <c r="Q4585">
        <v>8.7123136890854005E-2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95</v>
      </c>
      <c r="E4586">
        <v>5.5353750000000002</v>
      </c>
      <c r="F4586">
        <v>4.3499999999999996</v>
      </c>
      <c r="G4586">
        <v>-108.391565363486</v>
      </c>
      <c r="I4586">
        <v>-28.161752370360801</v>
      </c>
      <c r="K4586">
        <v>17.265326357059401</v>
      </c>
      <c r="L4586">
        <v>64.568764294626902</v>
      </c>
      <c r="M4586">
        <v>49.458628392849597</v>
      </c>
      <c r="N4586">
        <v>1</v>
      </c>
      <c r="O4586">
        <v>540.22988505747105</v>
      </c>
      <c r="P4586">
        <v>10.126582278480999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138</v>
      </c>
      <c r="E4587">
        <v>5.5350000000000001</v>
      </c>
      <c r="F4587">
        <v>7.38</v>
      </c>
      <c r="G4587">
        <v>-82.735787165325505</v>
      </c>
      <c r="H4587">
        <v>-5.1121698944101901</v>
      </c>
      <c r="I4587">
        <v>-57.0022295857842</v>
      </c>
      <c r="J4587">
        <v>-4.1723957495813702</v>
      </c>
      <c r="K4587">
        <v>7.8994896450591199</v>
      </c>
      <c r="L4587">
        <v>11.425895571026199</v>
      </c>
      <c r="M4587">
        <v>50.145917437180501</v>
      </c>
      <c r="N4587">
        <v>1.1685863874345499</v>
      </c>
      <c r="O4587">
        <v>208.13008130081201</v>
      </c>
      <c r="P4587">
        <v>16.772151898734101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E4588">
        <v>5.5350000000000001</v>
      </c>
      <c r="F4588">
        <v>36.9</v>
      </c>
      <c r="G4588">
        <v>3.8919913232696901</v>
      </c>
      <c r="H4588">
        <v>7.3549638083577999</v>
      </c>
      <c r="I4588">
        <v>-37.425366231746899</v>
      </c>
      <c r="J4588">
        <v>5.1459283821140396</v>
      </c>
      <c r="K4588">
        <v>38.552774118124098</v>
      </c>
      <c r="L4588">
        <v>37.172163530783699</v>
      </c>
      <c r="M4588">
        <v>47.850607613592899</v>
      </c>
      <c r="N4588">
        <v>1.8871912068777801</v>
      </c>
      <c r="O4588">
        <v>38.211382113821102</v>
      </c>
      <c r="P4588">
        <v>77.403846153846104</v>
      </c>
      <c r="Q4588">
        <v>2.5742784781909001E-2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72</v>
      </c>
      <c r="E4589">
        <v>5.5324499999999999</v>
      </c>
      <c r="F4589">
        <v>4.79</v>
      </c>
      <c r="G4589">
        <v>-22.096061333539101</v>
      </c>
      <c r="H4589">
        <v>7.6686985957767799</v>
      </c>
      <c r="I4589">
        <v>-21.290657493882801</v>
      </c>
      <c r="J4589">
        <v>5.0578838235086101</v>
      </c>
      <c r="K4589">
        <v>5.3759067870377502</v>
      </c>
      <c r="L4589">
        <v>5.0370572270210596</v>
      </c>
      <c r="M4589">
        <v>29.4384306149969</v>
      </c>
      <c r="N4589">
        <v>0.48091771272699702</v>
      </c>
      <c r="O4589">
        <v>31.9415448851774</v>
      </c>
      <c r="P4589">
        <v>28.418230563002599</v>
      </c>
      <c r="Q4589">
        <v>3.6198576905379998E-3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138</v>
      </c>
      <c r="E4590">
        <v>5.5002199999999997</v>
      </c>
      <c r="F4590">
        <v>11</v>
      </c>
      <c r="G4590">
        <v>-15.100063861451501</v>
      </c>
      <c r="H4590">
        <v>-22.159584232505999</v>
      </c>
      <c r="I4590">
        <v>-40.126394552717898</v>
      </c>
      <c r="J4590">
        <v>-5.9853398332649901</v>
      </c>
      <c r="K4590">
        <v>12.548896573531801</v>
      </c>
      <c r="L4590">
        <v>12.5572091715059</v>
      </c>
      <c r="M4590">
        <v>9.5908896088975002</v>
      </c>
      <c r="N4590">
        <v>0.84229178972238605</v>
      </c>
      <c r="O4590">
        <v>71.454545454545396</v>
      </c>
      <c r="P4590">
        <v>19.435396308360399</v>
      </c>
      <c r="Q4590">
        <v>-8.7258986194070007E-3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95</v>
      </c>
      <c r="E4591">
        <v>5.4956424000000004</v>
      </c>
      <c r="F4591">
        <v>10.31</v>
      </c>
      <c r="G4591">
        <v>13.455711716106199</v>
      </c>
      <c r="H4591">
        <v>11.990932625768499</v>
      </c>
      <c r="I4591">
        <v>0.128046642836848</v>
      </c>
      <c r="J4591">
        <v>13.0349782865149</v>
      </c>
      <c r="K4591">
        <v>9.3659095988399503</v>
      </c>
      <c r="L4591">
        <v>8.6108373556520093</v>
      </c>
      <c r="M4591">
        <v>56.190562826488502</v>
      </c>
      <c r="N4591">
        <v>1.6456440730830399</v>
      </c>
      <c r="O4591">
        <v>21.241513094083398</v>
      </c>
      <c r="P4591">
        <v>59.844961240309999</v>
      </c>
      <c r="Q4591">
        <v>6.8549052940736002E-2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541</v>
      </c>
      <c r="E4592">
        <v>5.4878999999999998</v>
      </c>
      <c r="F4592">
        <v>16.63</v>
      </c>
      <c r="G4592">
        <v>-33.728653104740701</v>
      </c>
      <c r="H4592">
        <v>-2.8868569597787599</v>
      </c>
      <c r="I4592">
        <v>-14.300366231746899</v>
      </c>
      <c r="J4592">
        <v>1.5916793174427399</v>
      </c>
      <c r="K4592">
        <v>16.634465589179602</v>
      </c>
      <c r="L4592">
        <v>16.730439593010399</v>
      </c>
      <c r="M4592">
        <v>2.3131596830000001E-6</v>
      </c>
      <c r="O4592">
        <v>16.295850871918201</v>
      </c>
      <c r="P4592">
        <v>0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E4593">
        <v>5.4726800000000004</v>
      </c>
      <c r="F4593">
        <v>7.1</v>
      </c>
      <c r="G4593">
        <v>-36.356633962906102</v>
      </c>
      <c r="H4593">
        <v>-14.136856959778701</v>
      </c>
      <c r="I4593">
        <v>-37.543609474990198</v>
      </c>
      <c r="J4593">
        <v>2.5874118921226801</v>
      </c>
      <c r="K4593">
        <v>7.4804414782231197</v>
      </c>
      <c r="L4593">
        <v>7.9977559895383497</v>
      </c>
      <c r="M4593">
        <v>37.271541225587903</v>
      </c>
      <c r="N4593">
        <v>1.6315789473684199</v>
      </c>
      <c r="O4593">
        <v>98.873239436619698</v>
      </c>
      <c r="P4593">
        <v>9.2307692307692193</v>
      </c>
      <c r="Q4593">
        <v>2.4813873045361999E-2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541</v>
      </c>
      <c r="E4594">
        <v>5.46</v>
      </c>
      <c r="F4594">
        <v>9.1</v>
      </c>
      <c r="G4594">
        <v>67.972167412308707</v>
      </c>
      <c r="H4594">
        <v>64.713843565615207</v>
      </c>
      <c r="I4594">
        <v>30.835199956450801</v>
      </c>
      <c r="J4594">
        <v>21.516491347517899</v>
      </c>
      <c r="K4594">
        <v>6.5530083305229896</v>
      </c>
      <c r="L4594">
        <v>5.9481669375179296</v>
      </c>
      <c r="M4594">
        <v>76.347322928412495</v>
      </c>
      <c r="N4594">
        <v>3.8184538119823599</v>
      </c>
      <c r="O4594">
        <v>10.3296703296703</v>
      </c>
      <c r="P4594">
        <v>122.49388753056201</v>
      </c>
      <c r="Q4594">
        <v>3.8277014465412998E-2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133</v>
      </c>
      <c r="E4595">
        <v>5.4462999999999999</v>
      </c>
      <c r="F4595">
        <v>10.18</v>
      </c>
      <c r="G4595">
        <v>-4.2462490682075096</v>
      </c>
      <c r="H4595">
        <v>-2.02889699791031</v>
      </c>
      <c r="I4595">
        <v>-19.6026918131423</v>
      </c>
      <c r="J4595">
        <v>0.56268025289644896</v>
      </c>
      <c r="K4595">
        <v>10.402869223404</v>
      </c>
      <c r="L4595">
        <v>10.1708591449748</v>
      </c>
      <c r="M4595">
        <v>44.483014639790298</v>
      </c>
      <c r="N4595">
        <v>0.69286810137406596</v>
      </c>
      <c r="O4595">
        <v>27.701375245579499</v>
      </c>
      <c r="P4595">
        <v>29.351969504447201</v>
      </c>
      <c r="Q4595">
        <v>2.221079700864E-3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285</v>
      </c>
      <c r="E4596">
        <v>5.4432074899999998</v>
      </c>
      <c r="F4596">
        <v>2.0299999999999998</v>
      </c>
      <c r="G4596">
        <v>89.673255575755306</v>
      </c>
      <c r="H4596">
        <v>-17.5927393127199</v>
      </c>
      <c r="I4596">
        <v>-4.5706365020172397</v>
      </c>
      <c r="J4596">
        <v>1.5916793174427399</v>
      </c>
      <c r="K4596">
        <v>1.8941729175631301</v>
      </c>
      <c r="L4596">
        <v>1.31847805867084</v>
      </c>
      <c r="M4596">
        <v>2.53309981687421</v>
      </c>
      <c r="N4596">
        <v>1.5031475498222999</v>
      </c>
      <c r="O4596">
        <v>36.945812807881701</v>
      </c>
      <c r="P4596">
        <v>125.555555555555</v>
      </c>
      <c r="Q4596">
        <v>2.7266503054577999E-2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21</v>
      </c>
      <c r="E4597">
        <v>5.4347760000000003</v>
      </c>
      <c r="F4597">
        <v>5.4</v>
      </c>
      <c r="G4597">
        <v>-9.1173379292838508</v>
      </c>
      <c r="H4597">
        <v>-21.3158599809267</v>
      </c>
      <c r="I4597">
        <v>68.750481225880094</v>
      </c>
      <c r="J4597">
        <v>-2.3229114298882001</v>
      </c>
      <c r="K4597">
        <v>6.2423201688615899</v>
      </c>
      <c r="L4597">
        <v>5.2484827830086802</v>
      </c>
      <c r="M4597">
        <v>18.833089850405099</v>
      </c>
      <c r="N4597">
        <v>0.173295454545454</v>
      </c>
      <c r="O4597">
        <v>48.148148148148103</v>
      </c>
      <c r="P4597">
        <v>171.356783919598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715</v>
      </c>
      <c r="E4598">
        <v>5.4082145400000003</v>
      </c>
      <c r="F4598">
        <v>31.34</v>
      </c>
      <c r="G4598">
        <v>17.4150378292229</v>
      </c>
      <c r="H4598">
        <v>-2.2389787608801499</v>
      </c>
      <c r="I4598">
        <v>14.9367471703149</v>
      </c>
      <c r="J4598">
        <v>0.60378894140706096</v>
      </c>
      <c r="K4598">
        <v>30.253777535630402</v>
      </c>
      <c r="L4598">
        <v>26.755792989983998</v>
      </c>
      <c r="M4598">
        <v>52.608347411978002</v>
      </c>
      <c r="N4598">
        <v>0.99522333939587004</v>
      </c>
      <c r="O4598">
        <v>4.5309508615188197</v>
      </c>
      <c r="P4598">
        <v>46.243583761082597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E4599">
        <v>5.4001799999999998</v>
      </c>
      <c r="F4599">
        <v>0.6</v>
      </c>
      <c r="G4599">
        <v>-24.0109549505604</v>
      </c>
      <c r="H4599">
        <v>-2.8868569597787599</v>
      </c>
      <c r="I4599">
        <v>-39.300366231746899</v>
      </c>
      <c r="J4599">
        <v>-7.4987349223919197E-2</v>
      </c>
      <c r="K4599">
        <v>0.60702767680225</v>
      </c>
      <c r="L4599">
        <v>0.67977424469965497</v>
      </c>
      <c r="M4599">
        <v>51.386527068572903</v>
      </c>
      <c r="N4599">
        <v>0.36115377653180097</v>
      </c>
      <c r="O4599">
        <v>60</v>
      </c>
      <c r="P4599">
        <v>13.207547169811299</v>
      </c>
      <c r="Q4599">
        <v>6.6378076838319996E-3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72</v>
      </c>
      <c r="E4600">
        <v>5.3937738</v>
      </c>
      <c r="F4600">
        <v>5.34</v>
      </c>
      <c r="G4600">
        <v>-35.159041473023002</v>
      </c>
      <c r="H4600">
        <v>-1.03500510792691</v>
      </c>
      <c r="I4600">
        <v>-32.773648674495</v>
      </c>
      <c r="J4600">
        <v>5.5614335707508697</v>
      </c>
      <c r="K4600">
        <v>5.5075213613444101</v>
      </c>
      <c r="L4600">
        <v>5.9296586602172203</v>
      </c>
      <c r="M4600">
        <v>46.614382167593398</v>
      </c>
      <c r="N4600">
        <v>1.0702909754146199</v>
      </c>
      <c r="O4600">
        <v>35.955056179775198</v>
      </c>
      <c r="P4600">
        <v>8.9795918367346896</v>
      </c>
      <c r="Q4600">
        <v>1.7790081523651999E-2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E4601">
        <v>5.3936099999999998</v>
      </c>
      <c r="F4601">
        <v>9</v>
      </c>
      <c r="G4601">
        <v>-86.510954950560404</v>
      </c>
      <c r="H4601">
        <v>-7.2887708353768303</v>
      </c>
      <c r="I4601">
        <v>-68.146520077900803</v>
      </c>
      <c r="J4601">
        <v>-9.60832068255724</v>
      </c>
      <c r="K4601">
        <v>12.094974632935401</v>
      </c>
      <c r="L4601">
        <v>16.540514471494099</v>
      </c>
      <c r="M4601">
        <v>28.810669333764501</v>
      </c>
      <c r="N4601">
        <v>0.907407407407407</v>
      </c>
      <c r="O4601">
        <v>208.888888888888</v>
      </c>
      <c r="P4601">
        <v>3.68663594470046</v>
      </c>
      <c r="Q4601">
        <v>-6.2612199054191006E-2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E4602">
        <v>5.3862755</v>
      </c>
      <c r="F4602">
        <v>9.85</v>
      </c>
      <c r="G4602">
        <v>75.381757600046797</v>
      </c>
      <c r="H4602">
        <v>2.1777982126350302</v>
      </c>
      <c r="I4602">
        <v>7.9080704928187799</v>
      </c>
      <c r="J4602">
        <v>15.7602975844216</v>
      </c>
      <c r="K4602">
        <v>9.1160752005918599</v>
      </c>
      <c r="L4602">
        <v>7.8699641694360496</v>
      </c>
      <c r="M4602">
        <v>84.875988640715605</v>
      </c>
      <c r="N4602">
        <v>0.99503598771831803</v>
      </c>
      <c r="O4602">
        <v>25.786802030456801</v>
      </c>
      <c r="P4602">
        <v>161.968085106383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290</v>
      </c>
      <c r="E4603">
        <v>5.3857495999999996</v>
      </c>
      <c r="F4603">
        <v>7.48</v>
      </c>
      <c r="G4603">
        <v>-45.274112845297203</v>
      </c>
      <c r="H4603">
        <v>-11.5559656288874</v>
      </c>
      <c r="I4603">
        <v>-12.531658748753699</v>
      </c>
      <c r="J4603">
        <v>1.5916793174427399</v>
      </c>
      <c r="K4603">
        <v>7.93142379078565</v>
      </c>
      <c r="L4603">
        <v>8.0243587971386194</v>
      </c>
      <c r="M4603">
        <v>3.3807551966831801</v>
      </c>
      <c r="N4603">
        <v>0.76701030927835001</v>
      </c>
      <c r="O4603">
        <v>28.342245989304701</v>
      </c>
      <c r="P4603">
        <v>18.354430379746798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493</v>
      </c>
      <c r="E4604">
        <v>5.38</v>
      </c>
      <c r="F4604">
        <v>5.38</v>
      </c>
      <c r="G4604">
        <v>25.433489493883901</v>
      </c>
      <c r="H4604">
        <v>-23.418614714579299</v>
      </c>
      <c r="I4604">
        <v>-46.371073302454</v>
      </c>
      <c r="J4604">
        <v>-5.6496999929020699</v>
      </c>
      <c r="K4604">
        <v>6.2073473220549102</v>
      </c>
      <c r="L4604">
        <v>5.8046753953035699</v>
      </c>
      <c r="M4604">
        <v>11.8703507355334</v>
      </c>
      <c r="N4604">
        <v>0.52032984232811696</v>
      </c>
      <c r="O4604">
        <v>65.427509293680302</v>
      </c>
      <c r="P4604">
        <v>78.737541528239205</v>
      </c>
      <c r="Q4604">
        <v>0.109041981663669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715</v>
      </c>
      <c r="E4605">
        <v>5.3691015169999998</v>
      </c>
      <c r="F4605">
        <v>116.61</v>
      </c>
      <c r="G4605">
        <v>14.8104736208681</v>
      </c>
      <c r="H4605">
        <v>1.5774287545069501</v>
      </c>
      <c r="I4605">
        <v>6.6141920428279102</v>
      </c>
      <c r="J4605">
        <v>3.5969103549318402</v>
      </c>
      <c r="K4605">
        <v>111.873300937331</v>
      </c>
      <c r="L4605">
        <v>101.29569061385099</v>
      </c>
      <c r="M4605">
        <v>48.897049978633802</v>
      </c>
      <c r="N4605">
        <v>0.93567208819458103</v>
      </c>
      <c r="O4605">
        <v>5.4798044764599902</v>
      </c>
      <c r="P4605">
        <v>42.207317073170699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138</v>
      </c>
      <c r="E4606">
        <v>5.3499600000000003</v>
      </c>
      <c r="F4606">
        <v>1.2</v>
      </c>
      <c r="G4606">
        <v>-4.0109549505604498</v>
      </c>
      <c r="H4606">
        <v>19.1131430402212</v>
      </c>
      <c r="I4606">
        <v>-24.748127425776801</v>
      </c>
      <c r="J4606">
        <v>-4.56216683640341</v>
      </c>
      <c r="K4606">
        <v>1.1188724266491501</v>
      </c>
      <c r="L4606">
        <v>1.0255870709286099</v>
      </c>
      <c r="M4606">
        <v>48.872130388152797</v>
      </c>
      <c r="N4606">
        <v>3.6891553668875301</v>
      </c>
      <c r="O4606">
        <v>42.5</v>
      </c>
      <c r="P4606">
        <v>64.383561643835606</v>
      </c>
      <c r="Q4606">
        <v>1.8492704963978999E-2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715</v>
      </c>
      <c r="E4607">
        <v>5.3081630099999897</v>
      </c>
      <c r="F4607">
        <v>22.19</v>
      </c>
      <c r="G4607">
        <v>14.503402103122401</v>
      </c>
      <c r="H4607">
        <v>4.8091050354706502</v>
      </c>
      <c r="I4607">
        <v>5.0648839027339498</v>
      </c>
      <c r="J4607">
        <v>2.7970364602998998</v>
      </c>
      <c r="K4607">
        <v>21.087425024893101</v>
      </c>
      <c r="L4607">
        <v>19.122285274594901</v>
      </c>
      <c r="M4607">
        <v>49.829539143146199</v>
      </c>
      <c r="N4607">
        <v>0.62248963364196697</v>
      </c>
      <c r="O4607">
        <v>7.2555205047318596</v>
      </c>
      <c r="P4607">
        <v>43.161290322580598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418</v>
      </c>
      <c r="E4608">
        <v>5.27</v>
      </c>
      <c r="F4608">
        <v>17</v>
      </c>
      <c r="G4608">
        <v>-24.885590519073499</v>
      </c>
      <c r="H4608">
        <v>-8.9161888446239494</v>
      </c>
      <c r="I4608">
        <v>-21.149681300240101</v>
      </c>
      <c r="J4608">
        <v>-15.115109320015099</v>
      </c>
      <c r="K4608">
        <v>19.072989010846001</v>
      </c>
      <c r="L4608">
        <v>17.9842807146835</v>
      </c>
      <c r="M4608">
        <v>25.203658517302099</v>
      </c>
      <c r="N4608">
        <v>1.3638876972210301</v>
      </c>
      <c r="O4608">
        <v>61.588235294117602</v>
      </c>
      <c r="P4608">
        <v>37.096774193548299</v>
      </c>
      <c r="Q4608">
        <v>4.0839917251319999E-3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E4609">
        <v>5.2533529999999997</v>
      </c>
      <c r="F4609">
        <v>5.63</v>
      </c>
      <c r="G4609">
        <v>-85.996100122741396</v>
      </c>
      <c r="H4609">
        <v>-17.087155913440899</v>
      </c>
      <c r="I4609">
        <v>-77.883807370168697</v>
      </c>
      <c r="J4609">
        <v>-5.8276755212669196</v>
      </c>
      <c r="K4609">
        <v>6.7652909460117501</v>
      </c>
      <c r="L4609">
        <v>9.9119362172787397</v>
      </c>
      <c r="M4609">
        <v>14.2865165800948</v>
      </c>
      <c r="N4609">
        <v>0.18189015789621499</v>
      </c>
      <c r="O4609">
        <v>219.715808170515</v>
      </c>
      <c r="P4609">
        <v>8.8974854932301692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E4610">
        <v>5.1961199999999996</v>
      </c>
      <c r="F4610">
        <v>11.4</v>
      </c>
      <c r="G4610">
        <v>21.211974985745201</v>
      </c>
      <c r="H4610">
        <v>-2.8868569597787599</v>
      </c>
      <c r="I4610">
        <v>-23.8241757555564</v>
      </c>
      <c r="J4610">
        <v>1.5916793174427399</v>
      </c>
      <c r="K4610">
        <v>11.496979933957199</v>
      </c>
      <c r="L4610">
        <v>11.0502273522807</v>
      </c>
      <c r="M4610">
        <v>11.626244151456101</v>
      </c>
      <c r="N4610">
        <v>0.496</v>
      </c>
      <c r="O4610">
        <v>40.350877192982402</v>
      </c>
      <c r="P4610">
        <v>46.153846153846096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72</v>
      </c>
      <c r="E4611">
        <v>5.188625</v>
      </c>
      <c r="F4611">
        <v>5.15</v>
      </c>
      <c r="G4611">
        <v>-32.698898212971699</v>
      </c>
      <c r="H4611">
        <v>-11.628115701037499</v>
      </c>
      <c r="I4611">
        <v>-31.2358501027146</v>
      </c>
      <c r="J4611">
        <v>4.7537346534111302</v>
      </c>
      <c r="K4611">
        <v>5.6101059843455001</v>
      </c>
      <c r="L4611">
        <v>5.8730727420903603</v>
      </c>
      <c r="M4611">
        <v>39.752987278694</v>
      </c>
      <c r="N4611">
        <v>0.25961533330764103</v>
      </c>
      <c r="O4611">
        <v>51.262135922330003</v>
      </c>
      <c r="P4611">
        <v>14.4444444444444</v>
      </c>
      <c r="Q4611">
        <v>3.4122852812637001E-2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418</v>
      </c>
      <c r="E4612">
        <v>5.1840000000000002</v>
      </c>
      <c r="F4612">
        <v>14.4</v>
      </c>
      <c r="G4612">
        <v>-46.173117112722601</v>
      </c>
      <c r="H4612">
        <v>-9.9836311533271402</v>
      </c>
      <c r="I4612">
        <v>-38.230635645376097</v>
      </c>
      <c r="J4612">
        <v>-2.0872504484435299</v>
      </c>
      <c r="K4612">
        <v>15.823557437725</v>
      </c>
      <c r="L4612">
        <v>17.0055783733672</v>
      </c>
      <c r="M4612">
        <v>36.150886901858399</v>
      </c>
      <c r="N4612">
        <v>0.83679401993355396</v>
      </c>
      <c r="O4612">
        <v>43.4027777777777</v>
      </c>
      <c r="P4612">
        <v>1.0526315789473699</v>
      </c>
      <c r="Q4612">
        <v>3.0738390598391001E-2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541</v>
      </c>
      <c r="E4613">
        <v>5.1172599999999999</v>
      </c>
      <c r="F4613">
        <v>16.55</v>
      </c>
      <c r="G4613">
        <v>-24.0109549505604</v>
      </c>
      <c r="H4613">
        <v>-2.8868569597787599</v>
      </c>
      <c r="I4613">
        <v>-14.300366231746899</v>
      </c>
      <c r="J4613">
        <v>1.5916793174427399</v>
      </c>
      <c r="K4613">
        <v>16.549999999999901</v>
      </c>
      <c r="L4613">
        <v>16.55</v>
      </c>
      <c r="M4613">
        <v>100</v>
      </c>
      <c r="O4613">
        <v>0</v>
      </c>
      <c r="P4613">
        <v>0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285</v>
      </c>
      <c r="E4614">
        <v>5.1064352749999999</v>
      </c>
      <c r="F4614">
        <v>175.05</v>
      </c>
      <c r="G4614">
        <v>23.213603501920598</v>
      </c>
      <c r="H4614">
        <v>-2.8868569597787599</v>
      </c>
      <c r="I4614">
        <v>33.2343998870899</v>
      </c>
      <c r="J4614">
        <v>1.5916793174427399</v>
      </c>
      <c r="K4614">
        <v>166.67649236143799</v>
      </c>
      <c r="L4614">
        <v>140.89520775337201</v>
      </c>
      <c r="M4614">
        <v>99.999999999866205</v>
      </c>
      <c r="N4614">
        <v>0</v>
      </c>
      <c r="O4614">
        <v>0</v>
      </c>
      <c r="P4614">
        <v>47.534766118836899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21</v>
      </c>
      <c r="E4615">
        <v>5.0947369</v>
      </c>
      <c r="F4615">
        <v>2.2000000000000002</v>
      </c>
      <c r="G4615">
        <v>-5.0920360316415296</v>
      </c>
      <c r="H4615">
        <v>1.875047802126</v>
      </c>
      <c r="I4615">
        <v>-14.7528549195297</v>
      </c>
      <c r="J4615">
        <v>1.5916793174427399</v>
      </c>
      <c r="K4615">
        <v>2.09786620651002</v>
      </c>
      <c r="L4615">
        <v>1.9031435021757399</v>
      </c>
      <c r="M4615">
        <v>99.988573876911602</v>
      </c>
      <c r="N4615">
        <v>1.1272727272727201</v>
      </c>
      <c r="O4615">
        <v>0.45454545454543999</v>
      </c>
      <c r="P4615">
        <v>25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E4616">
        <v>5.0941107159999897</v>
      </c>
      <c r="F4616">
        <v>5.08</v>
      </c>
      <c r="G4616">
        <v>2.98904504943954</v>
      </c>
      <c r="H4616">
        <v>-10.159584232506001</v>
      </c>
      <c r="I4616">
        <v>-29.3505334558272</v>
      </c>
      <c r="J4616">
        <v>-0.33139760563418402</v>
      </c>
      <c r="K4616">
        <v>5.0969513919171403</v>
      </c>
      <c r="L4616">
        <v>4.9045305627086204</v>
      </c>
      <c r="M4616">
        <v>46.642586079794803</v>
      </c>
      <c r="N4616">
        <v>2.7465732087227401</v>
      </c>
      <c r="O4616">
        <v>24.212598425196799</v>
      </c>
      <c r="P4616">
        <v>54.4072948328267</v>
      </c>
      <c r="Q4616">
        <v>-4.3781855007101002E-2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72</v>
      </c>
      <c r="E4617">
        <v>5.0888308000000002</v>
      </c>
      <c r="F4617">
        <v>12.44</v>
      </c>
      <c r="G4617">
        <v>-31.5202486308578</v>
      </c>
      <c r="H4617">
        <v>-8.1150727274136205</v>
      </c>
      <c r="I4617">
        <v>-6.3142551206358402</v>
      </c>
      <c r="J4617">
        <v>-1.05111693149161</v>
      </c>
      <c r="K4617">
        <v>11.6915793394431</v>
      </c>
      <c r="L4617">
        <v>12.0687650062717</v>
      </c>
      <c r="M4617">
        <v>65.404000697981004</v>
      </c>
      <c r="N4617">
        <v>0.70494447044806596</v>
      </c>
      <c r="O4617">
        <v>14.067524115755599</v>
      </c>
      <c r="P4617">
        <v>31.6402116402116</v>
      </c>
      <c r="Q4617">
        <v>-6.6409924694319999E-2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46</v>
      </c>
      <c r="E4618">
        <v>5.0836249999999996</v>
      </c>
      <c r="F4618">
        <v>16.75</v>
      </c>
      <c r="G4618">
        <v>-23.831529113239799</v>
      </c>
      <c r="H4618">
        <v>-8.1353215047257201</v>
      </c>
      <c r="I4618">
        <v>-19.129911686292399</v>
      </c>
      <c r="J4618">
        <v>8.2683380124109807E-2</v>
      </c>
      <c r="K4618">
        <v>18.2001599184192</v>
      </c>
      <c r="L4618">
        <v>18.793374869711101</v>
      </c>
      <c r="M4618">
        <v>36.604910124198497</v>
      </c>
      <c r="N4618">
        <v>0.90922566371681401</v>
      </c>
      <c r="O4618">
        <v>50.447761194029802</v>
      </c>
      <c r="P4618">
        <v>28.846153846153801</v>
      </c>
      <c r="Q4618">
        <v>0.12475358510616499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418</v>
      </c>
      <c r="E4619">
        <v>5.0668800000000003</v>
      </c>
      <c r="F4619">
        <v>12.18</v>
      </c>
      <c r="G4619">
        <v>34.170863231257698</v>
      </c>
      <c r="H4619">
        <v>2.8015189676738301</v>
      </c>
      <c r="I4619">
        <v>-56.050724911804302</v>
      </c>
      <c r="J4619">
        <v>15.9538559454534</v>
      </c>
      <c r="K4619">
        <v>12.729307697325201</v>
      </c>
      <c r="L4619">
        <v>13.8272306702224</v>
      </c>
      <c r="M4619">
        <v>50.636900546254402</v>
      </c>
      <c r="N4619">
        <v>1.6801966544756799</v>
      </c>
      <c r="O4619">
        <v>91.871921182265993</v>
      </c>
      <c r="P4619">
        <v>58.181818181818102</v>
      </c>
      <c r="Q4619">
        <v>6.5014645888332001E-2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133</v>
      </c>
      <c r="E4620">
        <v>5.0652321599999999</v>
      </c>
      <c r="F4620">
        <v>0.3</v>
      </c>
      <c r="G4620">
        <v>-5.5931859894901201</v>
      </c>
      <c r="H4620">
        <v>-1.87035303188851</v>
      </c>
      <c r="I4620">
        <v>-12.2495918825592</v>
      </c>
      <c r="J4620">
        <v>1.0670674632677399</v>
      </c>
      <c r="K4620">
        <v>0.38104149371468099</v>
      </c>
      <c r="L4620">
        <v>0.316837459592406</v>
      </c>
      <c r="M4620">
        <v>38.332852816306797</v>
      </c>
      <c r="N4620">
        <v>1</v>
      </c>
      <c r="Q4620">
        <v>5.2048647419290002E-2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555</v>
      </c>
      <c r="E4621">
        <v>5.0602419999999997</v>
      </c>
      <c r="F4621">
        <v>14.74</v>
      </c>
      <c r="G4621">
        <v>404.30445723581897</v>
      </c>
      <c r="H4621">
        <v>17.4331430402212</v>
      </c>
      <c r="I4621">
        <v>60.551353815702598</v>
      </c>
      <c r="J4621">
        <v>-5.1080725435994401</v>
      </c>
      <c r="K4621">
        <v>13.378457698863899</v>
      </c>
      <c r="L4621">
        <v>9.5758875515226691</v>
      </c>
      <c r="M4621">
        <v>33.364960478433098</v>
      </c>
      <c r="N4621">
        <v>1.36304268383206</v>
      </c>
      <c r="O4621">
        <v>13.3649932157394</v>
      </c>
      <c r="P4621">
        <v>428.31541218637898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619</v>
      </c>
      <c r="E4622">
        <v>5.0563715311606101</v>
      </c>
      <c r="F4622">
        <v>16.86</v>
      </c>
      <c r="G4622">
        <v>-25.816429615674</v>
      </c>
      <c r="H4622">
        <v>2.0944630900344401</v>
      </c>
      <c r="I4622">
        <v>-25.563524126483799</v>
      </c>
      <c r="J4622">
        <v>1.5916793174427399</v>
      </c>
      <c r="K4622">
        <v>16.673955954170498</v>
      </c>
      <c r="L4622">
        <v>19.0482172658274</v>
      </c>
      <c r="M4622">
        <v>98.301476099178998</v>
      </c>
      <c r="N4622">
        <v>5.1666666666666599</v>
      </c>
      <c r="O4622">
        <v>36.832740213523103</v>
      </c>
      <c r="P4622">
        <v>10.848126232741601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138</v>
      </c>
      <c r="E4623">
        <v>5.055555</v>
      </c>
      <c r="F4623">
        <v>4.8499999999999996</v>
      </c>
      <c r="G4623">
        <v>-5.5931859894901201</v>
      </c>
      <c r="H4623">
        <v>-1.87035303188851</v>
      </c>
      <c r="I4623">
        <v>-12.2495918825592</v>
      </c>
      <c r="J4623">
        <v>1.0670674632677399</v>
      </c>
      <c r="K4623">
        <v>5.1230840222052203</v>
      </c>
      <c r="M4623">
        <v>99.999956885964906</v>
      </c>
      <c r="N4623">
        <v>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21</v>
      </c>
      <c r="E4624">
        <v>5.0381089799999996</v>
      </c>
      <c r="F4624">
        <v>3.18</v>
      </c>
      <c r="G4624">
        <v>27.417616478010899</v>
      </c>
      <c r="H4624">
        <v>-7.1037244296582696</v>
      </c>
      <c r="I4624">
        <v>-25.967032898413599</v>
      </c>
      <c r="J4624">
        <v>-3.4829475482288901</v>
      </c>
      <c r="K4624">
        <v>3.2192201569833601</v>
      </c>
      <c r="M4624">
        <v>36.822359366275201</v>
      </c>
      <c r="N4624">
        <v>1.34375794928951</v>
      </c>
      <c r="O4624">
        <v>47.798742138364702</v>
      </c>
      <c r="P4624">
        <v>63.076923076923002</v>
      </c>
      <c r="Q4624">
        <v>3.5659028525624997E-2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677</v>
      </c>
      <c r="E4625">
        <v>5.00798597</v>
      </c>
      <c r="F4625">
        <v>1668.55</v>
      </c>
      <c r="G4625">
        <v>52.789045049439501</v>
      </c>
      <c r="H4625">
        <v>-3.7054536511649498</v>
      </c>
      <c r="I4625">
        <v>14.6298196045162</v>
      </c>
      <c r="J4625">
        <v>-0.72861057834083698</v>
      </c>
      <c r="K4625">
        <v>1783.6866950158201</v>
      </c>
      <c r="L4625">
        <v>1681.94559426299</v>
      </c>
      <c r="M4625">
        <v>40.286879814954403</v>
      </c>
      <c r="N4625">
        <v>1.13742017879948</v>
      </c>
      <c r="O4625">
        <v>25.0127356087621</v>
      </c>
      <c r="P4625">
        <v>92.673210161662794</v>
      </c>
      <c r="Q4625">
        <v>8.4211396869293006E-2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E4626">
        <v>4.9749999999999996</v>
      </c>
      <c r="F4626">
        <v>9.9499999999999993</v>
      </c>
      <c r="G4626">
        <v>-19.0531490433874</v>
      </c>
      <c r="H4626">
        <v>2.07094894739422</v>
      </c>
      <c r="I4626">
        <v>-9.3425603245739701</v>
      </c>
      <c r="J4626">
        <v>1.5916793174427399</v>
      </c>
      <c r="K4626">
        <v>9.7302219322533805</v>
      </c>
      <c r="L4626">
        <v>9.7148785428411006</v>
      </c>
      <c r="M4626">
        <v>100</v>
      </c>
      <c r="N4626">
        <v>0</v>
      </c>
      <c r="O4626">
        <v>0</v>
      </c>
      <c r="P4626">
        <v>10.432852386237499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E4627">
        <v>4.9595435999999999</v>
      </c>
      <c r="F4627">
        <v>7.66</v>
      </c>
      <c r="G4627">
        <v>142.887999753272</v>
      </c>
      <c r="H4627">
        <v>-1.8505875297269401</v>
      </c>
      <c r="I4627">
        <v>69.834249152868395</v>
      </c>
      <c r="J4627">
        <v>-2.8200853884396002</v>
      </c>
      <c r="K4627">
        <v>7.5037227308994696</v>
      </c>
      <c r="L4627">
        <v>5.6567708337930602</v>
      </c>
      <c r="M4627">
        <v>21.709911237651699</v>
      </c>
      <c r="N4627">
        <v>0.12031040825280399</v>
      </c>
      <c r="O4627">
        <v>19.973890339425498</v>
      </c>
      <c r="P4627">
        <v>216.52892561983401</v>
      </c>
      <c r="Q4627">
        <v>6.2789253326553995E-2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677</v>
      </c>
      <c r="E4628">
        <v>4.9364879000000004</v>
      </c>
      <c r="F4628">
        <v>9.77</v>
      </c>
      <c r="G4628">
        <v>-36.7788120934175</v>
      </c>
      <c r="H4628">
        <v>-19.103073175994901</v>
      </c>
      <c r="I4628">
        <v>-12.103713512081599</v>
      </c>
      <c r="J4628">
        <v>0.13845497593502701</v>
      </c>
      <c r="K4628">
        <v>11.7269299952453</v>
      </c>
      <c r="L4628">
        <v>11.206724264952101</v>
      </c>
      <c r="M4628">
        <v>35.064029970566303</v>
      </c>
      <c r="N4628">
        <v>1.83220672424308</v>
      </c>
      <c r="O4628">
        <v>48.208802456499498</v>
      </c>
      <c r="P4628">
        <v>20.766378244746601</v>
      </c>
      <c r="Q4628">
        <v>6.0920839656985998E-2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1160</v>
      </c>
      <c r="E4629">
        <v>4.93</v>
      </c>
      <c r="F4629">
        <v>2.9</v>
      </c>
      <c r="G4629">
        <v>35.329704390098797</v>
      </c>
      <c r="H4629">
        <v>-4.2709400047614601</v>
      </c>
      <c r="I4629">
        <v>-21.351648283029</v>
      </c>
      <c r="J4629">
        <v>2.6555091046768</v>
      </c>
      <c r="K4629">
        <v>2.9577583040934798</v>
      </c>
      <c r="L4629">
        <v>2.99185127950869</v>
      </c>
      <c r="M4629">
        <v>49.690352875196503</v>
      </c>
      <c r="N4629">
        <v>0.53565065075627605</v>
      </c>
      <c r="O4629">
        <v>53.448275862068897</v>
      </c>
      <c r="P4629">
        <v>69.590643274853804</v>
      </c>
      <c r="Q4629">
        <v>5.3759249704190002E-3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121</v>
      </c>
      <c r="E4630">
        <v>4.9203000000000001</v>
      </c>
      <c r="F4630">
        <v>9.94</v>
      </c>
      <c r="G4630">
        <v>2.1311770291349701</v>
      </c>
      <c r="H4630">
        <v>0.97535598385379796</v>
      </c>
      <c r="I4630">
        <v>-22.2633291947099</v>
      </c>
      <c r="J4630">
        <v>1.0916793174427399</v>
      </c>
      <c r="K4630">
        <v>9.5494607679866608</v>
      </c>
      <c r="L4630">
        <v>9.6281204015907793</v>
      </c>
      <c r="M4630">
        <v>63.4724135646848</v>
      </c>
      <c r="N4630">
        <v>1.1074584885375101</v>
      </c>
      <c r="O4630">
        <v>60.865191146881202</v>
      </c>
      <c r="P4630">
        <v>41.595441595441599</v>
      </c>
      <c r="Q4630">
        <v>1.8868758137508001E-2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409</v>
      </c>
      <c r="E4631">
        <v>4.9005000000000001</v>
      </c>
      <c r="F4631">
        <v>9.9</v>
      </c>
      <c r="G4631">
        <v>75.585819242987895</v>
      </c>
      <c r="H4631">
        <v>-23.3592979046606</v>
      </c>
      <c r="I4631">
        <v>18.7641498972853</v>
      </c>
      <c r="J4631">
        <v>-5.6626824823735999</v>
      </c>
      <c r="K4631">
        <v>11.4731346307624</v>
      </c>
      <c r="L4631">
        <v>10.618403075499501</v>
      </c>
      <c r="M4631">
        <v>9.9665409999183794</v>
      </c>
      <c r="N4631">
        <v>0.48335731692325401</v>
      </c>
      <c r="O4631">
        <v>112.020202020201</v>
      </c>
      <c r="P4631">
        <v>119.512195121951</v>
      </c>
      <c r="Q4631">
        <v>1.9559592922801999E-2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833</v>
      </c>
      <c r="E4632">
        <v>4.8989605000000003</v>
      </c>
      <c r="F4632">
        <v>6.23</v>
      </c>
      <c r="G4632">
        <v>36.143286694683702</v>
      </c>
      <c r="H4632">
        <v>-12.7276673794603</v>
      </c>
      <c r="I4632">
        <v>-14.300366231746899</v>
      </c>
      <c r="J4632">
        <v>-3.2938168657633402</v>
      </c>
      <c r="K4632">
        <v>7.6600721502169797</v>
      </c>
      <c r="L4632">
        <v>7.0684280334765903</v>
      </c>
      <c r="M4632">
        <v>12.121076707946299</v>
      </c>
      <c r="N4632">
        <v>0.64434180138568098</v>
      </c>
      <c r="O4632">
        <v>72.391653290529604</v>
      </c>
      <c r="P4632">
        <v>104.934210526315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216</v>
      </c>
      <c r="E4633">
        <v>4.8846080000000001</v>
      </c>
      <c r="F4633">
        <v>12.8</v>
      </c>
      <c r="G4633">
        <v>69.342519369681199</v>
      </c>
      <c r="H4633">
        <v>16.955972116841998</v>
      </c>
      <c r="I4633">
        <v>37.8993959561246</v>
      </c>
      <c r="J4633">
        <v>4.0266079488449202</v>
      </c>
      <c r="K4633">
        <v>11.326526302406201</v>
      </c>
      <c r="L4633">
        <v>10.734473050335399</v>
      </c>
      <c r="M4633">
        <v>69.142935777269997</v>
      </c>
      <c r="N4633">
        <v>0.49650458812361498</v>
      </c>
      <c r="O4633">
        <v>52.812499999999901</v>
      </c>
      <c r="P4633">
        <v>132.72727272727201</v>
      </c>
      <c r="Q4633">
        <v>3.1001284270025999E-2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444</v>
      </c>
      <c r="E4634">
        <v>4.8825000000000003</v>
      </c>
      <c r="F4634">
        <v>4.6500000000000004</v>
      </c>
      <c r="G4634">
        <v>174.06596812636201</v>
      </c>
      <c r="H4634">
        <v>25.797353566537002</v>
      </c>
      <c r="I4634">
        <v>-4.3712882175625598</v>
      </c>
      <c r="J4634">
        <v>7.8960271435297003</v>
      </c>
      <c r="K4634">
        <v>4.0511435521750201</v>
      </c>
      <c r="L4634">
        <v>3.2011714164580898</v>
      </c>
      <c r="M4634">
        <v>58.7089471596273</v>
      </c>
      <c r="N4634">
        <v>3.8153846153846098</v>
      </c>
      <c r="O4634">
        <v>15.6989247311827</v>
      </c>
      <c r="P4634">
        <v>218.49315068493101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1160</v>
      </c>
      <c r="E4635">
        <v>4.8607840710000003</v>
      </c>
      <c r="F4635">
        <v>1.59</v>
      </c>
      <c r="G4635">
        <v>1.1858954431403299</v>
      </c>
      <c r="H4635">
        <v>22.732977750964999</v>
      </c>
      <c r="I4635">
        <v>10.896484161953801</v>
      </c>
      <c r="J4635">
        <v>27.2115140281865</v>
      </c>
      <c r="M4635">
        <v>100</v>
      </c>
      <c r="O4635">
        <v>0</v>
      </c>
      <c r="P4635">
        <v>31.404958677685901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165</v>
      </c>
      <c r="E4636">
        <v>4.8364752799999904</v>
      </c>
      <c r="F4636">
        <v>5.6</v>
      </c>
      <c r="G4636">
        <v>25.322378382772801</v>
      </c>
      <c r="K4636">
        <v>5.4856592989664099</v>
      </c>
      <c r="L4636">
        <v>5.3129273959650396</v>
      </c>
      <c r="M4636">
        <v>11.3707014279082</v>
      </c>
      <c r="N4636">
        <v>1</v>
      </c>
      <c r="O4636">
        <v>29.464285714285701</v>
      </c>
      <c r="P4636">
        <v>59.999999999999901</v>
      </c>
      <c r="Q4636">
        <v>-8.5879446318412003E-2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E4637">
        <v>4.8315806079999897</v>
      </c>
      <c r="F4637">
        <v>5.78</v>
      </c>
      <c r="G4637">
        <v>21.948641009035502</v>
      </c>
      <c r="H4637">
        <v>-27.629125001015801</v>
      </c>
      <c r="I4637">
        <v>-45.897999367841599</v>
      </c>
      <c r="J4637">
        <v>-13.7706395231369</v>
      </c>
      <c r="K4637">
        <v>6.9813893811943402</v>
      </c>
      <c r="L4637">
        <v>6.1803846254301096</v>
      </c>
      <c r="M4637">
        <v>2.14631246271396</v>
      </c>
      <c r="N4637">
        <v>0.8463733549129</v>
      </c>
      <c r="O4637">
        <v>46.885813148788898</v>
      </c>
      <c r="P4637">
        <v>53.723404255319103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E4638">
        <v>4.7932499999999996</v>
      </c>
      <c r="F4638">
        <v>8.25</v>
      </c>
      <c r="G4638">
        <v>48.583187308853702</v>
      </c>
      <c r="H4638">
        <v>-3.12869492833982</v>
      </c>
      <c r="I4638">
        <v>5.2648511595573897</v>
      </c>
      <c r="J4638">
        <v>2.2014354150037301</v>
      </c>
      <c r="K4638">
        <v>7.4950275969997397</v>
      </c>
      <c r="L4638">
        <v>6.4851728256766101</v>
      </c>
      <c r="M4638">
        <v>67.196437354523795</v>
      </c>
      <c r="N4638">
        <v>1.00555727812626E-2</v>
      </c>
      <c r="O4638">
        <v>5.4545454545454399</v>
      </c>
      <c r="P4638">
        <v>99.757869249394602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138</v>
      </c>
      <c r="E4639">
        <v>4.7910000000000004</v>
      </c>
      <c r="F4639">
        <v>15.97</v>
      </c>
      <c r="G4639">
        <v>111.882693498479</v>
      </c>
      <c r="H4639">
        <v>1.16629918640063</v>
      </c>
      <c r="I4639">
        <v>-19.6352802803539</v>
      </c>
      <c r="J4639">
        <v>5.57574306246266</v>
      </c>
      <c r="K4639">
        <v>15.9722907779714</v>
      </c>
      <c r="L4639">
        <v>15.1082472946763</v>
      </c>
      <c r="M4639">
        <v>74.855674552633701</v>
      </c>
      <c r="N4639">
        <v>0.52143432715551896</v>
      </c>
      <c r="O4639">
        <v>111.584220413274</v>
      </c>
      <c r="P4639">
        <v>148.75389408099599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285</v>
      </c>
      <c r="E4640">
        <v>4.7844886000000004</v>
      </c>
      <c r="F4640">
        <v>4.43</v>
      </c>
      <c r="G4640">
        <v>181.50628642874901</v>
      </c>
      <c r="H4640">
        <v>94.840415767493894</v>
      </c>
      <c r="I4640">
        <v>140.297334917678</v>
      </c>
      <c r="J4640">
        <v>-5.8551291931955598</v>
      </c>
      <c r="K4640">
        <v>2.85021312611795</v>
      </c>
      <c r="L4640">
        <v>1.5932911585618099</v>
      </c>
      <c r="M4640">
        <v>73.198102349437605</v>
      </c>
      <c r="N4640">
        <v>1.66208663621161</v>
      </c>
      <c r="O4640">
        <v>6.0948081264108502</v>
      </c>
      <c r="P4640">
        <v>205.51724137931001</v>
      </c>
      <c r="Q4640">
        <v>0.22844366217130199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4.7779818379999996</v>
      </c>
      <c r="F4641">
        <v>5.1100000000000003</v>
      </c>
      <c r="G4641">
        <v>-62.444689890319403</v>
      </c>
      <c r="H4641">
        <v>2.7530562723253502</v>
      </c>
      <c r="I4641">
        <v>-44.108058539439199</v>
      </c>
      <c r="J4641">
        <v>11.772674792555801</v>
      </c>
      <c r="K4641">
        <v>4.9265698125318202</v>
      </c>
      <c r="L4641">
        <v>6.1433542734642099</v>
      </c>
      <c r="M4641">
        <v>95.975797518721507</v>
      </c>
      <c r="N4641">
        <v>0.6</v>
      </c>
      <c r="O4641">
        <v>62.426614481408997</v>
      </c>
      <c r="P4641">
        <v>34.473684210526301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418</v>
      </c>
      <c r="E4642">
        <v>4.7396177460000004</v>
      </c>
      <c r="F4642">
        <v>30.62</v>
      </c>
      <c r="G4642">
        <v>225.53242404487301</v>
      </c>
      <c r="H4642">
        <v>24.643338791991301</v>
      </c>
      <c r="I4642">
        <v>235.24301276368601</v>
      </c>
      <c r="J4642">
        <v>1.5916793174427399</v>
      </c>
      <c r="K4642">
        <v>24.681612420925401</v>
      </c>
      <c r="M4642">
        <v>100</v>
      </c>
      <c r="N4642">
        <v>5.1933921363432498</v>
      </c>
      <c r="O4642">
        <v>0</v>
      </c>
      <c r="P4642">
        <v>249.54337899543299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541</v>
      </c>
      <c r="E4643">
        <v>4.7364668999999999</v>
      </c>
      <c r="F4643">
        <v>14.31</v>
      </c>
      <c r="G4643">
        <v>174.73643544609899</v>
      </c>
      <c r="H4643">
        <v>5.5222339493121497</v>
      </c>
      <c r="I4643">
        <v>-8.9248139489781693</v>
      </c>
      <c r="J4643">
        <v>-1.32555270426688</v>
      </c>
      <c r="K4643">
        <v>14.7479838732646</v>
      </c>
      <c r="L4643">
        <v>13.218993056661899</v>
      </c>
      <c r="M4643">
        <v>33.018210624469198</v>
      </c>
      <c r="N4643">
        <v>1.5120656860258599</v>
      </c>
      <c r="O4643">
        <v>39.412997903563898</v>
      </c>
      <c r="P4643">
        <v>213.129102844638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1160</v>
      </c>
      <c r="E4644">
        <v>4.7344675000000001</v>
      </c>
      <c r="F4644">
        <v>4.75</v>
      </c>
      <c r="G4644">
        <v>75.568876982212601</v>
      </c>
      <c r="H4644">
        <v>93.861110519896002</v>
      </c>
      <c r="I4644">
        <v>118.542771023155</v>
      </c>
      <c r="J4644">
        <v>-5.8652996500524797</v>
      </c>
      <c r="K4644">
        <v>3.3145192515508399</v>
      </c>
      <c r="L4644">
        <v>2.0978440002428802</v>
      </c>
      <c r="M4644">
        <v>64.352094066652299</v>
      </c>
      <c r="N4644">
        <v>2.1346791154843401</v>
      </c>
      <c r="O4644">
        <v>10.105263157894701</v>
      </c>
      <c r="P4644">
        <v>144.84536082474199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388</v>
      </c>
      <c r="E4645">
        <v>4.7245964999999996</v>
      </c>
      <c r="F4645">
        <v>3.25</v>
      </c>
      <c r="G4645">
        <v>-76.909505675198105</v>
      </c>
      <c r="H4645">
        <v>-17.172571245493</v>
      </c>
      <c r="I4645">
        <v>-56.2646519460326</v>
      </c>
      <c r="J4645">
        <v>-1.34949715314548</v>
      </c>
      <c r="K4645">
        <v>3.8187177509718899</v>
      </c>
      <c r="L4645">
        <v>5.0170367850520998</v>
      </c>
      <c r="M4645">
        <v>39.3645459087682</v>
      </c>
      <c r="N4645">
        <v>2.0185321100917402</v>
      </c>
      <c r="O4645">
        <v>127.692307692307</v>
      </c>
      <c r="P4645">
        <v>6.5573770491803298</v>
      </c>
      <c r="Q4645">
        <v>2.8938841697600001E-3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121</v>
      </c>
      <c r="E4646">
        <v>4.72</v>
      </c>
      <c r="F4646">
        <v>9.44</v>
      </c>
      <c r="G4646">
        <v>113.17497469768</v>
      </c>
      <c r="H4646">
        <v>-9.2076116767598908</v>
      </c>
      <c r="I4646">
        <v>31.829664728005302</v>
      </c>
      <c r="J4646">
        <v>-17.148091549987601</v>
      </c>
      <c r="K4646">
        <v>10.813670546646099</v>
      </c>
      <c r="L4646">
        <v>9.1786011427917007</v>
      </c>
      <c r="M4646">
        <v>11.7171571718953</v>
      </c>
      <c r="N4646">
        <v>0.26175292304903403</v>
      </c>
      <c r="O4646">
        <v>58.368644067796602</v>
      </c>
      <c r="P4646">
        <v>168.18181818181799</v>
      </c>
      <c r="Q4646">
        <v>6.3528379015973996E-2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622</v>
      </c>
      <c r="E4647">
        <v>4.718655</v>
      </c>
      <c r="F4647">
        <v>5.73</v>
      </c>
      <c r="G4647">
        <v>13.729429664824099</v>
      </c>
      <c r="H4647">
        <v>31.511177438255601</v>
      </c>
      <c r="I4647">
        <v>-22.6203662317469</v>
      </c>
      <c r="J4647">
        <v>12.996974633124999</v>
      </c>
      <c r="K4647">
        <v>4.7788428199444501</v>
      </c>
      <c r="L4647">
        <v>4.703619210367</v>
      </c>
      <c r="M4647">
        <v>82.155291528950201</v>
      </c>
      <c r="N4647">
        <v>3.17844334889402</v>
      </c>
      <c r="O4647">
        <v>14.310645724258199</v>
      </c>
      <c r="P4647">
        <v>142.796610169491</v>
      </c>
      <c r="Q4647">
        <v>9.7604162759950999E-2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418</v>
      </c>
      <c r="E4648">
        <v>4.7131571000000001</v>
      </c>
      <c r="F4648">
        <v>15.71</v>
      </c>
      <c r="G4648">
        <v>96.635112465169797</v>
      </c>
      <c r="H4648">
        <v>0.73305254248368501</v>
      </c>
      <c r="I4648">
        <v>8.3381973904232201</v>
      </c>
      <c r="J4648">
        <v>-2.30520317656203</v>
      </c>
      <c r="K4648">
        <v>17.537885776478799</v>
      </c>
      <c r="L4648">
        <v>15.4190939493502</v>
      </c>
      <c r="M4648">
        <v>21.7017872889359</v>
      </c>
      <c r="N4648">
        <v>0.19035099226055499</v>
      </c>
      <c r="O4648">
        <v>83.640992998090297</v>
      </c>
      <c r="P4648">
        <v>120.64606741573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72</v>
      </c>
      <c r="E4649">
        <v>4.6482000000000001</v>
      </c>
      <c r="F4649">
        <v>2.54</v>
      </c>
      <c r="G4649">
        <v>15.5494846098791</v>
      </c>
      <c r="H4649">
        <v>0.84758287424612799</v>
      </c>
      <c r="I4649">
        <v>7.2307342467219504</v>
      </c>
      <c r="J4649">
        <v>0.40590856645461398</v>
      </c>
      <c r="K4649">
        <v>2.0604346565901799</v>
      </c>
      <c r="L4649">
        <v>1.8158118321705199</v>
      </c>
      <c r="M4649">
        <v>77.902537576072206</v>
      </c>
      <c r="N4649">
        <v>0.92482372067524898</v>
      </c>
      <c r="O4649">
        <v>1.57480314960629</v>
      </c>
      <c r="P4649">
        <v>41.899441340782097</v>
      </c>
      <c r="Q4649">
        <v>1.9615664658502001E-2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541</v>
      </c>
      <c r="E4650">
        <v>4.6254</v>
      </c>
      <c r="F4650">
        <v>23.72</v>
      </c>
      <c r="G4650">
        <v>-1.74291371344704</v>
      </c>
      <c r="H4650">
        <v>1.60550602315025</v>
      </c>
      <c r="I4650">
        <v>-20.5454255202845</v>
      </c>
      <c r="J4650">
        <v>1.5916793174427399</v>
      </c>
      <c r="K4650">
        <v>21.661872498198601</v>
      </c>
      <c r="L4650">
        <v>21.018511581711099</v>
      </c>
      <c r="M4650">
        <v>74.728157501086798</v>
      </c>
      <c r="N4650">
        <v>1.0407355928579001</v>
      </c>
      <c r="O4650">
        <v>17.2849915682967</v>
      </c>
      <c r="P4650">
        <v>54.5276872964169</v>
      </c>
      <c r="Q4650">
        <v>0.126553839325134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E4651">
        <v>4.5926999999999998</v>
      </c>
      <c r="F4651">
        <v>9</v>
      </c>
      <c r="G4651">
        <v>16.6140450494395</v>
      </c>
      <c r="H4651">
        <v>23.379809706887901</v>
      </c>
      <c r="I4651">
        <v>16.8949690452209</v>
      </c>
      <c r="J4651">
        <v>-7.2629886325091197</v>
      </c>
      <c r="K4651">
        <v>8.4675978966807701</v>
      </c>
      <c r="L4651">
        <v>7.8093019691062802</v>
      </c>
      <c r="M4651">
        <v>40.932444832367501</v>
      </c>
      <c r="N4651">
        <v>4.56400381315538</v>
      </c>
      <c r="O4651">
        <v>28.6666666666666</v>
      </c>
      <c r="P4651">
        <v>57.894736842105203</v>
      </c>
      <c r="Q4651">
        <v>2.2995447717673999E-2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1771</v>
      </c>
      <c r="E4652">
        <v>4.5748573769999998</v>
      </c>
      <c r="F4652">
        <v>1.39</v>
      </c>
      <c r="G4652">
        <v>30.433489493883901</v>
      </c>
      <c r="H4652">
        <v>-14.9121734154749</v>
      </c>
      <c r="I4652">
        <v>32.015423241937199</v>
      </c>
      <c r="J4652">
        <v>1.5916793174427399</v>
      </c>
      <c r="K4652">
        <v>1.3407681091477801</v>
      </c>
      <c r="L4652">
        <v>1.12614780862366</v>
      </c>
      <c r="M4652">
        <v>6.1744661006105002</v>
      </c>
      <c r="N4652">
        <v>0.223972639341634</v>
      </c>
      <c r="O4652">
        <v>40.287769784172603</v>
      </c>
      <c r="P4652">
        <v>73.749999999999901</v>
      </c>
      <c r="Q4652">
        <v>6.4613305967224005E-2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E4653">
        <v>4.5615199999999998</v>
      </c>
      <c r="F4653">
        <v>1.52</v>
      </c>
      <c r="G4653">
        <v>-19.901365909464499</v>
      </c>
      <c r="H4653">
        <v>-5.91715999008178</v>
      </c>
      <c r="I4653">
        <v>-34.300366231746899</v>
      </c>
      <c r="J4653">
        <v>6.8548372121795902</v>
      </c>
      <c r="K4653">
        <v>1.5598987669561699</v>
      </c>
      <c r="L4653">
        <v>1.6374539464259801</v>
      </c>
      <c r="M4653">
        <v>43.831677937204603</v>
      </c>
      <c r="N4653">
        <v>0.60411906098116197</v>
      </c>
      <c r="O4653">
        <v>51.315789473684198</v>
      </c>
      <c r="P4653">
        <v>35.714285714285701</v>
      </c>
      <c r="Q4653">
        <v>-0.14202246742760699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E4654">
        <v>4.5587609999999996</v>
      </c>
      <c r="F4654">
        <v>0.69</v>
      </c>
      <c r="G4654">
        <v>-25.439526379131799</v>
      </c>
      <c r="H4654">
        <v>-4.3361323220975798</v>
      </c>
      <c r="I4654">
        <v>-23.5108925475364</v>
      </c>
      <c r="J4654">
        <v>-1.26546353970009</v>
      </c>
      <c r="K4654">
        <v>0.67594847558136195</v>
      </c>
      <c r="L4654">
        <v>0.68610839924817701</v>
      </c>
      <c r="M4654">
        <v>46.533292180363297</v>
      </c>
      <c r="N4654">
        <v>0.71947835705377405</v>
      </c>
      <c r="O4654">
        <v>34.782608695652101</v>
      </c>
      <c r="P4654">
        <v>27.7777777777777</v>
      </c>
      <c r="Q4654">
        <v>-6.0590696814748997E-2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18</v>
      </c>
      <c r="E4655">
        <v>4.5279289</v>
      </c>
      <c r="F4655">
        <v>13.31</v>
      </c>
      <c r="G4655">
        <v>114.092801757847</v>
      </c>
      <c r="H4655">
        <v>1.9988798408516599</v>
      </c>
      <c r="I4655">
        <v>178.871439935653</v>
      </c>
      <c r="J4655">
        <v>1.5916793174427399</v>
      </c>
      <c r="K4655">
        <v>11.8979777918032</v>
      </c>
      <c r="L4655">
        <v>8.5358885609312392</v>
      </c>
      <c r="M4655">
        <v>99.256670704492706</v>
      </c>
      <c r="N4655">
        <v>0.356712328767123</v>
      </c>
      <c r="O4655">
        <v>0</v>
      </c>
      <c r="P4655">
        <v>193.17180616740001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60</v>
      </c>
      <c r="E4656">
        <v>4.52709048</v>
      </c>
      <c r="F4656">
        <v>10.199999999999999</v>
      </c>
      <c r="G4656">
        <v>45.7061831526009</v>
      </c>
      <c r="H4656">
        <v>12.7594015436225</v>
      </c>
      <c r="I4656">
        <v>32.462223696310502</v>
      </c>
      <c r="J4656">
        <v>1.5916793174427399</v>
      </c>
      <c r="K4656">
        <v>8.7602061336938206</v>
      </c>
      <c r="L4656">
        <v>7.3356940456736801</v>
      </c>
      <c r="M4656">
        <v>100</v>
      </c>
      <c r="N4656">
        <v>4.4285714285714199</v>
      </c>
      <c r="O4656">
        <v>0</v>
      </c>
      <c r="P4656">
        <v>69.717138103161403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541</v>
      </c>
      <c r="E4657">
        <v>4.5219699999999996</v>
      </c>
      <c r="F4657">
        <v>8.99</v>
      </c>
      <c r="G4657">
        <v>97.9643536914148</v>
      </c>
      <c r="H4657">
        <v>-15.553523626445401</v>
      </c>
      <c r="I4657">
        <v>54.0516936933466</v>
      </c>
      <c r="J4657">
        <v>-7.7956724612133703</v>
      </c>
      <c r="K4657">
        <v>10.0269382171084</v>
      </c>
      <c r="L4657">
        <v>8.2392718434714904</v>
      </c>
      <c r="M4657">
        <v>8.3347316731462193</v>
      </c>
      <c r="N4657">
        <v>0.11605659959270199</v>
      </c>
      <c r="O4657">
        <v>30.700778642936498</v>
      </c>
      <c r="P4657">
        <v>176.61538461538399</v>
      </c>
      <c r="Q4657">
        <v>0.116413132039352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541</v>
      </c>
      <c r="E4658">
        <v>4.5</v>
      </c>
      <c r="F4658">
        <v>45</v>
      </c>
      <c r="G4658">
        <v>-41.969022407260503</v>
      </c>
      <c r="H4658">
        <v>1.7643058309189099</v>
      </c>
      <c r="I4658">
        <v>24.460040798780302</v>
      </c>
      <c r="J4658">
        <v>6.5846797840782996</v>
      </c>
      <c r="K4658">
        <v>40.8124910940817</v>
      </c>
      <c r="L4658">
        <v>37.484196915824</v>
      </c>
      <c r="M4658">
        <v>84.393883461621698</v>
      </c>
      <c r="N4658">
        <v>0.35385207239152899</v>
      </c>
      <c r="O4658">
        <v>34.355555555555497</v>
      </c>
      <c r="P4658">
        <v>88.758389261744895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622</v>
      </c>
      <c r="E4659">
        <v>4.4980230600000004</v>
      </c>
      <c r="F4659">
        <v>13.8</v>
      </c>
      <c r="G4659">
        <v>-44.927860394686498</v>
      </c>
      <c r="I4659">
        <v>-4.77655670793742</v>
      </c>
      <c r="K4659">
        <v>17.182926074637699</v>
      </c>
      <c r="L4659">
        <v>23.662368761796301</v>
      </c>
      <c r="M4659">
        <v>89.584477983611194</v>
      </c>
      <c r="N4659">
        <v>1</v>
      </c>
      <c r="O4659">
        <v>26.449275362318801</v>
      </c>
      <c r="P4659">
        <v>15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541</v>
      </c>
      <c r="E4660">
        <v>4.4550000000000001</v>
      </c>
      <c r="F4660">
        <v>14.85</v>
      </c>
      <c r="G4660">
        <v>15.4256647677493</v>
      </c>
      <c r="H4660">
        <v>-8.5472343182693091</v>
      </c>
      <c r="I4660">
        <v>-14.5019791349727</v>
      </c>
      <c r="J4660">
        <v>-1.4065570141269199</v>
      </c>
      <c r="K4660">
        <v>16.333550055871399</v>
      </c>
      <c r="L4660">
        <v>14.900443902991499</v>
      </c>
      <c r="M4660">
        <v>32.1708718665977</v>
      </c>
      <c r="N4660">
        <v>0.48823017696931897</v>
      </c>
      <c r="O4660">
        <v>32.996632996632997</v>
      </c>
      <c r="P4660">
        <v>52.1516393442623</v>
      </c>
      <c r="Q4660">
        <v>4.5103352847330001E-3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E4661">
        <v>4.4464062999999996</v>
      </c>
      <c r="F4661">
        <v>14.81</v>
      </c>
      <c r="G4661">
        <v>10.9936029345808</v>
      </c>
      <c r="H4661">
        <v>-14.5889846193532</v>
      </c>
      <c r="I4661">
        <v>-9.8574889397864407</v>
      </c>
      <c r="J4661">
        <v>15.4738423521481</v>
      </c>
      <c r="K4661">
        <v>14.516952170448601</v>
      </c>
      <c r="L4661">
        <v>14.646401031784499</v>
      </c>
      <c r="M4661">
        <v>62.080986834554402</v>
      </c>
      <c r="N4661">
        <v>1.37537850440389</v>
      </c>
      <c r="O4661">
        <v>40.783254557731198</v>
      </c>
      <c r="P4661">
        <v>45.911330049260997</v>
      </c>
      <c r="Q4661">
        <v>5.9532996811114999E-2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402</v>
      </c>
      <c r="E4662">
        <v>4.4406074999999996</v>
      </c>
      <c r="F4662">
        <v>10.25</v>
      </c>
      <c r="G4662">
        <v>23.896692957087399</v>
      </c>
      <c r="H4662">
        <v>7.2098132872674103</v>
      </c>
      <c r="I4662">
        <v>-4.2036959847007704</v>
      </c>
      <c r="J4662">
        <v>11.688349564488901</v>
      </c>
      <c r="K4662">
        <v>9.4587356297717697</v>
      </c>
      <c r="L4662">
        <v>8.92672785019621</v>
      </c>
      <c r="M4662">
        <v>100</v>
      </c>
      <c r="N4662">
        <v>6.1</v>
      </c>
      <c r="O4662">
        <v>0</v>
      </c>
      <c r="P4662">
        <v>47.907647907647899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541</v>
      </c>
      <c r="E4663">
        <v>4.4190649999999998</v>
      </c>
      <c r="F4663">
        <v>5.95</v>
      </c>
      <c r="G4663">
        <v>31.341525467194099</v>
      </c>
      <c r="H4663">
        <v>1.9789148523017701</v>
      </c>
      <c r="I4663">
        <v>-14.4681514666462</v>
      </c>
      <c r="J4663">
        <v>-7.6971450657212497</v>
      </c>
      <c r="K4663">
        <v>6.2747812910393996</v>
      </c>
      <c r="L4663">
        <v>5.8670833288496702</v>
      </c>
      <c r="M4663">
        <v>25.7103372772571</v>
      </c>
      <c r="N4663">
        <v>0.56629213483146001</v>
      </c>
      <c r="O4663">
        <v>66.050420168067205</v>
      </c>
      <c r="P4663">
        <v>83.076923076923094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54</v>
      </c>
      <c r="E4664">
        <v>4.4167664469999997</v>
      </c>
      <c r="F4664">
        <v>5.27</v>
      </c>
      <c r="G4664">
        <v>-52.212589827944598</v>
      </c>
      <c r="H4664">
        <v>-2.6967428913377001</v>
      </c>
      <c r="I4664">
        <v>-27.765062455063799</v>
      </c>
      <c r="J4664">
        <v>1.5916793174427399</v>
      </c>
      <c r="K4664">
        <v>5.4162827580849102</v>
      </c>
      <c r="L4664">
        <v>5.8153221058352704</v>
      </c>
      <c r="M4664">
        <v>19.553572178607599</v>
      </c>
      <c r="N4664">
        <v>1.7222222222222201</v>
      </c>
      <c r="O4664">
        <v>39.278937381404099</v>
      </c>
      <c r="P4664">
        <v>5.3999999999999799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72</v>
      </c>
      <c r="E4665">
        <v>4.4029999999999996</v>
      </c>
      <c r="F4665">
        <v>2.59</v>
      </c>
      <c r="G4665">
        <v>-27.369163905784301</v>
      </c>
      <c r="H4665">
        <v>-6.8154283883501803</v>
      </c>
      <c r="I4665">
        <v>-6.3836995650802901</v>
      </c>
      <c r="J4665">
        <v>-2.33689211112867</v>
      </c>
      <c r="K4665">
        <v>2.5846611606483099</v>
      </c>
      <c r="L4665">
        <v>2.5008345114466102</v>
      </c>
      <c r="M4665">
        <v>34.758560959059302</v>
      </c>
      <c r="N4665">
        <v>0.98874672504583205</v>
      </c>
      <c r="O4665">
        <v>22.007722007721998</v>
      </c>
      <c r="P4665">
        <v>29.499999999999901</v>
      </c>
      <c r="Q4665">
        <v>3.9445877159945998E-2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418</v>
      </c>
      <c r="E4666">
        <v>4.3823999999999996</v>
      </c>
      <c r="F4666">
        <v>13.28</v>
      </c>
      <c r="G4666">
        <v>-16.914180757012002</v>
      </c>
      <c r="H4666">
        <v>-26.3389117542993</v>
      </c>
      <c r="I4666">
        <v>-61.180366231746902</v>
      </c>
      <c r="J4666">
        <v>-3.3743070771150601</v>
      </c>
      <c r="K4666">
        <v>17.323692030680199</v>
      </c>
      <c r="L4666">
        <v>17.730415469901299</v>
      </c>
      <c r="M4666">
        <v>10.5839635484623</v>
      </c>
      <c r="N4666">
        <v>3.0365104229425201E-2</v>
      </c>
      <c r="O4666">
        <v>89.759036144578303</v>
      </c>
      <c r="P4666">
        <v>34.822335025380703</v>
      </c>
      <c r="Q4666">
        <v>7.7543531152996004E-2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46</v>
      </c>
      <c r="E4667">
        <v>4.3579800000000004</v>
      </c>
      <c r="F4667">
        <v>1.86</v>
      </c>
      <c r="G4667">
        <v>19.065968126362598</v>
      </c>
      <c r="H4667">
        <v>21.418698595776799</v>
      </c>
      <c r="I4667">
        <v>-28.189255120635799</v>
      </c>
      <c r="J4667">
        <v>-1.6515639258004899</v>
      </c>
      <c r="K4667">
        <v>1.5809568677049</v>
      </c>
      <c r="L4667">
        <v>1.59155004062419</v>
      </c>
      <c r="M4667">
        <v>62.609022721333197</v>
      </c>
      <c r="N4667">
        <v>1.2428361804772301</v>
      </c>
      <c r="O4667">
        <v>22.043010752688101</v>
      </c>
      <c r="P4667">
        <v>63.157894736842103</v>
      </c>
      <c r="Q4667">
        <v>-6.6264833701879999E-3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133</v>
      </c>
      <c r="E4668">
        <v>4.3573556880000002</v>
      </c>
      <c r="F4668">
        <v>9.84</v>
      </c>
      <c r="G4668">
        <v>-13.943840856600699</v>
      </c>
      <c r="H4668">
        <v>7.1802571341809696</v>
      </c>
      <c r="I4668">
        <v>-4.2332521377872103</v>
      </c>
      <c r="J4668">
        <v>1.5916793174427399</v>
      </c>
      <c r="K4668">
        <v>9.1854188891714497</v>
      </c>
      <c r="L4668">
        <v>9.04212461531014</v>
      </c>
      <c r="M4668">
        <v>100</v>
      </c>
      <c r="N4668">
        <v>6.2</v>
      </c>
      <c r="O4668">
        <v>0</v>
      </c>
      <c r="P4668">
        <v>10.067114093959701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138</v>
      </c>
      <c r="E4669">
        <v>4.3448399999999996</v>
      </c>
      <c r="F4669">
        <v>7.29</v>
      </c>
      <c r="G4669">
        <v>-24.0109549505604</v>
      </c>
      <c r="H4669">
        <v>-2.8868569597787599</v>
      </c>
      <c r="I4669">
        <v>-14.300366231746899</v>
      </c>
      <c r="J4669">
        <v>1.5916793174427399</v>
      </c>
      <c r="K4669">
        <v>7.2899997095072298</v>
      </c>
      <c r="L4669">
        <v>7.2814872376511603</v>
      </c>
      <c r="M4669">
        <v>98.182515309086796</v>
      </c>
      <c r="O4669">
        <v>0</v>
      </c>
      <c r="P4669">
        <v>0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469</v>
      </c>
      <c r="E4670">
        <v>4.3051316880000003</v>
      </c>
      <c r="F4670">
        <v>1.32</v>
      </c>
      <c r="G4670">
        <v>14.9364134704921</v>
      </c>
      <c r="H4670">
        <v>-5.10907918200098</v>
      </c>
      <c r="I4670">
        <v>5.6996337682530402</v>
      </c>
      <c r="J4670">
        <v>1.5916793174427399</v>
      </c>
      <c r="K4670">
        <v>1.17107994542948</v>
      </c>
      <c r="L4670">
        <v>1.0196820416847201</v>
      </c>
      <c r="M4670">
        <v>69.592024436713103</v>
      </c>
      <c r="N4670">
        <v>1.2654061435900199</v>
      </c>
      <c r="O4670">
        <v>12.1212121212121</v>
      </c>
      <c r="P4670">
        <v>76</v>
      </c>
      <c r="Q4670">
        <v>-3.4797021612127998E-2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21</v>
      </c>
      <c r="E4671">
        <v>4.2915109999999999</v>
      </c>
      <c r="F4671">
        <v>7.79</v>
      </c>
      <c r="G4671">
        <v>-12.4063704233398</v>
      </c>
      <c r="H4671">
        <v>-28.486856959778699</v>
      </c>
      <c r="I4671">
        <v>-7.5880374646236604</v>
      </c>
      <c r="J4671">
        <v>-6.3291127617651597</v>
      </c>
      <c r="K4671">
        <v>8.4124059747525894</v>
      </c>
      <c r="L4671">
        <v>8.3416637897526602</v>
      </c>
      <c r="M4671">
        <v>41.719944231732697</v>
      </c>
      <c r="N4671">
        <v>0.78497846875059196</v>
      </c>
      <c r="O4671">
        <v>60.462130937098799</v>
      </c>
      <c r="P4671">
        <v>27.079934747145099</v>
      </c>
      <c r="Q4671">
        <v>8.7022130143863993E-2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46</v>
      </c>
      <c r="E4672">
        <v>4.2841931999999998</v>
      </c>
      <c r="F4672">
        <v>12</v>
      </c>
      <c r="G4672">
        <v>76.994070175067606</v>
      </c>
      <c r="H4672">
        <v>19.4373020616279</v>
      </c>
      <c r="I4672">
        <v>-7.1575090888897996</v>
      </c>
      <c r="J4672">
        <v>5.3979076911451598</v>
      </c>
      <c r="K4672">
        <v>11.332507653302899</v>
      </c>
      <c r="L4672">
        <v>11.047149075830299</v>
      </c>
      <c r="M4672">
        <v>68.476142110041394</v>
      </c>
      <c r="N4672">
        <v>0.341716983891523</v>
      </c>
      <c r="O4672">
        <v>24.4166666666666</v>
      </c>
      <c r="P4672">
        <v>113.523131672597</v>
      </c>
      <c r="Q4672">
        <v>7.6612559812429997E-3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E4673">
        <v>4.2679434000000001</v>
      </c>
      <c r="F4673">
        <v>13.54</v>
      </c>
      <c r="G4673">
        <v>58.715090933380097</v>
      </c>
      <c r="H4673">
        <v>-1.0782661534486899</v>
      </c>
      <c r="I4673">
        <v>48.4400183836376</v>
      </c>
      <c r="J4673">
        <v>-0.86319432876663604</v>
      </c>
      <c r="K4673">
        <v>14.311300035128401</v>
      </c>
      <c r="L4673">
        <v>12.341880414922301</v>
      </c>
      <c r="M4673">
        <v>43.2977955873544</v>
      </c>
      <c r="N4673">
        <v>0.319581814496539</v>
      </c>
      <c r="O4673">
        <v>38.257016248153597</v>
      </c>
      <c r="P4673">
        <v>138.80070546737201</v>
      </c>
      <c r="Q4673">
        <v>-2.688015729617E-2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622</v>
      </c>
      <c r="E4674">
        <v>4.2309165000000002</v>
      </c>
      <c r="F4674">
        <v>4.7</v>
      </c>
      <c r="G4674">
        <v>-0.326744424244655</v>
      </c>
      <c r="H4674">
        <v>-14.925691911235001</v>
      </c>
      <c r="I4674">
        <v>-16.5872685186492</v>
      </c>
      <c r="J4674">
        <v>6.9940187007979396E-2</v>
      </c>
      <c r="K4674">
        <v>4.57197509628379</v>
      </c>
      <c r="L4674">
        <v>4.5037892027281101</v>
      </c>
      <c r="M4674">
        <v>56.636810803880998</v>
      </c>
      <c r="N4674">
        <v>0.843578387251539</v>
      </c>
      <c r="O4674">
        <v>27.659574468085001</v>
      </c>
      <c r="P4674">
        <v>35.8381502890173</v>
      </c>
      <c r="Q4674">
        <v>3.2174290298963001E-2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361</v>
      </c>
      <c r="E4675">
        <v>4.2168834000000004</v>
      </c>
      <c r="F4675">
        <v>5.31</v>
      </c>
      <c r="G4675">
        <v>-37.669491535926298</v>
      </c>
      <c r="H4675">
        <v>-6.5166210251145102</v>
      </c>
      <c r="I4675">
        <v>-30.546423014081299</v>
      </c>
      <c r="J4675">
        <v>1.7803585627257601</v>
      </c>
      <c r="K4675">
        <v>5.4263272933833502</v>
      </c>
      <c r="L4675">
        <v>5.6642862691467801</v>
      </c>
      <c r="M4675">
        <v>45.423670859141403</v>
      </c>
      <c r="N4675">
        <v>0.81163484033343702</v>
      </c>
      <c r="O4675">
        <v>38.418079096045197</v>
      </c>
      <c r="P4675">
        <v>15.1843817787418</v>
      </c>
      <c r="Q4675">
        <v>6.7731859895568E-2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E4676">
        <v>4.1893067999999998</v>
      </c>
      <c r="F4676">
        <v>6.42</v>
      </c>
      <c r="G4676">
        <v>200.23146929186299</v>
      </c>
      <c r="H4676">
        <v>139.420835347913</v>
      </c>
      <c r="I4676">
        <v>155.447532927916</v>
      </c>
      <c r="J4676">
        <v>19.348688663237098</v>
      </c>
      <c r="K4676">
        <v>3.5476091855687599</v>
      </c>
      <c r="L4676">
        <v>1.9411682740298699</v>
      </c>
      <c r="M4676">
        <v>99.985616941302098</v>
      </c>
      <c r="N4676">
        <v>1.80080499699378</v>
      </c>
      <c r="O4676">
        <v>0</v>
      </c>
      <c r="P4676">
        <v>224.24242424242399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1160</v>
      </c>
      <c r="E4677">
        <v>4.1414172349999996</v>
      </c>
      <c r="F4677">
        <v>4.79</v>
      </c>
      <c r="G4677">
        <v>22.0256304152932</v>
      </c>
      <c r="H4677">
        <v>-10.7919952996997</v>
      </c>
      <c r="I4677">
        <v>-22.007495326159201</v>
      </c>
      <c r="J4677">
        <v>-4.2669065411430998</v>
      </c>
      <c r="K4677">
        <v>5.1512939785840004</v>
      </c>
      <c r="L4677">
        <v>5.1811005197837003</v>
      </c>
      <c r="M4677">
        <v>45.717610934820399</v>
      </c>
      <c r="N4677">
        <v>0.47206747083314399</v>
      </c>
      <c r="O4677">
        <v>56.576200417536498</v>
      </c>
      <c r="P4677">
        <v>119.72477064220099</v>
      </c>
      <c r="Q4677">
        <v>-8.8018315619348003E-2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833</v>
      </c>
      <c r="E4678">
        <v>4.0946295599999996</v>
      </c>
      <c r="F4678">
        <v>83.54</v>
      </c>
      <c r="G4678">
        <v>-24.0109549505604</v>
      </c>
      <c r="H4678">
        <v>7.3387664733918401</v>
      </c>
      <c r="I4678">
        <v>125.82610689271399</v>
      </c>
      <c r="J4678">
        <v>11.817302750613299</v>
      </c>
      <c r="K4678">
        <v>74.670827673885299</v>
      </c>
      <c r="M4678">
        <v>100</v>
      </c>
      <c r="N4678">
        <v>6.2</v>
      </c>
      <c r="O4678">
        <v>0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198</v>
      </c>
      <c r="E4679">
        <v>4.0823099999999997</v>
      </c>
      <c r="F4679">
        <v>40.619999999999997</v>
      </c>
      <c r="G4679">
        <v>37.6285197808362</v>
      </c>
      <c r="H4679">
        <v>5.9264299408373597</v>
      </c>
      <c r="I4679">
        <v>48.179633768252998</v>
      </c>
      <c r="J4679">
        <v>2.8884374221808899</v>
      </c>
      <c r="K4679">
        <v>37.731503192505102</v>
      </c>
      <c r="L4679">
        <v>31.432363630562801</v>
      </c>
      <c r="M4679">
        <v>55.774833758645102</v>
      </c>
      <c r="N4679">
        <v>0.47603466429092001</v>
      </c>
      <c r="O4679">
        <v>18.168389955686798</v>
      </c>
      <c r="P4679">
        <v>160.886319845857</v>
      </c>
      <c r="Q4679">
        <v>0.10393900840595501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21</v>
      </c>
      <c r="E4680">
        <v>4.0399560000000001</v>
      </c>
      <c r="F4680">
        <v>10.11</v>
      </c>
      <c r="G4680">
        <v>-37.895111679691603</v>
      </c>
      <c r="H4680">
        <v>-25.356182113152901</v>
      </c>
      <c r="I4680">
        <v>-42.598238572172399</v>
      </c>
      <c r="J4680">
        <v>1.5916793174427399</v>
      </c>
      <c r="K4680">
        <v>11.1741030085505</v>
      </c>
      <c r="L4680">
        <v>10.4737541166581</v>
      </c>
      <c r="M4680">
        <v>1.9689873494554999</v>
      </c>
      <c r="N4680">
        <v>0.88666493932720103</v>
      </c>
      <c r="O4680">
        <v>54.500494559841698</v>
      </c>
      <c r="P4680">
        <v>44.428571428571402</v>
      </c>
      <c r="Q4680">
        <v>0.14545490380557599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418</v>
      </c>
      <c r="E4681">
        <v>3.9755424000000001</v>
      </c>
      <c r="F4681">
        <v>7.96</v>
      </c>
      <c r="G4681">
        <v>3.5531476135420998</v>
      </c>
      <c r="H4681">
        <v>18.672776067744099</v>
      </c>
      <c r="I4681">
        <v>18.366300434919701</v>
      </c>
      <c r="J4681">
        <v>1.34073828858453</v>
      </c>
      <c r="K4681">
        <v>7.2513075918954302</v>
      </c>
      <c r="L4681">
        <v>6.5616777670039896</v>
      </c>
      <c r="M4681">
        <v>57.171351527775897</v>
      </c>
      <c r="N4681">
        <v>1.2133768619391401</v>
      </c>
      <c r="O4681">
        <v>9.0452261306532602</v>
      </c>
      <c r="P4681">
        <v>73.420479302832206</v>
      </c>
      <c r="Q4681">
        <v>4.6128846965460997E-2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E4682">
        <v>3.9706039999999998</v>
      </c>
      <c r="F4682">
        <v>45.1</v>
      </c>
      <c r="G4682">
        <v>34.234659084527202</v>
      </c>
      <c r="H4682">
        <v>-3.7441882413791099</v>
      </c>
      <c r="I4682">
        <v>43.945247803340699</v>
      </c>
      <c r="J4682">
        <v>1.5916793174427399</v>
      </c>
      <c r="K4682">
        <v>43.892601739417799</v>
      </c>
      <c r="L4682">
        <v>37.6777883697291</v>
      </c>
      <c r="M4682">
        <v>50.127975425573403</v>
      </c>
      <c r="N4682">
        <v>0</v>
      </c>
      <c r="O4682">
        <v>0.86474501108646495</v>
      </c>
      <c r="P4682">
        <v>75.828460038986293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72</v>
      </c>
      <c r="E4683">
        <v>3.9538500299999999</v>
      </c>
      <c r="F4683">
        <v>9.09</v>
      </c>
      <c r="G4683">
        <v>138.70580805521899</v>
      </c>
      <c r="H4683">
        <v>-7.9955526119526601</v>
      </c>
      <c r="I4683">
        <v>-12.8494733746041</v>
      </c>
      <c r="J4683">
        <v>-4.2335634010038401</v>
      </c>
      <c r="K4683">
        <v>8.8024784903613806</v>
      </c>
      <c r="L4683">
        <v>7.6668434410887896</v>
      </c>
      <c r="M4683">
        <v>57.679301864312698</v>
      </c>
      <c r="N4683">
        <v>2.3210843611898899</v>
      </c>
      <c r="O4683">
        <v>38.3938393839383</v>
      </c>
      <c r="P4683">
        <v>184.06249999999901</v>
      </c>
      <c r="Q4683">
        <v>0.10668718648556499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302</v>
      </c>
      <c r="E4684">
        <v>3.901932</v>
      </c>
      <c r="F4684">
        <v>3</v>
      </c>
      <c r="K4684">
        <v>3.13914626791387</v>
      </c>
      <c r="L4684">
        <v>4.4077132628643598</v>
      </c>
      <c r="M4684">
        <v>99.841790054050605</v>
      </c>
      <c r="N4684">
        <v>1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715</v>
      </c>
      <c r="E4685">
        <v>3.8994098080000001</v>
      </c>
      <c r="F4685">
        <v>563.9</v>
      </c>
      <c r="G4685">
        <v>8.3164491889242207</v>
      </c>
      <c r="H4685">
        <v>7.8328347974800803</v>
      </c>
      <c r="I4685">
        <v>0.139004645980083</v>
      </c>
      <c r="J4685">
        <v>2.6448774873539298</v>
      </c>
      <c r="K4685">
        <v>524.29178030696596</v>
      </c>
      <c r="L4685">
        <v>490.018184706787</v>
      </c>
      <c r="M4685">
        <v>60.046073572563003</v>
      </c>
      <c r="N4685">
        <v>1.68120471147051</v>
      </c>
      <c r="O4685">
        <v>3.0235857421528598</v>
      </c>
      <c r="P4685">
        <v>34.051252793229601</v>
      </c>
      <c r="Q4685">
        <v>2.4635765917062999E-2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E4686">
        <v>3.8977439999999999</v>
      </c>
      <c r="F4686">
        <v>4.8</v>
      </c>
      <c r="G4686">
        <v>-38.601702281521298</v>
      </c>
      <c r="H4686">
        <v>-4.3421584150802</v>
      </c>
      <c r="I4686">
        <v>-31.5417455420917</v>
      </c>
      <c r="J4686">
        <v>-1.67362680500623</v>
      </c>
      <c r="K4686">
        <v>4.9537204755134896</v>
      </c>
      <c r="L4686">
        <v>5.3824275907389003</v>
      </c>
      <c r="M4686">
        <v>46.538071386940601</v>
      </c>
      <c r="N4686">
        <v>0.64260980489276098</v>
      </c>
      <c r="O4686">
        <v>65.625</v>
      </c>
      <c r="P4686">
        <v>12.9411764705882</v>
      </c>
      <c r="Q4686">
        <v>-3.0262975851275999E-2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198</v>
      </c>
      <c r="E4687">
        <v>3.8860964999999998</v>
      </c>
      <c r="F4687">
        <v>5.49</v>
      </c>
      <c r="G4687">
        <v>-36.1709549505604</v>
      </c>
      <c r="H4687">
        <v>5.7650545090341199</v>
      </c>
      <c r="I4687">
        <v>-9.7289376603183797</v>
      </c>
      <c r="J4687">
        <v>3.47847177027294</v>
      </c>
      <c r="K4687">
        <v>4.9447922293400302</v>
      </c>
      <c r="L4687">
        <v>4.9731345075970497</v>
      </c>
      <c r="M4687">
        <v>71.352422274726095</v>
      </c>
      <c r="N4687">
        <v>0.85951723185302797</v>
      </c>
      <c r="O4687">
        <v>19.3078324225865</v>
      </c>
      <c r="P4687">
        <v>44.0944881889763</v>
      </c>
      <c r="Q4687">
        <v>4.4084054550707998E-2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1428</v>
      </c>
      <c r="E4688">
        <v>3.8808574249999999</v>
      </c>
      <c r="F4688">
        <v>8.39</v>
      </c>
      <c r="G4688">
        <v>73.400809755321902</v>
      </c>
      <c r="H4688">
        <v>-3.49810390354402</v>
      </c>
      <c r="I4688">
        <v>-25.139898644074201</v>
      </c>
      <c r="J4688">
        <v>-2.7612618590278299</v>
      </c>
      <c r="K4688">
        <v>8.1455606979549504</v>
      </c>
      <c r="L4688">
        <v>7.00599172640998</v>
      </c>
      <c r="M4688">
        <v>51.995608063162003</v>
      </c>
      <c r="N4688">
        <v>1.0954303157319201</v>
      </c>
      <c r="O4688">
        <v>12.157330154946299</v>
      </c>
      <c r="P4688">
        <v>117.35751295336701</v>
      </c>
      <c r="Q4688">
        <v>4.9733746781075998E-2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677</v>
      </c>
      <c r="E4689">
        <v>3.8738009999999998</v>
      </c>
      <c r="F4689">
        <v>7.86</v>
      </c>
      <c r="G4689">
        <v>-24.0109549505604</v>
      </c>
      <c r="H4689">
        <v>-2.8868569597787599</v>
      </c>
      <c r="I4689">
        <v>-14.300366231746899</v>
      </c>
      <c r="J4689">
        <v>1.5916793174427399</v>
      </c>
      <c r="M4689">
        <v>50</v>
      </c>
      <c r="O4689">
        <v>0</v>
      </c>
      <c r="P4689">
        <v>0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72</v>
      </c>
      <c r="E4690">
        <v>3.8603860000000001</v>
      </c>
      <c r="F4690">
        <v>1.93</v>
      </c>
      <c r="G4690">
        <v>36.822378382772797</v>
      </c>
      <c r="H4690">
        <v>-3.9285236264454202</v>
      </c>
      <c r="I4690">
        <v>10.215762800510999</v>
      </c>
      <c r="J4690">
        <v>-4.8122615692567496</v>
      </c>
      <c r="K4690">
        <v>2.0334127129471802</v>
      </c>
      <c r="L4690">
        <v>1.75542032409636</v>
      </c>
      <c r="M4690">
        <v>28.4012220228248</v>
      </c>
      <c r="N4690">
        <v>0.273190530438847</v>
      </c>
      <c r="O4690">
        <v>23.834196891191699</v>
      </c>
      <c r="P4690">
        <v>114.444444444444</v>
      </c>
      <c r="Q4690">
        <v>5.6739267861250997E-2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361</v>
      </c>
      <c r="E4691">
        <v>3.8025899999999999</v>
      </c>
      <c r="F4691">
        <v>25.05</v>
      </c>
      <c r="G4691">
        <v>35.036664097058598</v>
      </c>
      <c r="H4691">
        <v>23.628294555372701</v>
      </c>
      <c r="I4691">
        <v>47.312536994059499</v>
      </c>
      <c r="J4691">
        <v>6.4033947986142996</v>
      </c>
      <c r="K4691">
        <v>17.672411917877501</v>
      </c>
      <c r="M4691">
        <v>99.959575232417293</v>
      </c>
      <c r="N4691">
        <v>0.74545454545454504</v>
      </c>
      <c r="O4691">
        <v>0</v>
      </c>
      <c r="P4691">
        <v>66.445182724252405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418</v>
      </c>
      <c r="E4692">
        <v>3.8</v>
      </c>
      <c r="F4692">
        <v>7.6</v>
      </c>
      <c r="G4692">
        <v>11.7033307637252</v>
      </c>
      <c r="H4692">
        <v>-2.97141026359013E-2</v>
      </c>
      <c r="I4692">
        <v>-17.485079607543099</v>
      </c>
      <c r="J4692">
        <v>4.3020930121645797</v>
      </c>
      <c r="K4692">
        <v>6.99643286514753</v>
      </c>
      <c r="L4692">
        <v>7.1268564815463504</v>
      </c>
      <c r="M4692">
        <v>63.969835993372399</v>
      </c>
      <c r="N4692">
        <v>1.15988657440696</v>
      </c>
      <c r="O4692">
        <v>68.684210526315795</v>
      </c>
      <c r="P4692">
        <v>58.004158004158</v>
      </c>
      <c r="Q4692">
        <v>6.8539656283408995E-2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622</v>
      </c>
      <c r="E4693">
        <v>3.79381656499999</v>
      </c>
      <c r="F4693">
        <v>24.47</v>
      </c>
      <c r="G4693">
        <v>19.172193089228799</v>
      </c>
      <c r="H4693">
        <v>-2.8868569597787599</v>
      </c>
      <c r="I4693">
        <v>-36.8391443260806</v>
      </c>
      <c r="J4693">
        <v>1.5916793174427399</v>
      </c>
      <c r="K4693">
        <v>24.643920118950302</v>
      </c>
      <c r="M4693">
        <v>3.4941471230000001E-6</v>
      </c>
      <c r="N4693">
        <v>0</v>
      </c>
      <c r="O4693">
        <v>44.748671843073097</v>
      </c>
      <c r="P4693">
        <v>43.183148039789302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133</v>
      </c>
      <c r="E4694">
        <v>3.7714156999999999</v>
      </c>
      <c r="F4694">
        <v>7.67</v>
      </c>
      <c r="G4694">
        <v>-25.0432130150765</v>
      </c>
      <c r="H4694">
        <v>-6.6509723926520303</v>
      </c>
      <c r="I4694">
        <v>-19.4919607929336</v>
      </c>
      <c r="J4694">
        <v>0.55942125292661904</v>
      </c>
      <c r="K4694">
        <v>7.7003320510402498</v>
      </c>
      <c r="L4694">
        <v>7.6648694876386498</v>
      </c>
      <c r="M4694">
        <v>48.590860183335899</v>
      </c>
      <c r="N4694">
        <v>0.59925919422896201</v>
      </c>
      <c r="O4694">
        <v>48.3702737940026</v>
      </c>
      <c r="P4694">
        <v>19.656786271450802</v>
      </c>
      <c r="Q4694">
        <v>5.1388925597814002E-2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133</v>
      </c>
      <c r="E4695">
        <v>3.7713128</v>
      </c>
      <c r="F4695">
        <v>8.7200000000000006</v>
      </c>
      <c r="G4695">
        <v>-41.199938806210902</v>
      </c>
      <c r="H4695">
        <v>-21.014935777512701</v>
      </c>
      <c r="I4695">
        <v>-26.7501654285341</v>
      </c>
      <c r="J4695">
        <v>1.7121612451535899</v>
      </c>
      <c r="K4695">
        <v>9.0753614650661802</v>
      </c>
      <c r="L4695">
        <v>10.4572811745895</v>
      </c>
      <c r="M4695">
        <v>54.783206136479699</v>
      </c>
      <c r="N4695">
        <v>0.53549390904716698</v>
      </c>
      <c r="O4695">
        <v>128.89908256880699</v>
      </c>
      <c r="P4695">
        <v>42.950819672131097</v>
      </c>
      <c r="Q4695">
        <v>3.0183755832208E-2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133</v>
      </c>
      <c r="E4696">
        <v>3.7591092000000002</v>
      </c>
      <c r="F4696">
        <v>6.39</v>
      </c>
      <c r="G4696">
        <v>-70.760954950560404</v>
      </c>
      <c r="H4696">
        <v>1.86724140087697</v>
      </c>
      <c r="I4696">
        <v>-41.604120497958498</v>
      </c>
      <c r="J4696">
        <v>-3.6011990208361899</v>
      </c>
      <c r="K4696">
        <v>6.8028919026041299</v>
      </c>
      <c r="L4696">
        <v>7.9915383350284896</v>
      </c>
      <c r="M4696">
        <v>50.054775775913598</v>
      </c>
      <c r="N4696">
        <v>0.35486786371919798</v>
      </c>
      <c r="O4696">
        <v>95.618153364632207</v>
      </c>
      <c r="P4696">
        <v>9.0443686006825796</v>
      </c>
      <c r="Q4696">
        <v>8.4700244266173993E-2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46</v>
      </c>
      <c r="E4697">
        <v>3.7551427500000001</v>
      </c>
      <c r="F4697">
        <v>2.65</v>
      </c>
      <c r="G4697">
        <v>-74.478244670186598</v>
      </c>
      <c r="I4697">
        <v>-22.921055886919302</v>
      </c>
      <c r="K4697">
        <v>4.20551033348326</v>
      </c>
      <c r="L4697">
        <v>8.3203468668060196</v>
      </c>
      <c r="M4697">
        <v>7.8432681322368997E-2</v>
      </c>
      <c r="N4697">
        <v>1</v>
      </c>
      <c r="O4697">
        <v>111.320754716981</v>
      </c>
      <c r="P4697">
        <v>3.9215686274509798</v>
      </c>
      <c r="Q4697">
        <v>-3.2202925944115002E-2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170</v>
      </c>
      <c r="E4698">
        <v>3.7072750000000001</v>
      </c>
      <c r="F4698">
        <v>6.1</v>
      </c>
      <c r="G4698">
        <v>123.956524724236</v>
      </c>
      <c r="H4698">
        <v>-24.16890824183</v>
      </c>
      <c r="I4698">
        <v>0.79397339089455299</v>
      </c>
      <c r="J4698">
        <v>0.94443012650423697</v>
      </c>
      <c r="K4698">
        <v>6.6567801807744997</v>
      </c>
      <c r="L4698">
        <v>5.38596584374028</v>
      </c>
      <c r="M4698">
        <v>38.6495016967203</v>
      </c>
      <c r="N4698">
        <v>0.86775064812167901</v>
      </c>
      <c r="O4698">
        <v>37.7049180327869</v>
      </c>
      <c r="P4698">
        <v>151.028806584362</v>
      </c>
      <c r="Q4698">
        <v>2.9297893748998001E-2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46</v>
      </c>
      <c r="E4699">
        <v>3.6908189999999998</v>
      </c>
      <c r="F4699">
        <v>7.31</v>
      </c>
      <c r="G4699">
        <v>8.6569216374613198</v>
      </c>
      <c r="H4699">
        <v>27.4521260910686</v>
      </c>
      <c r="I4699">
        <v>1.36419073027835</v>
      </c>
      <c r="J4699">
        <v>-0.19631557400041399</v>
      </c>
      <c r="K4699">
        <v>7.0900875521307896</v>
      </c>
      <c r="L4699">
        <v>6.4821890665055202</v>
      </c>
      <c r="M4699">
        <v>46.837936458038101</v>
      </c>
      <c r="N4699">
        <v>1.4640020165115399</v>
      </c>
      <c r="O4699">
        <v>36.5253077975376</v>
      </c>
      <c r="P4699">
        <v>74.047619047618994</v>
      </c>
      <c r="Q4699">
        <v>6.8446604407857006E-2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946</v>
      </c>
      <c r="E4700">
        <v>3.68049917</v>
      </c>
      <c r="F4700">
        <v>3.73</v>
      </c>
      <c r="G4700">
        <v>25.1890450494395</v>
      </c>
      <c r="H4700">
        <v>-7.1196611925829796</v>
      </c>
      <c r="I4700">
        <v>4.8689628417354696</v>
      </c>
      <c r="J4700">
        <v>-6.7627510623040799</v>
      </c>
      <c r="K4700">
        <v>3.5717415095598</v>
      </c>
      <c r="L4700">
        <v>3.2224512170169999</v>
      </c>
      <c r="M4700">
        <v>38.691599782012297</v>
      </c>
      <c r="N4700">
        <v>0.72280955829109295</v>
      </c>
      <c r="O4700">
        <v>31.367292225200998</v>
      </c>
      <c r="P4700">
        <v>61.471861471861402</v>
      </c>
      <c r="Q4700">
        <v>2.2822402350970002E-2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622</v>
      </c>
      <c r="E4701">
        <v>3.6554555</v>
      </c>
      <c r="F4701">
        <v>6.1</v>
      </c>
      <c r="G4701">
        <v>-45.301277531205599</v>
      </c>
      <c r="H4701">
        <v>19.1131430402212</v>
      </c>
      <c r="I4701">
        <v>-19.726722820894199</v>
      </c>
      <c r="J4701">
        <v>-2.3453285565729902</v>
      </c>
      <c r="K4701">
        <v>6.0507366288217703</v>
      </c>
      <c r="L4701">
        <v>7.1881170919818604</v>
      </c>
      <c r="M4701">
        <v>47.028260384224502</v>
      </c>
      <c r="N4701">
        <v>0.99897540983606503</v>
      </c>
      <c r="O4701">
        <v>33.6065573770491</v>
      </c>
      <c r="P4701">
        <v>48.780487804878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1428</v>
      </c>
      <c r="E4702">
        <v>3.6425595000000301</v>
      </c>
      <c r="F4702">
        <v>44.24</v>
      </c>
      <c r="G4702">
        <v>52.1738319869146</v>
      </c>
      <c r="H4702">
        <v>0.79031591510184696</v>
      </c>
      <c r="I4702">
        <v>3.9884038217289901</v>
      </c>
      <c r="J4702">
        <v>3.7804296116296099</v>
      </c>
      <c r="K4702">
        <v>41.432745713112602</v>
      </c>
      <c r="L4702">
        <v>38.317007267694102</v>
      </c>
      <c r="M4702">
        <v>52.471646248896</v>
      </c>
      <c r="N4702">
        <v>1.3820609172598901</v>
      </c>
      <c r="O4702">
        <v>42.3598553345388</v>
      </c>
      <c r="P4702">
        <v>93.780113885238706</v>
      </c>
      <c r="Q4702">
        <v>6.3054224138243006E-2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54</v>
      </c>
      <c r="E4703">
        <v>3.6217199999999998</v>
      </c>
      <c r="F4703">
        <v>12</v>
      </c>
      <c r="G4703">
        <v>64.372090575342199</v>
      </c>
      <c r="H4703">
        <v>-2.8868569597787599</v>
      </c>
      <c r="I4703">
        <v>-24.074802321972498</v>
      </c>
      <c r="J4703">
        <v>1.5916793174427399</v>
      </c>
      <c r="K4703">
        <v>12.1352899484876</v>
      </c>
      <c r="L4703">
        <v>10.523360902413099</v>
      </c>
      <c r="M4703">
        <v>0.208805843141221</v>
      </c>
      <c r="N4703">
        <v>0</v>
      </c>
      <c r="O4703">
        <v>22.499999999999901</v>
      </c>
      <c r="P4703">
        <v>88.383045525902602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46</v>
      </c>
      <c r="E4704">
        <v>3.5264834999999999</v>
      </c>
      <c r="F4704">
        <v>2.25</v>
      </c>
      <c r="G4704">
        <v>-87.125709048921095</v>
      </c>
      <c r="H4704">
        <v>1.7643058309189099</v>
      </c>
      <c r="I4704">
        <v>-69.300366231746906</v>
      </c>
      <c r="J4704">
        <v>1.5916793174427399</v>
      </c>
      <c r="K4704">
        <v>2.2482355513538899</v>
      </c>
      <c r="L4704">
        <v>3.5795114089326798</v>
      </c>
      <c r="M4704">
        <v>52.316506694007998</v>
      </c>
      <c r="N4704">
        <v>0.97822784810126495</v>
      </c>
      <c r="O4704">
        <v>171.111111111111</v>
      </c>
      <c r="P4704">
        <v>40.625</v>
      </c>
      <c r="Q4704">
        <v>-0.15200381524218901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86</v>
      </c>
      <c r="E4705">
        <v>3.5235050000000001</v>
      </c>
      <c r="F4705">
        <v>8.5</v>
      </c>
      <c r="G4705">
        <v>69.170863231257698</v>
      </c>
      <c r="H4705">
        <v>4.4901922205491003</v>
      </c>
      <c r="I4705">
        <v>-19.855921787302499</v>
      </c>
      <c r="J4705">
        <v>4.8768304343941198</v>
      </c>
      <c r="K4705">
        <v>7.69733860889834</v>
      </c>
      <c r="L4705">
        <v>7.4190242839532798</v>
      </c>
      <c r="M4705">
        <v>63.973408544172798</v>
      </c>
      <c r="N4705">
        <v>1.4447858612642499</v>
      </c>
      <c r="O4705">
        <v>17.8823529411764</v>
      </c>
      <c r="P4705">
        <v>142.16524216524201</v>
      </c>
      <c r="Q4705">
        <v>0.14733633433713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715</v>
      </c>
      <c r="E4706">
        <v>3.52154549999999</v>
      </c>
      <c r="F4706">
        <v>20100</v>
      </c>
      <c r="G4706">
        <v>-5.5931859894901201</v>
      </c>
      <c r="H4706">
        <v>-1.87035303188851</v>
      </c>
      <c r="I4706">
        <v>-12.2495918825592</v>
      </c>
      <c r="J4706">
        <v>1.0670674632677399</v>
      </c>
      <c r="K4706">
        <v>19208.7545485521</v>
      </c>
      <c r="L4706">
        <v>17019.334615027899</v>
      </c>
      <c r="M4706">
        <v>52.023657374319697</v>
      </c>
      <c r="N4706">
        <v>1</v>
      </c>
      <c r="Q4706">
        <v>0.111248485696195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541</v>
      </c>
      <c r="E4707">
        <v>3.51</v>
      </c>
      <c r="F4707">
        <v>3.51</v>
      </c>
      <c r="G4707">
        <v>68.846187906582301</v>
      </c>
      <c r="H4707">
        <v>-0.89255496547675806</v>
      </c>
      <c r="I4707">
        <v>1.5412179266688799</v>
      </c>
      <c r="J4707">
        <v>-4.19779436676777</v>
      </c>
      <c r="K4707">
        <v>3.6404004256150602</v>
      </c>
      <c r="L4707">
        <v>3.0353849970482498</v>
      </c>
      <c r="M4707">
        <v>22.471567741824</v>
      </c>
      <c r="N4707">
        <v>0.75474602419700898</v>
      </c>
      <c r="O4707">
        <v>17.378917378917301</v>
      </c>
      <c r="P4707">
        <v>127.92207792207699</v>
      </c>
      <c r="Q4707">
        <v>7.9701888426649006E-2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541</v>
      </c>
      <c r="E4708">
        <v>3.4913688</v>
      </c>
      <c r="F4708">
        <v>5.62</v>
      </c>
      <c r="G4708">
        <v>-24.0109549505604</v>
      </c>
      <c r="H4708">
        <v>-2.8868569597787599</v>
      </c>
      <c r="I4708">
        <v>-14.300366231746899</v>
      </c>
      <c r="J4708">
        <v>1.5916793174427399</v>
      </c>
      <c r="K4708">
        <v>5.6199996169446598</v>
      </c>
      <c r="L4708">
        <v>5.6073432806591397</v>
      </c>
      <c r="M4708">
        <v>100</v>
      </c>
      <c r="O4708">
        <v>0</v>
      </c>
      <c r="P4708">
        <v>0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60</v>
      </c>
      <c r="E4709">
        <v>3.431241</v>
      </c>
      <c r="F4709">
        <v>9.9</v>
      </c>
      <c r="G4709">
        <v>36.442853801465397</v>
      </c>
      <c r="H4709">
        <v>-10.6003555823682</v>
      </c>
      <c r="I4709">
        <v>25.530142242829299</v>
      </c>
      <c r="J4709">
        <v>-3.6863602678541199</v>
      </c>
      <c r="K4709">
        <v>10.771668677612</v>
      </c>
      <c r="L4709">
        <v>12.3214489022818</v>
      </c>
      <c r="M4709">
        <v>19.599251282259399</v>
      </c>
      <c r="N4709">
        <v>0.72775765254150904</v>
      </c>
      <c r="O4709">
        <v>27.272727272727199</v>
      </c>
      <c r="P4709">
        <v>68.654173764906304</v>
      </c>
      <c r="Q4709">
        <v>1.9189419452051E-2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3.4181857</v>
      </c>
      <c r="F4710">
        <v>4.3899999999999997</v>
      </c>
      <c r="G4710">
        <v>27.368355394267098</v>
      </c>
      <c r="H4710">
        <v>21.973478235751902</v>
      </c>
      <c r="I4710">
        <v>-34.190877180652002</v>
      </c>
      <c r="J4710">
        <v>-5.8617368316255796</v>
      </c>
      <c r="K4710">
        <v>3.9646461170858198</v>
      </c>
      <c r="L4710">
        <v>4.0228126617813604</v>
      </c>
      <c r="M4710">
        <v>47.108973709944003</v>
      </c>
      <c r="N4710">
        <v>1.0441025211316199</v>
      </c>
      <c r="O4710">
        <v>33.940774487471501</v>
      </c>
      <c r="P4710">
        <v>91.703056768558895</v>
      </c>
      <c r="Q4710">
        <v>4.9541722684296997E-2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72</v>
      </c>
      <c r="E4711">
        <v>3.4157122497302499</v>
      </c>
      <c r="F4711">
        <v>9.2899999999999991</v>
      </c>
      <c r="G4711">
        <v>30.564752204181602</v>
      </c>
      <c r="H4711">
        <v>-2.8868569597787599</v>
      </c>
      <c r="I4711">
        <v>40.275340922995099</v>
      </c>
      <c r="J4711">
        <v>1.5916793174427399</v>
      </c>
      <c r="K4711">
        <v>9.1014284140508899</v>
      </c>
      <c r="L4711">
        <v>7.6966755333734902</v>
      </c>
      <c r="M4711">
        <v>100</v>
      </c>
      <c r="N4711">
        <v>0</v>
      </c>
      <c r="O4711">
        <v>0</v>
      </c>
      <c r="P4711">
        <v>54.575707154741998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72</v>
      </c>
      <c r="E4712">
        <v>3.40612</v>
      </c>
      <c r="F4712">
        <v>3.4</v>
      </c>
      <c r="G4712">
        <v>1.4502996619856701</v>
      </c>
      <c r="H4712">
        <v>1.9101910107009299</v>
      </c>
      <c r="I4712">
        <v>11.160888380799101</v>
      </c>
      <c r="J4712">
        <v>1.5916793174427399</v>
      </c>
      <c r="M4712">
        <v>100</v>
      </c>
      <c r="O4712">
        <v>0</v>
      </c>
      <c r="P4712">
        <v>25.461254612546099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715</v>
      </c>
      <c r="E4713">
        <v>3.3721852499999998</v>
      </c>
      <c r="F4713">
        <v>2743.35</v>
      </c>
      <c r="G4713">
        <v>1.83078816870559</v>
      </c>
      <c r="H4713">
        <v>1.04574649732994</v>
      </c>
      <c r="I4713">
        <v>1.69506726860186</v>
      </c>
      <c r="J4713">
        <v>1.36181435855251</v>
      </c>
      <c r="K4713">
        <v>2646.4663489109098</v>
      </c>
      <c r="L4713">
        <v>2428.4196915356201</v>
      </c>
      <c r="M4713">
        <v>62.239883768519803</v>
      </c>
      <c r="N4713">
        <v>0.63241408570216295</v>
      </c>
      <c r="O4713">
        <v>3.8146791331765901</v>
      </c>
      <c r="P4713">
        <v>32.298900462962898</v>
      </c>
      <c r="Q4713">
        <v>1.8760771011537999E-2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1771</v>
      </c>
      <c r="E4714">
        <v>3.3415609000000002</v>
      </c>
      <c r="F4714">
        <v>6.47</v>
      </c>
      <c r="G4714">
        <v>26.454161328509301</v>
      </c>
      <c r="H4714">
        <v>-2.5171745152374699E-2</v>
      </c>
      <c r="I4714">
        <v>78.259157577776804</v>
      </c>
      <c r="J4714">
        <v>1.5916793174427399</v>
      </c>
      <c r="K4714">
        <v>5.78624958747129</v>
      </c>
      <c r="L4714">
        <v>4.8651295617782901</v>
      </c>
      <c r="M4714">
        <v>57.856060947393999</v>
      </c>
      <c r="N4714">
        <v>4.6718806650437603E-3</v>
      </c>
      <c r="O4714">
        <v>6.1823802163833097</v>
      </c>
      <c r="P4714">
        <v>100.931677018633</v>
      </c>
      <c r="Q4714">
        <v>7.1454232474570001E-2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469</v>
      </c>
      <c r="E4715">
        <v>3.24</v>
      </c>
      <c r="F4715">
        <v>2.25</v>
      </c>
      <c r="G4715">
        <v>0.98904504943954297</v>
      </c>
      <c r="H4715">
        <v>-4.6109948908132399</v>
      </c>
      <c r="I4715">
        <v>-16.4742792752252</v>
      </c>
      <c r="J4715">
        <v>2.9250126507760701</v>
      </c>
      <c r="K4715">
        <v>2.2315468626627202</v>
      </c>
      <c r="L4715">
        <v>2.1480768888533501</v>
      </c>
      <c r="M4715">
        <v>47.968879348378501</v>
      </c>
      <c r="N4715">
        <v>0.87800563111936902</v>
      </c>
      <c r="O4715">
        <v>17.3333333333333</v>
      </c>
      <c r="P4715">
        <v>60.714285714285701</v>
      </c>
      <c r="Q4715">
        <v>7.4648244980783998E-2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622</v>
      </c>
      <c r="E4716">
        <v>3.229924</v>
      </c>
      <c r="F4716">
        <v>7.6</v>
      </c>
      <c r="G4716">
        <v>-22.542330117449598</v>
      </c>
      <c r="H4716">
        <v>-7.0045040186022796</v>
      </c>
      <c r="I4716">
        <v>-39.570769378256202</v>
      </c>
      <c r="J4716">
        <v>-4.73015976301701</v>
      </c>
      <c r="K4716">
        <v>8.8564433171963799</v>
      </c>
      <c r="L4716">
        <v>9.3698355232536592</v>
      </c>
      <c r="M4716">
        <v>23.916744196847599</v>
      </c>
      <c r="N4716">
        <v>0.70755514687509302</v>
      </c>
      <c r="O4716">
        <v>109.86842105263101</v>
      </c>
      <c r="P4716">
        <v>11.764705882352899</v>
      </c>
      <c r="Q4716">
        <v>6.9025709348913999E-2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E4717">
        <v>3.2114331170702899</v>
      </c>
      <c r="F4717">
        <v>15.25</v>
      </c>
      <c r="G4717">
        <v>-61.892828677647998</v>
      </c>
      <c r="H4717">
        <v>-3.21365434539968</v>
      </c>
      <c r="I4717">
        <v>-5.99070714083786</v>
      </c>
      <c r="J4717">
        <v>1.5916793174427399</v>
      </c>
      <c r="K4717">
        <v>14.8888614124463</v>
      </c>
      <c r="L4717">
        <v>15.3170348936062</v>
      </c>
      <c r="M4717">
        <v>52.0677046831699</v>
      </c>
      <c r="N4717">
        <v>0.31</v>
      </c>
      <c r="O4717">
        <v>86.885245901639294</v>
      </c>
      <c r="P4717">
        <v>42.124883504193797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361</v>
      </c>
      <c r="E4718">
        <v>3.2065968480000002</v>
      </c>
      <c r="F4718">
        <v>6.24</v>
      </c>
      <c r="G4718">
        <v>-10.7623161120849</v>
      </c>
      <c r="H4718">
        <v>-10.4369340013812</v>
      </c>
      <c r="I4718">
        <v>-25.1575090888898</v>
      </c>
      <c r="J4718">
        <v>-0.847345072801159</v>
      </c>
      <c r="K4718">
        <v>6.1760871392202104</v>
      </c>
      <c r="L4718">
        <v>6.30149494624336</v>
      </c>
      <c r="M4718">
        <v>51.482459353941998</v>
      </c>
      <c r="N4718">
        <v>1.6445434751052399</v>
      </c>
      <c r="O4718">
        <v>22.596153846153801</v>
      </c>
      <c r="P4718">
        <v>21.637426900584799</v>
      </c>
      <c r="Q4718">
        <v>-1.4881153739335001E-2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418</v>
      </c>
      <c r="E4719">
        <v>3.2032943999999999</v>
      </c>
      <c r="F4719">
        <v>8.4600000000000009</v>
      </c>
      <c r="G4719">
        <v>12.001906785773899</v>
      </c>
      <c r="H4719">
        <v>-2.8868569597787599</v>
      </c>
      <c r="I4719">
        <v>-20.300366231746899</v>
      </c>
      <c r="J4719">
        <v>1.5916793174427399</v>
      </c>
      <c r="K4719">
        <v>8.5111781765678902</v>
      </c>
      <c r="L4719">
        <v>7.9481601310733696</v>
      </c>
      <c r="M4719">
        <v>20.171589802924402</v>
      </c>
      <c r="N4719">
        <v>0</v>
      </c>
      <c r="O4719">
        <v>7.56501182033095</v>
      </c>
      <c r="P4719">
        <v>96.287703016241295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138</v>
      </c>
      <c r="E4720">
        <v>3.1808999999999998</v>
      </c>
      <c r="F4720">
        <v>9.2200000000000006</v>
      </c>
      <c r="G4720">
        <v>-69.807545191595096</v>
      </c>
      <c r="H4720">
        <v>-10.951373088811</v>
      </c>
      <c r="I4720">
        <v>-50.317021332371503</v>
      </c>
      <c r="J4720">
        <v>-1.3595125100260299</v>
      </c>
      <c r="K4720">
        <v>9.1168030879619497</v>
      </c>
      <c r="L4720">
        <v>11.326426304412401</v>
      </c>
      <c r="M4720">
        <v>60.415743985303102</v>
      </c>
      <c r="N4720">
        <v>1.20677417149498</v>
      </c>
      <c r="O4720">
        <v>87.527114967461998</v>
      </c>
      <c r="P4720">
        <v>16.7088607594936</v>
      </c>
      <c r="Q4720">
        <v>-5.8241508441515003E-2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715</v>
      </c>
      <c r="E4721">
        <v>3.13730683</v>
      </c>
      <c r="F4721">
        <v>84.81</v>
      </c>
      <c r="G4721">
        <v>30.076981095951101</v>
      </c>
      <c r="H4721">
        <v>3.9321858486566499</v>
      </c>
      <c r="I4721">
        <v>6.5288117138293398</v>
      </c>
      <c r="J4721">
        <v>1.40288875697077</v>
      </c>
      <c r="K4721">
        <v>80.216496141017103</v>
      </c>
      <c r="L4721">
        <v>71.826077276844998</v>
      </c>
      <c r="M4721">
        <v>50.818864179380903</v>
      </c>
      <c r="N4721">
        <v>1.1944806948872499</v>
      </c>
      <c r="O4721">
        <v>2.5822426600636601</v>
      </c>
      <c r="P4721">
        <v>59.657379518072297</v>
      </c>
      <c r="Q4721">
        <v>1.4865976829215E-2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622</v>
      </c>
      <c r="E4722">
        <v>3.1358552500000001</v>
      </c>
      <c r="F4722">
        <v>2.75</v>
      </c>
      <c r="G4722">
        <v>-25.796669236274699</v>
      </c>
      <c r="H4722">
        <v>0.67045529318567798</v>
      </c>
      <c r="I4722">
        <v>-31.965036890429499</v>
      </c>
      <c r="J4722">
        <v>1.5916793174427399</v>
      </c>
      <c r="K4722">
        <v>2.66736990066858</v>
      </c>
      <c r="L4722">
        <v>2.5327429425629702</v>
      </c>
      <c r="M4722">
        <v>89.978399168224499</v>
      </c>
      <c r="N4722">
        <v>0.60989040363539104</v>
      </c>
      <c r="O4722">
        <v>24</v>
      </c>
      <c r="P4722">
        <v>14.1078838174273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622</v>
      </c>
      <c r="E4723">
        <v>3.1324999999999998</v>
      </c>
      <c r="F4723">
        <v>3.58</v>
      </c>
      <c r="G4723">
        <v>-35.615893222165298</v>
      </c>
      <c r="H4723">
        <v>-6.4858286821437998</v>
      </c>
      <c r="I4723">
        <v>-27.1957433607007</v>
      </c>
      <c r="J4723">
        <v>0.79802852379195999</v>
      </c>
      <c r="K4723">
        <v>3.6401634795079501</v>
      </c>
      <c r="L4723">
        <v>4.2289206596968603</v>
      </c>
      <c r="M4723">
        <v>44.226437582753697</v>
      </c>
      <c r="N4723">
        <v>0.58066106309306598</v>
      </c>
      <c r="O4723">
        <v>57.541899441340703</v>
      </c>
      <c r="P4723">
        <v>32.1033210332103</v>
      </c>
      <c r="Q4723">
        <v>5.9763201439996E-2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541</v>
      </c>
      <c r="E4724">
        <v>3.1238001118785701</v>
      </c>
      <c r="F4724">
        <v>3.13</v>
      </c>
      <c r="G4724">
        <v>-24.0109549505604</v>
      </c>
      <c r="H4724">
        <v>-2.8868569597787599</v>
      </c>
      <c r="I4724">
        <v>-14.300366231746899</v>
      </c>
      <c r="J4724">
        <v>1.5916793174427399</v>
      </c>
      <c r="K4724">
        <v>3.12999999590728</v>
      </c>
      <c r="L4724">
        <v>3.1299027860239099</v>
      </c>
      <c r="M4724">
        <v>100</v>
      </c>
      <c r="O4724">
        <v>0</v>
      </c>
      <c r="P4724">
        <v>0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550</v>
      </c>
      <c r="E4725">
        <v>3.0493925000000002</v>
      </c>
      <c r="F4725">
        <v>1.55</v>
      </c>
      <c r="G4725">
        <v>-13.296669236274701</v>
      </c>
      <c r="H4725">
        <v>20.597991525069698</v>
      </c>
      <c r="I4725">
        <v>-11.651359609230299</v>
      </c>
      <c r="J4725">
        <v>16.3804117118089</v>
      </c>
      <c r="K4725">
        <v>1.4689071401926701</v>
      </c>
      <c r="L4725">
        <v>1.5760034645152501</v>
      </c>
      <c r="M4725">
        <v>55.767574475361101</v>
      </c>
      <c r="N4725">
        <v>1.0432360339598901</v>
      </c>
      <c r="O4725">
        <v>56.774193548387103</v>
      </c>
      <c r="P4725">
        <v>33.620689655172399</v>
      </c>
      <c r="Q4725">
        <v>-1.4765443215876001E-2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418</v>
      </c>
      <c r="E4726">
        <v>3.036</v>
      </c>
      <c r="F4726">
        <v>151.80000000000001</v>
      </c>
      <c r="G4726">
        <v>1013.06769673483</v>
      </c>
      <c r="H4726">
        <v>18.802155466643701</v>
      </c>
      <c r="I4726">
        <v>656.64935443864397</v>
      </c>
      <c r="J4726">
        <v>3.5786611605397001</v>
      </c>
      <c r="K4726">
        <v>116.76956460337099</v>
      </c>
      <c r="L4726">
        <v>64.9354718549544</v>
      </c>
      <c r="M4726">
        <v>100</v>
      </c>
      <c r="N4726">
        <v>0.23697247706422001</v>
      </c>
      <c r="O4726">
        <v>0</v>
      </c>
      <c r="P4726">
        <v>1037.07865168539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541</v>
      </c>
      <c r="E4727">
        <v>3.0326399999999998</v>
      </c>
      <c r="F4727">
        <v>4.8600000000000003</v>
      </c>
      <c r="G4727">
        <v>-28.152966784879901</v>
      </c>
      <c r="H4727">
        <v>5.39339781729129</v>
      </c>
      <c r="I4727">
        <v>-3.0875515864380199</v>
      </c>
      <c r="J4727">
        <v>23.020250746014099</v>
      </c>
      <c r="K4727">
        <v>4.7150446658704404</v>
      </c>
      <c r="L4727">
        <v>4.8030234753339398</v>
      </c>
      <c r="M4727">
        <v>63.0608084623872</v>
      </c>
      <c r="N4727">
        <v>3.7253679376481998</v>
      </c>
      <c r="O4727">
        <v>68.106995884773596</v>
      </c>
      <c r="P4727">
        <v>32.786885245901601</v>
      </c>
      <c r="Q4727">
        <v>0.114634255081329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121</v>
      </c>
      <c r="E4728">
        <v>3.0079349999999998</v>
      </c>
      <c r="F4728">
        <v>376.55</v>
      </c>
      <c r="G4728">
        <v>879.05244409046202</v>
      </c>
      <c r="H4728">
        <v>68.634629683659</v>
      </c>
      <c r="I4728">
        <v>-14.1141217193084</v>
      </c>
      <c r="J4728">
        <v>9.7980099153325497</v>
      </c>
      <c r="K4728">
        <v>276.53454242260898</v>
      </c>
      <c r="L4728">
        <v>258.192356048742</v>
      </c>
      <c r="M4728">
        <v>4.3324220454509996E-3</v>
      </c>
      <c r="N4728">
        <v>0.222452105793841</v>
      </c>
      <c r="O4728">
        <v>80.321338467666905</v>
      </c>
      <c r="P4728">
        <v>903.06339904102299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E4729">
        <v>3.0016989999999999</v>
      </c>
      <c r="F4729">
        <v>37</v>
      </c>
      <c r="G4729">
        <v>-74.446319987398994</v>
      </c>
      <c r="H4729">
        <v>-2.2065848509352199</v>
      </c>
      <c r="I4729">
        <v>6.6937475681222498</v>
      </c>
      <c r="J4729">
        <v>-0.265084608286701</v>
      </c>
      <c r="K4729">
        <v>36.309059723398498</v>
      </c>
      <c r="L4729">
        <v>39.976942345754701</v>
      </c>
      <c r="M4729">
        <v>38.561565753703597</v>
      </c>
      <c r="N4729">
        <v>0.44285714285714201</v>
      </c>
      <c r="O4729">
        <v>162.16216216216199</v>
      </c>
      <c r="P4729">
        <v>42.857142857142797</v>
      </c>
      <c r="Q4729">
        <v>-3.5714432354596003E-2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418</v>
      </c>
      <c r="E4730">
        <v>2.9990768999999999</v>
      </c>
      <c r="F4730">
        <v>8.77</v>
      </c>
      <c r="G4730">
        <v>3.0904943248018499</v>
      </c>
      <c r="H4730">
        <v>-7.0117176063785402</v>
      </c>
      <c r="I4730">
        <v>-24.8105703133796</v>
      </c>
      <c r="J4730">
        <v>9.4963217264766193</v>
      </c>
      <c r="K4730">
        <v>8.7930400541389808</v>
      </c>
      <c r="L4730">
        <v>8.7917108286024792</v>
      </c>
      <c r="M4730">
        <v>76.374013678613693</v>
      </c>
      <c r="N4730">
        <v>2.6463754438002698</v>
      </c>
      <c r="O4730">
        <v>46.408209806157302</v>
      </c>
      <c r="P4730">
        <v>54.130052724077302</v>
      </c>
      <c r="Q4730">
        <v>6.1434113149082002E-2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541</v>
      </c>
      <c r="E4731">
        <v>2.9933882440000001</v>
      </c>
      <c r="F4731">
        <v>13.46</v>
      </c>
      <c r="G4731">
        <v>-24.0109549505604</v>
      </c>
      <c r="H4731">
        <v>-2.8868569597787599</v>
      </c>
      <c r="I4731">
        <v>-14.300366231746899</v>
      </c>
      <c r="J4731">
        <v>1.5916793174427399</v>
      </c>
      <c r="K4731">
        <v>13.459997885022499</v>
      </c>
      <c r="L4731">
        <v>13.336417618625401</v>
      </c>
      <c r="M4731">
        <v>100</v>
      </c>
      <c r="O4731">
        <v>0</v>
      </c>
      <c r="P4731">
        <v>0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60</v>
      </c>
      <c r="E4732">
        <v>2.9164002600000001</v>
      </c>
      <c r="F4732">
        <v>2.84</v>
      </c>
      <c r="G4732">
        <v>-25.0562511178078</v>
      </c>
      <c r="H4732">
        <v>-0.38685695977875101</v>
      </c>
      <c r="I4732">
        <v>-22.390981118478301</v>
      </c>
      <c r="J4732">
        <v>5.9553156810791101</v>
      </c>
      <c r="K4732">
        <v>2.8089276582078999</v>
      </c>
      <c r="L4732">
        <v>3.0257097003600602</v>
      </c>
      <c r="M4732">
        <v>58.0659521084741</v>
      </c>
      <c r="N4732">
        <v>0.80063287516961901</v>
      </c>
      <c r="O4732">
        <v>58.098591549295797</v>
      </c>
      <c r="P4732">
        <v>11.372549019607799</v>
      </c>
      <c r="Q4732">
        <v>-0.133798229063397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622</v>
      </c>
      <c r="E4733">
        <v>2.9002683600000001</v>
      </c>
      <c r="F4733">
        <v>7.26</v>
      </c>
      <c r="G4733">
        <v>57.489045049439497</v>
      </c>
      <c r="H4733">
        <v>2.0264378379090902</v>
      </c>
      <c r="I4733">
        <v>17.699633768253001</v>
      </c>
      <c r="J4733">
        <v>1.5916793174427399</v>
      </c>
      <c r="K4733">
        <v>6.3964450009326104</v>
      </c>
      <c r="M4733">
        <v>99.959652270858797</v>
      </c>
      <c r="N4733">
        <v>2.4916943521594601</v>
      </c>
      <c r="O4733">
        <v>0</v>
      </c>
      <c r="P4733">
        <v>81.5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373</v>
      </c>
      <c r="E4734">
        <v>2.89771344</v>
      </c>
      <c r="F4734">
        <v>2.7</v>
      </c>
      <c r="G4734">
        <v>-24.379958640597302</v>
      </c>
      <c r="H4734">
        <v>-23.557248021231199</v>
      </c>
      <c r="I4734">
        <v>-10.454212385593101</v>
      </c>
      <c r="J4734">
        <v>-0.47728619979863202</v>
      </c>
      <c r="K4734">
        <v>3.1633650180167301</v>
      </c>
      <c r="L4734">
        <v>3.21697997066769</v>
      </c>
      <c r="M4734">
        <v>36.087359581349297</v>
      </c>
      <c r="N4734">
        <v>0.33358909234362999</v>
      </c>
      <c r="O4734">
        <v>98.8888888888888</v>
      </c>
      <c r="P4734">
        <v>73.076923076922995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E4735">
        <v>2.8783485</v>
      </c>
      <c r="F4735">
        <v>18.18</v>
      </c>
      <c r="G4735">
        <v>-19.045596982892999</v>
      </c>
      <c r="H4735">
        <v>-2.8868569597787599</v>
      </c>
      <c r="I4735">
        <v>-14.300366231746899</v>
      </c>
      <c r="J4735">
        <v>1.5916793174427399</v>
      </c>
      <c r="K4735">
        <v>18.17809611405</v>
      </c>
      <c r="L4735">
        <v>17.942056928575798</v>
      </c>
      <c r="M4735">
        <v>100</v>
      </c>
      <c r="O4735">
        <v>0</v>
      </c>
      <c r="P4735">
        <v>4.9653579676674298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541</v>
      </c>
      <c r="E4736">
        <v>2.823</v>
      </c>
      <c r="F4736">
        <v>9.41</v>
      </c>
      <c r="G4736">
        <v>41.658059133946601</v>
      </c>
      <c r="H4736">
        <v>-2.8868569597787599</v>
      </c>
      <c r="I4736">
        <v>39.961928850220197</v>
      </c>
      <c r="J4736">
        <v>1.5916793174427399</v>
      </c>
      <c r="K4736">
        <v>9.2419739159416601</v>
      </c>
      <c r="L4736">
        <v>7.7878138176996803</v>
      </c>
      <c r="M4736">
        <v>99.992037052364694</v>
      </c>
      <c r="O4736">
        <v>0</v>
      </c>
      <c r="P4736">
        <v>65.669014084506998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715</v>
      </c>
      <c r="E4737">
        <v>2.7862319549999999</v>
      </c>
      <c r="F4737">
        <v>265.97000000000003</v>
      </c>
      <c r="G4737">
        <v>-0.55089831963624603</v>
      </c>
      <c r="H4737">
        <v>1.60841744257212</v>
      </c>
      <c r="I4737">
        <v>1.2132059723790001</v>
      </c>
      <c r="J4737">
        <v>-0.934620875178377</v>
      </c>
      <c r="K4737">
        <v>256.54913237808103</v>
      </c>
      <c r="L4737">
        <v>237.64477903496299</v>
      </c>
      <c r="M4737">
        <v>60.128846353450299</v>
      </c>
      <c r="N4737">
        <v>0.637865631025476</v>
      </c>
      <c r="O4737">
        <v>8.6588713012745604</v>
      </c>
      <c r="P4737">
        <v>51.119318181818201</v>
      </c>
      <c r="Q4737">
        <v>3.1679578910440001E-2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E4738">
        <v>2.7113551</v>
      </c>
      <c r="F4738">
        <v>1.42</v>
      </c>
      <c r="G4738">
        <v>-21.112404225922699</v>
      </c>
      <c r="H4738">
        <v>-2.8868569597787599</v>
      </c>
      <c r="I4738">
        <v>-19.6336995650802</v>
      </c>
      <c r="J4738">
        <v>3.81390153966495</v>
      </c>
      <c r="K4738">
        <v>1.5312168312752299</v>
      </c>
      <c r="L4738">
        <v>1.51055531167184</v>
      </c>
      <c r="M4738">
        <v>49.089078373208899</v>
      </c>
      <c r="N4738">
        <v>1.96398055453797</v>
      </c>
      <c r="O4738">
        <v>62.676056338028097</v>
      </c>
      <c r="P4738">
        <v>47.9166666666666</v>
      </c>
      <c r="Q4738">
        <v>-1.6063315638589998E-2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541</v>
      </c>
      <c r="E4739">
        <v>2.6956533333333299</v>
      </c>
      <c r="F4739">
        <v>13.77</v>
      </c>
      <c r="G4739">
        <v>-24.0109549505604</v>
      </c>
      <c r="H4739">
        <v>-2.8868569597787599</v>
      </c>
      <c r="I4739">
        <v>-14.300366231746899</v>
      </c>
      <c r="J4739">
        <v>1.5916793174427399</v>
      </c>
      <c r="K4739">
        <v>13.76999794542</v>
      </c>
      <c r="L4739">
        <v>13.7335933659449</v>
      </c>
      <c r="M4739">
        <v>100</v>
      </c>
      <c r="O4739">
        <v>0</v>
      </c>
      <c r="P4739">
        <v>0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72</v>
      </c>
      <c r="E4740">
        <v>2.6850138000000001</v>
      </c>
      <c r="F4740">
        <v>8.1300000000000008</v>
      </c>
      <c r="G4740">
        <v>-24.0109549505604</v>
      </c>
      <c r="H4740">
        <v>-2.8868569597787599</v>
      </c>
      <c r="I4740">
        <v>-14.300366231746899</v>
      </c>
      <c r="J4740">
        <v>1.5916793174427399</v>
      </c>
      <c r="K4740">
        <v>8.1299999750959699</v>
      </c>
      <c r="L4740">
        <v>8.1293904377385395</v>
      </c>
      <c r="M4740">
        <v>100</v>
      </c>
      <c r="O4740">
        <v>0</v>
      </c>
      <c r="P4740">
        <v>0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402</v>
      </c>
      <c r="E4741">
        <v>2.6698037999999999</v>
      </c>
      <c r="F4741">
        <v>1.45</v>
      </c>
      <c r="G4741">
        <v>-29.239713120495001</v>
      </c>
      <c r="H4741">
        <v>-12.3208192239297</v>
      </c>
      <c r="I4741">
        <v>-33.744810676191399</v>
      </c>
      <c r="J4741">
        <v>-1.76402538054383</v>
      </c>
      <c r="K4741">
        <v>1.4752585034688901</v>
      </c>
      <c r="L4741">
        <v>1.53730822518039</v>
      </c>
      <c r="M4741">
        <v>45.632346095038798</v>
      </c>
      <c r="N4741">
        <v>0.78613634926323295</v>
      </c>
      <c r="O4741">
        <v>36.551724137930997</v>
      </c>
      <c r="P4741">
        <v>27.1929824561403</v>
      </c>
      <c r="Q4741">
        <v>-8.2014467636239E-2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219</v>
      </c>
      <c r="E4742">
        <v>2.64594</v>
      </c>
      <c r="F4742">
        <v>4.18</v>
      </c>
      <c r="G4742">
        <v>-66.7506809779577</v>
      </c>
      <c r="H4742">
        <v>1.87504780212598</v>
      </c>
      <c r="I4742">
        <v>-2.8336995650802899</v>
      </c>
      <c r="J4742">
        <v>6.35358407934749</v>
      </c>
      <c r="K4742">
        <v>3.9332614523748899</v>
      </c>
      <c r="L4742">
        <v>4.4031719729769501</v>
      </c>
      <c r="M4742">
        <v>71.518716908574305</v>
      </c>
      <c r="N4742">
        <v>2.9090909090908998</v>
      </c>
      <c r="O4742">
        <v>74.641148325358799</v>
      </c>
      <c r="P4742">
        <v>25.149700598802301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2.6349399999999998</v>
      </c>
      <c r="F4743">
        <v>4.0599999999999996</v>
      </c>
      <c r="G4743">
        <v>26.3594154198098</v>
      </c>
      <c r="H4743">
        <v>-33.956466467418799</v>
      </c>
      <c r="I4743">
        <v>-31.443223374604099</v>
      </c>
      <c r="J4743">
        <v>1.5916793174427399</v>
      </c>
      <c r="K4743">
        <v>4.2614723240267498</v>
      </c>
      <c r="L4743">
        <v>4.0971096498646098</v>
      </c>
      <c r="M4743">
        <v>34.869337904787102</v>
      </c>
      <c r="N4743">
        <v>9.5384615384615304E-2</v>
      </c>
      <c r="O4743">
        <v>48.522167487684698</v>
      </c>
      <c r="P4743">
        <v>87.096774193548299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72</v>
      </c>
      <c r="E4744">
        <v>2.5273368</v>
      </c>
      <c r="F4744">
        <v>16.11</v>
      </c>
      <c r="G4744">
        <v>-12.677160893891401</v>
      </c>
      <c r="H4744">
        <v>1.0486269111889699</v>
      </c>
      <c r="I4744">
        <v>-21.178978948509901</v>
      </c>
      <c r="J4744">
        <v>1.5916793174427399</v>
      </c>
      <c r="K4744">
        <v>15.8238580150822</v>
      </c>
      <c r="L4744">
        <v>15.851674372058801</v>
      </c>
      <c r="M4744">
        <v>55.983188191246398</v>
      </c>
      <c r="N4744">
        <v>9.1851851851851796E-2</v>
      </c>
      <c r="O4744">
        <v>17.939168218497802</v>
      </c>
      <c r="P4744">
        <v>23.923076923076898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418</v>
      </c>
      <c r="E4745">
        <v>2.50595422912424</v>
      </c>
      <c r="F4745">
        <v>8.33</v>
      </c>
      <c r="G4745">
        <v>-24.0109549505604</v>
      </c>
      <c r="H4745">
        <v>-2.8868569597787599</v>
      </c>
      <c r="I4745">
        <v>-14.300366231746899</v>
      </c>
      <c r="J4745">
        <v>1.5916793174427399</v>
      </c>
      <c r="K4745">
        <v>8.3299999999999894</v>
      </c>
      <c r="L4745">
        <v>8.33</v>
      </c>
      <c r="M4745">
        <v>50</v>
      </c>
      <c r="O4745">
        <v>0</v>
      </c>
      <c r="P4745">
        <v>0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622</v>
      </c>
      <c r="E4746">
        <v>2.5025556276588099</v>
      </c>
      <c r="F4746">
        <v>12.52</v>
      </c>
      <c r="G4746">
        <v>-24.249998775261599</v>
      </c>
      <c r="H4746">
        <v>-2.8868569597787599</v>
      </c>
      <c r="I4746">
        <v>-14.300366231746899</v>
      </c>
      <c r="J4746">
        <v>1.5916793174427399</v>
      </c>
      <c r="K4746">
        <v>12.5199965322268</v>
      </c>
      <c r="L4746">
        <v>12.562976329052701</v>
      </c>
      <c r="M4746">
        <v>55.887715274265297</v>
      </c>
      <c r="O4746">
        <v>0.23961661341853599</v>
      </c>
      <c r="P4746">
        <v>4.94551550712489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418</v>
      </c>
      <c r="E4747">
        <v>2.4157999999999999</v>
      </c>
      <c r="F4747">
        <v>5.14</v>
      </c>
      <c r="G4747">
        <v>422.79755568773697</v>
      </c>
      <c r="H4747">
        <v>101.99119182070901</v>
      </c>
      <c r="I4747">
        <v>432.50814440655</v>
      </c>
      <c r="J4747">
        <v>9.2839870097504402</v>
      </c>
      <c r="M4747">
        <v>100</v>
      </c>
      <c r="O4747">
        <v>0</v>
      </c>
      <c r="P4747">
        <v>446.80851063829698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124</v>
      </c>
      <c r="E4748">
        <v>2.3922164499999998</v>
      </c>
      <c r="F4748">
        <v>165.1</v>
      </c>
      <c r="G4748">
        <v>42.756721817116301</v>
      </c>
      <c r="H4748">
        <v>-9.4879805552843699</v>
      </c>
      <c r="I4748">
        <v>-8.26311510779062</v>
      </c>
      <c r="J4748">
        <v>10.2518100363969</v>
      </c>
      <c r="K4748">
        <v>151.52375119418599</v>
      </c>
      <c r="L4748">
        <v>132.21096283003499</v>
      </c>
      <c r="M4748">
        <v>66.757368877543399</v>
      </c>
      <c r="N4748">
        <v>0.76358514862109605</v>
      </c>
      <c r="O4748">
        <v>11.4476075105996</v>
      </c>
      <c r="P4748">
        <v>175.1208131978</v>
      </c>
      <c r="Q4748">
        <v>3.4359472940157003E-2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46</v>
      </c>
      <c r="E4749">
        <v>2.34178631999999</v>
      </c>
      <c r="F4749">
        <v>2.4</v>
      </c>
      <c r="G4749">
        <v>-5.5931859894901201</v>
      </c>
      <c r="H4749">
        <v>-1.87035303188851</v>
      </c>
      <c r="I4749">
        <v>-12.2495918825592</v>
      </c>
      <c r="J4749">
        <v>1.0670674632677399</v>
      </c>
      <c r="K4749">
        <v>1.7400020759405499</v>
      </c>
      <c r="L4749">
        <v>1.26157303085244</v>
      </c>
      <c r="M4749">
        <v>79.607056726233907</v>
      </c>
      <c r="N4749">
        <v>1</v>
      </c>
      <c r="Q4749">
        <v>-3.5149089750809E-2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46</v>
      </c>
      <c r="E4750">
        <v>2.2983612181383499</v>
      </c>
      <c r="F4750">
        <v>24.48</v>
      </c>
      <c r="G4750">
        <v>3.4890450494395502</v>
      </c>
      <c r="H4750">
        <v>-2.8868569597787599</v>
      </c>
      <c r="I4750">
        <v>-9.3260952197400897</v>
      </c>
      <c r="J4750">
        <v>1.5916793174427399</v>
      </c>
      <c r="K4750">
        <v>24.436143036676899</v>
      </c>
      <c r="L4750">
        <v>23.352226573305799</v>
      </c>
      <c r="M4750">
        <v>100</v>
      </c>
      <c r="O4750">
        <v>0</v>
      </c>
      <c r="P4750">
        <v>27.5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271</v>
      </c>
      <c r="E4751">
        <v>2.2678451000000002</v>
      </c>
      <c r="F4751">
        <v>3.31</v>
      </c>
      <c r="G4751">
        <v>-19.264119507522398</v>
      </c>
      <c r="H4751">
        <v>-2.8868569597787599</v>
      </c>
      <c r="I4751">
        <v>-9.5535307887089793</v>
      </c>
      <c r="J4751">
        <v>1.5916793174427399</v>
      </c>
      <c r="K4751">
        <v>3.26106534068257</v>
      </c>
      <c r="L4751">
        <v>3.1966327033096098</v>
      </c>
      <c r="M4751">
        <v>50</v>
      </c>
      <c r="O4751">
        <v>0</v>
      </c>
      <c r="P4751">
        <v>4.7468354430379698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E4752">
        <v>2.2430983119999999</v>
      </c>
      <c r="F4752">
        <v>3.76</v>
      </c>
      <c r="G4752">
        <v>288.37614182363302</v>
      </c>
      <c r="H4752">
        <v>3.0286359979677102</v>
      </c>
      <c r="I4752">
        <v>122.177621189636</v>
      </c>
      <c r="J4752">
        <v>1.5916793174427399</v>
      </c>
      <c r="K4752">
        <v>3.4660177794025899</v>
      </c>
      <c r="L4752">
        <v>2.3211245458318501</v>
      </c>
      <c r="M4752">
        <v>99.999999987781294</v>
      </c>
      <c r="N4752">
        <v>0</v>
      </c>
      <c r="O4752">
        <v>0</v>
      </c>
      <c r="P4752">
        <v>362.07228915662603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715</v>
      </c>
      <c r="E4753">
        <v>2.2099980540000002</v>
      </c>
      <c r="F4753">
        <v>71.209999999999994</v>
      </c>
      <c r="G4753">
        <v>39.614964167086498</v>
      </c>
      <c r="H4753">
        <v>-4.6334607856728596</v>
      </c>
      <c r="I4753">
        <v>10.8050448715559</v>
      </c>
      <c r="J4753">
        <v>-1.8547176312018501</v>
      </c>
      <c r="K4753">
        <v>70.660890205100003</v>
      </c>
      <c r="L4753">
        <v>61.546772702877703</v>
      </c>
      <c r="M4753">
        <v>42.618677459081702</v>
      </c>
      <c r="N4753">
        <v>1.1594887478592999</v>
      </c>
      <c r="O4753">
        <v>6.8670130599634804</v>
      </c>
      <c r="P4753">
        <v>66.768149882903899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402</v>
      </c>
      <c r="E4754">
        <v>2.1756525</v>
      </c>
      <c r="F4754">
        <v>7.25</v>
      </c>
      <c r="G4754">
        <v>-14.1624701020756</v>
      </c>
      <c r="H4754">
        <v>-13.467502121069</v>
      </c>
      <c r="I4754">
        <v>-28.195853167613901</v>
      </c>
      <c r="J4754">
        <v>-5.7612618590278402</v>
      </c>
      <c r="K4754">
        <v>7.3187130360733903</v>
      </c>
      <c r="L4754">
        <v>7.3105584464942304</v>
      </c>
      <c r="M4754">
        <v>54.812799964463998</v>
      </c>
      <c r="N4754">
        <v>1.5156282040015201</v>
      </c>
      <c r="O4754">
        <v>28.965517241379299</v>
      </c>
      <c r="P4754">
        <v>37.832699619771802</v>
      </c>
      <c r="Q4754">
        <v>3.4208170320946002E-2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541</v>
      </c>
      <c r="E4755">
        <v>2.1650564000000001</v>
      </c>
      <c r="F4755">
        <v>6.98</v>
      </c>
      <c r="G4755">
        <v>-24.0109549505604</v>
      </c>
      <c r="H4755">
        <v>-2.8868569597787599</v>
      </c>
      <c r="I4755">
        <v>-14.300366231746899</v>
      </c>
      <c r="J4755">
        <v>1.5916793174427399</v>
      </c>
      <c r="K4755">
        <v>6.9799965201419303</v>
      </c>
      <c r="L4755">
        <v>6.9520293720593402</v>
      </c>
      <c r="M4755">
        <v>99.999996303717197</v>
      </c>
      <c r="O4755">
        <v>0</v>
      </c>
      <c r="P4755">
        <v>0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541</v>
      </c>
      <c r="E4756">
        <v>2.10592511999999</v>
      </c>
      <c r="F4756">
        <v>28.44</v>
      </c>
      <c r="G4756">
        <v>104.42277998919801</v>
      </c>
      <c r="H4756">
        <v>76.319192189559601</v>
      </c>
      <c r="I4756">
        <v>83.199633768252994</v>
      </c>
      <c r="J4756">
        <v>11.824237456977601</v>
      </c>
      <c r="K4756">
        <v>18.036443143125901</v>
      </c>
      <c r="M4756">
        <v>100</v>
      </c>
      <c r="N4756">
        <v>1.19035812672176</v>
      </c>
      <c r="O4756">
        <v>0</v>
      </c>
      <c r="P4756">
        <v>128.43373493975901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21</v>
      </c>
      <c r="E4757">
        <v>2.08</v>
      </c>
      <c r="F4757">
        <v>16.64</v>
      </c>
      <c r="G4757">
        <v>-19.026727821222899</v>
      </c>
      <c r="H4757">
        <v>2.0973701695587801</v>
      </c>
      <c r="I4757">
        <v>-9.3161391024093998</v>
      </c>
      <c r="J4757">
        <v>1.5916793174427399</v>
      </c>
      <c r="K4757">
        <v>16.223474378936601</v>
      </c>
      <c r="L4757">
        <v>15.962267819795001</v>
      </c>
      <c r="M4757">
        <v>100</v>
      </c>
      <c r="N4757">
        <v>0</v>
      </c>
      <c r="O4757">
        <v>0</v>
      </c>
      <c r="P4757">
        <v>4.9842271293375404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418</v>
      </c>
      <c r="E4758">
        <v>2.0541</v>
      </c>
      <c r="F4758">
        <v>4.0999999999999996</v>
      </c>
      <c r="G4758">
        <v>-24.0109549505604</v>
      </c>
      <c r="H4758">
        <v>-2.8868569597787599</v>
      </c>
      <c r="I4758">
        <v>-14.300366231746899</v>
      </c>
      <c r="J4758">
        <v>1.5916793174427399</v>
      </c>
      <c r="K4758">
        <v>4.0999910451889701</v>
      </c>
      <c r="L4758">
        <v>4.0890656425632104</v>
      </c>
      <c r="M4758">
        <v>99.806682354411805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285</v>
      </c>
      <c r="E4759">
        <v>1.976</v>
      </c>
      <c r="F4759">
        <v>61.75</v>
      </c>
      <c r="G4759">
        <v>-24.0109549505604</v>
      </c>
      <c r="H4759">
        <v>-2.8868569597787599</v>
      </c>
      <c r="I4759">
        <v>-14.300366231746899</v>
      </c>
      <c r="J4759">
        <v>1.5916793174427399</v>
      </c>
      <c r="K4759">
        <v>61.75</v>
      </c>
      <c r="L4759">
        <v>61.75</v>
      </c>
      <c r="M4759">
        <v>50</v>
      </c>
      <c r="O4759">
        <v>0</v>
      </c>
      <c r="P4759">
        <v>0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89</v>
      </c>
      <c r="E4760">
        <v>1.95423462</v>
      </c>
      <c r="F4760">
        <v>7.9</v>
      </c>
      <c r="K4760">
        <v>7.7408079907778697</v>
      </c>
      <c r="M4760">
        <v>57.238046106161903</v>
      </c>
      <c r="N4760">
        <v>1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915</v>
      </c>
      <c r="E4761">
        <v>1.9468433999999999</v>
      </c>
      <c r="F4761">
        <v>3.93</v>
      </c>
      <c r="G4761">
        <v>23.733405951695101</v>
      </c>
      <c r="H4761">
        <v>1.9131430402212399</v>
      </c>
      <c r="I4761">
        <v>2.3168444507456201</v>
      </c>
      <c r="J4761">
        <v>1.5916793174427399</v>
      </c>
      <c r="K4761">
        <v>3.7803523600137798</v>
      </c>
      <c r="L4761">
        <v>3.3896712528514499</v>
      </c>
      <c r="M4761">
        <v>99.758189427494898</v>
      </c>
      <c r="N4761">
        <v>0</v>
      </c>
      <c r="O4761">
        <v>0</v>
      </c>
      <c r="P4761">
        <v>47.7443609022556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715</v>
      </c>
      <c r="E4762">
        <v>1.7649299939999901</v>
      </c>
      <c r="F4762">
        <v>4531.74</v>
      </c>
      <c r="G4762">
        <v>-23.528915039252201</v>
      </c>
      <c r="K4762">
        <v>4523.2196314963803</v>
      </c>
      <c r="L4762">
        <v>4345.2923176734603</v>
      </c>
      <c r="M4762">
        <v>66.2688689774686</v>
      </c>
      <c r="N4762">
        <v>1</v>
      </c>
      <c r="O4762">
        <v>3.0509252516693399</v>
      </c>
      <c r="P4762">
        <v>0.48203991130819601</v>
      </c>
      <c r="Q4762">
        <v>7.1969087878504007E-2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21</v>
      </c>
      <c r="E4763">
        <v>1.6015999999999999</v>
      </c>
      <c r="F4763">
        <v>0.44</v>
      </c>
      <c r="G4763">
        <v>-24.0109549505604</v>
      </c>
      <c r="H4763">
        <v>-2.8868569597787599</v>
      </c>
      <c r="I4763">
        <v>-14.300366231746899</v>
      </c>
      <c r="J4763">
        <v>1.5916793174427399</v>
      </c>
      <c r="K4763">
        <v>0.439999977816176</v>
      </c>
      <c r="L4763">
        <v>0.43926701338679802</v>
      </c>
      <c r="M4763">
        <v>100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622</v>
      </c>
      <c r="E4764">
        <v>1.5193308000000001</v>
      </c>
      <c r="F4764">
        <v>4.42</v>
      </c>
      <c r="G4764">
        <v>45.337704053270897</v>
      </c>
      <c r="H4764">
        <v>-2.8868569597787599</v>
      </c>
      <c r="I4764">
        <v>47.013502381391703</v>
      </c>
      <c r="J4764">
        <v>1.5916793174427399</v>
      </c>
      <c r="K4764">
        <v>4.3278090261918702</v>
      </c>
      <c r="L4764">
        <v>3.5437462393155199</v>
      </c>
      <c r="M4764">
        <v>100</v>
      </c>
      <c r="O4764">
        <v>0</v>
      </c>
      <c r="P4764">
        <v>69.348659003831401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138</v>
      </c>
      <c r="E4765">
        <v>1.3824000000000001</v>
      </c>
      <c r="F4765">
        <v>11.52</v>
      </c>
      <c r="G4765">
        <v>-24.0109549505604</v>
      </c>
      <c r="H4765">
        <v>-2.8868569597787599</v>
      </c>
      <c r="I4765">
        <v>-14.300366231746899</v>
      </c>
      <c r="J4765">
        <v>1.5916793174427399</v>
      </c>
      <c r="K4765">
        <v>11.5199999999999</v>
      </c>
      <c r="L4765">
        <v>11.52</v>
      </c>
      <c r="M4765">
        <v>50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118</v>
      </c>
      <c r="E4766">
        <v>1.37832452449136</v>
      </c>
      <c r="F4766">
        <v>13.12</v>
      </c>
      <c r="G4766">
        <v>-24.0109549505604</v>
      </c>
      <c r="H4766">
        <v>-2.8868569597787599</v>
      </c>
      <c r="I4766">
        <v>-14.300366231746899</v>
      </c>
      <c r="J4766">
        <v>1.5916793174427399</v>
      </c>
      <c r="K4766">
        <v>13.12</v>
      </c>
      <c r="L4766">
        <v>13.1199999999999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619</v>
      </c>
      <c r="E4767">
        <v>1.3188</v>
      </c>
      <c r="F4767">
        <v>18.84</v>
      </c>
      <c r="G4767">
        <v>-24.0109549505604</v>
      </c>
      <c r="H4767">
        <v>-2.8868569597787599</v>
      </c>
      <c r="I4767">
        <v>-14.300366231746899</v>
      </c>
      <c r="J4767">
        <v>1.5916793174427399</v>
      </c>
      <c r="K4767">
        <v>18.839974575933098</v>
      </c>
      <c r="L4767">
        <v>18.742453997046301</v>
      </c>
      <c r="M4767">
        <v>100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1160</v>
      </c>
      <c r="E4768">
        <v>1.2757499999999999</v>
      </c>
      <c r="F4768">
        <v>85.05</v>
      </c>
      <c r="G4768">
        <v>-40.913739513335202</v>
      </c>
      <c r="H4768">
        <v>-2.8868569597787599</v>
      </c>
      <c r="I4768">
        <v>-27.9551885667723</v>
      </c>
      <c r="J4768">
        <v>1.5916793174427399</v>
      </c>
      <c r="K4768">
        <v>85.272779147680197</v>
      </c>
      <c r="L4768">
        <v>89.976202710890007</v>
      </c>
      <c r="M4768">
        <v>3.8134211653962402</v>
      </c>
      <c r="O4768">
        <v>20.3409758965314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E4769">
        <v>1.2705</v>
      </c>
      <c r="F4769">
        <v>10.5</v>
      </c>
      <c r="G4769">
        <v>-24.0109549505604</v>
      </c>
      <c r="H4769">
        <v>-2.8868569597787599</v>
      </c>
      <c r="I4769">
        <v>-14.300366231746899</v>
      </c>
      <c r="J4769">
        <v>1.5916793174427399</v>
      </c>
      <c r="K4769">
        <v>10.499999982251</v>
      </c>
      <c r="L4769">
        <v>10.4995908708292</v>
      </c>
      <c r="M4769">
        <v>100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72</v>
      </c>
      <c r="E4770">
        <v>1.2510239999999999</v>
      </c>
      <c r="F4770">
        <v>10.050000000000001</v>
      </c>
      <c r="G4770">
        <v>-24.0109549505604</v>
      </c>
      <c r="H4770">
        <v>-2.8868569597787599</v>
      </c>
      <c r="I4770">
        <v>-14.300366231746899</v>
      </c>
      <c r="J4770">
        <v>1.5916793174427399</v>
      </c>
      <c r="K4770">
        <v>10.050000000000001</v>
      </c>
      <c r="L4770">
        <v>10.049999999999899</v>
      </c>
      <c r="M4770">
        <v>50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72</v>
      </c>
      <c r="E4771">
        <v>1.143</v>
      </c>
      <c r="F4771">
        <v>3.81</v>
      </c>
      <c r="G4771">
        <v>-24.0109549505604</v>
      </c>
      <c r="H4771">
        <v>-2.8868569597787599</v>
      </c>
      <c r="I4771">
        <v>-14.300366231746899</v>
      </c>
      <c r="J4771">
        <v>1.5916793174427399</v>
      </c>
      <c r="K4771">
        <v>3.80999996725724</v>
      </c>
      <c r="L4771">
        <v>3.8091741620473898</v>
      </c>
      <c r="M4771">
        <v>100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E4772">
        <v>1.129</v>
      </c>
      <c r="F4772">
        <v>11.29</v>
      </c>
      <c r="G4772">
        <v>46.0191655313672</v>
      </c>
      <c r="H4772">
        <v>2.0387935978420502</v>
      </c>
      <c r="I4772">
        <v>55.729754250180697</v>
      </c>
      <c r="J4772">
        <v>1.5916793174427399</v>
      </c>
      <c r="K4772">
        <v>10.788575947651699</v>
      </c>
      <c r="L4772">
        <v>8.5178231148249406</v>
      </c>
      <c r="M4772">
        <v>100</v>
      </c>
      <c r="N4772">
        <v>0</v>
      </c>
      <c r="O4772">
        <v>0</v>
      </c>
      <c r="P4772">
        <v>70.030120481927696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622</v>
      </c>
      <c r="E4773">
        <v>1.0733211024003799</v>
      </c>
      <c r="F4773">
        <v>1.95</v>
      </c>
      <c r="K4773">
        <v>2.2159995707425302</v>
      </c>
      <c r="M4773" s="1">
        <v>2.4459774300000002E-7</v>
      </c>
      <c r="N4773">
        <v>1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46</v>
      </c>
      <c r="E4774">
        <v>0.93283125</v>
      </c>
      <c r="F4774">
        <v>57.85</v>
      </c>
      <c r="G4774">
        <v>-24.0109549505604</v>
      </c>
      <c r="H4774">
        <v>-2.8868569597787599</v>
      </c>
      <c r="I4774">
        <v>-14.300366231746899</v>
      </c>
      <c r="J4774">
        <v>1.5916793174427399</v>
      </c>
      <c r="K4774">
        <v>57.849931577768203</v>
      </c>
      <c r="L4774">
        <v>57.588293837918101</v>
      </c>
      <c r="M4774">
        <v>100</v>
      </c>
      <c r="O4774">
        <v>0</v>
      </c>
      <c r="P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170</v>
      </c>
      <c r="E4775">
        <v>0.92903103284561495</v>
      </c>
      <c r="F4775">
        <v>9.5</v>
      </c>
      <c r="G4775">
        <v>-24.0109549505604</v>
      </c>
      <c r="I4775">
        <v>-14.300366231746899</v>
      </c>
      <c r="K4775">
        <v>9.5</v>
      </c>
      <c r="L4775">
        <v>9.5</v>
      </c>
      <c r="M4775">
        <v>50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541</v>
      </c>
      <c r="E4776">
        <v>0.86460657346542202</v>
      </c>
      <c r="F4776">
        <v>11.02</v>
      </c>
      <c r="G4776">
        <v>-24.0109549505604</v>
      </c>
      <c r="H4776">
        <v>-2.8868569597787599</v>
      </c>
      <c r="I4776">
        <v>-14.300366231746899</v>
      </c>
      <c r="J4776">
        <v>1.5916793174427399</v>
      </c>
      <c r="K4776">
        <v>11.0199999495365</v>
      </c>
      <c r="L4776">
        <v>11.0187648343649</v>
      </c>
      <c r="M4776">
        <v>100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619</v>
      </c>
      <c r="E4777">
        <v>0.73349999999999704</v>
      </c>
      <c r="F4777">
        <v>4.8899999999999997</v>
      </c>
      <c r="G4777">
        <v>-24.0109549505604</v>
      </c>
      <c r="I4777">
        <v>-14.300366231746899</v>
      </c>
      <c r="K4777">
        <v>4.8899999999999899</v>
      </c>
      <c r="L4777">
        <v>4.8899999999999801</v>
      </c>
      <c r="M4777">
        <v>50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198</v>
      </c>
      <c r="E4778">
        <v>0.72540000000000004</v>
      </c>
      <c r="F4778">
        <v>8.06</v>
      </c>
      <c r="G4778">
        <v>57.112640555057503</v>
      </c>
      <c r="H4778">
        <v>2.0610597068879102</v>
      </c>
      <c r="I4778">
        <v>42.508972289653798</v>
      </c>
      <c r="J4778">
        <v>1.5916793174427399</v>
      </c>
      <c r="K4778">
        <v>7.3945633285062398</v>
      </c>
      <c r="L4778">
        <v>5.9260349582988701</v>
      </c>
      <c r="M4778">
        <v>100</v>
      </c>
      <c r="N4778">
        <v>0</v>
      </c>
      <c r="O4778">
        <v>0</v>
      </c>
      <c r="P4778">
        <v>81.123595505617899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E4779">
        <v>0.66086999999999996</v>
      </c>
      <c r="F4779">
        <v>10.5</v>
      </c>
      <c r="G4779">
        <v>-24.0109549505604</v>
      </c>
      <c r="H4779">
        <v>-2.8868569597787599</v>
      </c>
      <c r="I4779">
        <v>-14.300366231746899</v>
      </c>
      <c r="J4779">
        <v>1.5916793174427399</v>
      </c>
      <c r="K4779">
        <v>10.022055200786999</v>
      </c>
      <c r="M4779">
        <v>50</v>
      </c>
      <c r="O4779">
        <v>0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715</v>
      </c>
      <c r="E4780">
        <v>0.62861604399999904</v>
      </c>
      <c r="F4780">
        <v>35.86</v>
      </c>
      <c r="G4780">
        <v>40.032960877435798</v>
      </c>
      <c r="H4780">
        <v>-4.75755847284616</v>
      </c>
      <c r="I4780">
        <v>10.473468145427701</v>
      </c>
      <c r="J4780">
        <v>-1.74165401589057</v>
      </c>
      <c r="K4780">
        <v>35.534940720100799</v>
      </c>
      <c r="L4780">
        <v>31.053811909275002</v>
      </c>
      <c r="M4780">
        <v>21.949362773198501</v>
      </c>
      <c r="N4780">
        <v>0.97722897013403998</v>
      </c>
      <c r="O4780">
        <v>8.7283881762409496</v>
      </c>
      <c r="P4780">
        <v>65.253456221198107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121</v>
      </c>
      <c r="E4781">
        <v>0.49906499999999998</v>
      </c>
      <c r="F4781">
        <v>20.37</v>
      </c>
      <c r="G4781">
        <v>-13.7836822232877</v>
      </c>
      <c r="H4781">
        <v>2.1131430402212499</v>
      </c>
      <c r="I4781">
        <v>-9.3003662317469402</v>
      </c>
      <c r="J4781">
        <v>1.5916793174427399</v>
      </c>
      <c r="K4781">
        <v>19.896570442291502</v>
      </c>
      <c r="L4781">
        <v>19.2963922215467</v>
      </c>
      <c r="M4781">
        <v>100</v>
      </c>
      <c r="N4781">
        <v>0</v>
      </c>
      <c r="O4781">
        <v>0</v>
      </c>
      <c r="P4781">
        <v>10.2272727272727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138</v>
      </c>
      <c r="E4782">
        <v>0.49402200000000002</v>
      </c>
      <c r="F4782">
        <v>4.1100000000000003</v>
      </c>
      <c r="G4782">
        <v>-24.0109549505604</v>
      </c>
      <c r="H4782">
        <v>-2.8868569597787599</v>
      </c>
      <c r="I4782">
        <v>-14.300366231746899</v>
      </c>
      <c r="J4782">
        <v>1.5916793174427399</v>
      </c>
      <c r="K4782">
        <v>4.1099999639547002</v>
      </c>
      <c r="L4782">
        <v>4.1091177388320501</v>
      </c>
      <c r="M4782">
        <v>100</v>
      </c>
      <c r="O4782">
        <v>0</v>
      </c>
      <c r="P4782">
        <v>0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541</v>
      </c>
      <c r="E4783">
        <v>0.44338408800000001</v>
      </c>
      <c r="F4783">
        <v>4.66</v>
      </c>
      <c r="G4783">
        <v>-2.65678828389377</v>
      </c>
      <c r="H4783">
        <v>12.7381430402212</v>
      </c>
      <c r="I4783">
        <v>7.0538004349197196</v>
      </c>
      <c r="J4783">
        <v>17.216679317442701</v>
      </c>
      <c r="K4783">
        <v>3.9154829679101701</v>
      </c>
      <c r="L4783">
        <v>3.8398485622540601</v>
      </c>
      <c r="M4783">
        <v>100</v>
      </c>
      <c r="N4783">
        <v>6.2</v>
      </c>
      <c r="O4783">
        <v>0</v>
      </c>
      <c r="P4783">
        <v>21.3541666666666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E4784">
        <v>0.38200000000000001</v>
      </c>
      <c r="F4784">
        <v>9.5500000000000007</v>
      </c>
      <c r="G4784">
        <v>-24.0109549505604</v>
      </c>
      <c r="H4784">
        <v>-2.8868569597787599</v>
      </c>
      <c r="I4784">
        <v>-14.300366231746899</v>
      </c>
      <c r="J4784">
        <v>1.5916793174427399</v>
      </c>
      <c r="K4784">
        <v>9.5499988644608393</v>
      </c>
      <c r="L4784">
        <v>9.5265747888439307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46</v>
      </c>
      <c r="E4785">
        <v>0.36780000000000002</v>
      </c>
      <c r="F4785">
        <v>12.26</v>
      </c>
      <c r="G4785">
        <v>167.89380695420101</v>
      </c>
      <c r="H4785">
        <v>2.07889646487877</v>
      </c>
      <c r="I4785">
        <v>177.60439567301401</v>
      </c>
      <c r="J4785">
        <v>1.5916793174427399</v>
      </c>
      <c r="K4785">
        <v>11.3629858462113</v>
      </c>
      <c r="M4785">
        <v>100</v>
      </c>
      <c r="N4785">
        <v>0</v>
      </c>
      <c r="O4785">
        <v>0</v>
      </c>
      <c r="P4785">
        <v>191.90476190476099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418</v>
      </c>
      <c r="E4786">
        <v>0.35678500000000002</v>
      </c>
      <c r="F4786">
        <v>7.15</v>
      </c>
      <c r="G4786">
        <v>-24.0109549505604</v>
      </c>
      <c r="H4786">
        <v>-2.8868569597787599</v>
      </c>
      <c r="I4786">
        <v>-14.300366231746899</v>
      </c>
      <c r="J4786">
        <v>1.5916793174427399</v>
      </c>
      <c r="K4786">
        <v>7.1499999331523396</v>
      </c>
      <c r="L4786">
        <v>7.1484121717234999</v>
      </c>
      <c r="M4786">
        <v>100</v>
      </c>
      <c r="O4786">
        <v>0</v>
      </c>
      <c r="P4786">
        <v>0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121</v>
      </c>
      <c r="E4787">
        <v>0.34499999999999997</v>
      </c>
      <c r="F4787">
        <v>3.45</v>
      </c>
      <c r="G4787">
        <v>-14.1383434855922</v>
      </c>
      <c r="H4787">
        <v>-2.8868569597787599</v>
      </c>
      <c r="I4787">
        <v>-14.300366231746899</v>
      </c>
      <c r="J4787">
        <v>1.5916793174427399</v>
      </c>
      <c r="K4787">
        <v>3.44983641239806</v>
      </c>
      <c r="L4787">
        <v>3.4080179005362399</v>
      </c>
      <c r="M4787">
        <v>100</v>
      </c>
      <c r="O4787">
        <v>0</v>
      </c>
      <c r="P4787">
        <v>9.8726114649681591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622</v>
      </c>
      <c r="E4788">
        <v>0.33499999999999802</v>
      </c>
      <c r="F4788">
        <v>1</v>
      </c>
      <c r="G4788">
        <v>-14.8449732899431</v>
      </c>
      <c r="H4788">
        <v>-4.2627840798750798</v>
      </c>
      <c r="I4788">
        <v>-17.738252227332602</v>
      </c>
      <c r="J4788">
        <v>-0.68487498968562099</v>
      </c>
      <c r="M4788">
        <v>50</v>
      </c>
      <c r="N4788">
        <v>1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418</v>
      </c>
      <c r="E4789">
        <v>0.28151999999999999</v>
      </c>
      <c r="F4789">
        <v>11.73</v>
      </c>
      <c r="G4789">
        <v>106.894556860463</v>
      </c>
      <c r="H4789">
        <v>-2.8868569597787599</v>
      </c>
      <c r="I4789">
        <v>-14.300366231746899</v>
      </c>
      <c r="J4789">
        <v>1.5916793174427399</v>
      </c>
      <c r="K4789">
        <v>11.716009602676801</v>
      </c>
      <c r="L4789">
        <v>10.372177069187799</v>
      </c>
      <c r="M4789">
        <v>99.999262565895194</v>
      </c>
      <c r="O4789">
        <v>0</v>
      </c>
      <c r="P4789">
        <v>263.15789473684202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361</v>
      </c>
      <c r="E4790">
        <v>0.22970760000000001</v>
      </c>
      <c r="F4790">
        <v>2.14</v>
      </c>
      <c r="G4790">
        <v>-19.108994166246699</v>
      </c>
      <c r="H4790">
        <v>-2.8868569597787599</v>
      </c>
      <c r="I4790">
        <v>-9.3984054474332197</v>
      </c>
      <c r="J4790">
        <v>1.5916793174427399</v>
      </c>
      <c r="K4790">
        <v>2.1032169584672502</v>
      </c>
      <c r="L4790">
        <v>2.0620457005613599</v>
      </c>
      <c r="M4790">
        <v>100</v>
      </c>
      <c r="N4790">
        <v>0</v>
      </c>
      <c r="O4790">
        <v>0</v>
      </c>
      <c r="P4790">
        <v>4.9019607843137303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72</v>
      </c>
      <c r="E4791">
        <v>0.205176</v>
      </c>
      <c r="F4791">
        <v>1.03</v>
      </c>
      <c r="G4791">
        <v>-24.0109549505604</v>
      </c>
      <c r="H4791">
        <v>-2.8868569597787599</v>
      </c>
      <c r="I4791">
        <v>-14.300366231746899</v>
      </c>
      <c r="J4791">
        <v>1.5916793174427399</v>
      </c>
      <c r="K4791">
        <v>1.0299999959072801</v>
      </c>
      <c r="L4791">
        <v>1.0299027860238901</v>
      </c>
      <c r="M4791">
        <v>100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915</v>
      </c>
      <c r="E4792">
        <v>0.20382</v>
      </c>
      <c r="F4792">
        <v>2.58</v>
      </c>
      <c r="G4792">
        <v>-24.0109549505604</v>
      </c>
      <c r="I4792">
        <v>-14.300366231746899</v>
      </c>
      <c r="K4792">
        <v>2.5799999999999899</v>
      </c>
      <c r="L4792">
        <v>2.5799999999999899</v>
      </c>
      <c r="M4792">
        <v>50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95</v>
      </c>
      <c r="E4793">
        <v>0.17280000000000001</v>
      </c>
      <c r="F4793">
        <v>1.44</v>
      </c>
      <c r="G4793">
        <v>-89.561194185010194</v>
      </c>
      <c r="H4793">
        <v>-2.8868569597787599</v>
      </c>
      <c r="I4793">
        <v>-79.850605466196697</v>
      </c>
      <c r="K4793">
        <v>1.51599561782055</v>
      </c>
      <c r="L4793">
        <v>2.56737409726624</v>
      </c>
      <c r="M4793">
        <v>100</v>
      </c>
      <c r="O4793">
        <v>190.277777777777</v>
      </c>
      <c r="P4793">
        <v>71.428571428571402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228</v>
      </c>
      <c r="E4794">
        <v>0.124319999999998</v>
      </c>
      <c r="F4794">
        <v>5.18</v>
      </c>
      <c r="G4794">
        <v>-24.0109549505604</v>
      </c>
      <c r="H4794">
        <v>-2.8868569597787599</v>
      </c>
      <c r="I4794">
        <v>-14.300366231746899</v>
      </c>
      <c r="J4794">
        <v>1.5916793174427399</v>
      </c>
      <c r="K4794">
        <v>5.18</v>
      </c>
      <c r="L4794">
        <v>5.1799999999999899</v>
      </c>
      <c r="M4794">
        <v>100</v>
      </c>
      <c r="O4794">
        <v>0</v>
      </c>
      <c r="P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228</v>
      </c>
      <c r="E4795">
        <v>0.114264</v>
      </c>
      <c r="F4795">
        <v>12</v>
      </c>
      <c r="G4795">
        <v>-24.0109549505604</v>
      </c>
      <c r="H4795">
        <v>-2.8868569597787599</v>
      </c>
      <c r="I4795">
        <v>-14.300366231746899</v>
      </c>
      <c r="J4795">
        <v>1.5916793174427399</v>
      </c>
      <c r="K4795">
        <v>12</v>
      </c>
      <c r="L4795">
        <v>12</v>
      </c>
      <c r="M4795">
        <v>50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133</v>
      </c>
      <c r="E4796">
        <v>0.105825</v>
      </c>
      <c r="F4796">
        <v>4.25</v>
      </c>
      <c r="G4796">
        <v>-24.0109549505604</v>
      </c>
      <c r="H4796">
        <v>-2.8868569597787599</v>
      </c>
      <c r="I4796">
        <v>-14.300366231746899</v>
      </c>
      <c r="J4796">
        <v>1.5916793174427399</v>
      </c>
      <c r="K4796">
        <v>4.2499999901694698</v>
      </c>
      <c r="L4796">
        <v>4.2497593833178202</v>
      </c>
      <c r="M4796">
        <v>100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170</v>
      </c>
      <c r="E4797">
        <v>9.7919999999999993E-2</v>
      </c>
      <c r="F4797">
        <v>2.04</v>
      </c>
      <c r="G4797">
        <v>-4.0109549505604498</v>
      </c>
      <c r="H4797">
        <v>-2.8868569597787599</v>
      </c>
      <c r="I4797">
        <v>5.6996337682530402</v>
      </c>
      <c r="J4797">
        <v>1.5916793174427399</v>
      </c>
      <c r="K4797">
        <v>1.9654369159556599</v>
      </c>
      <c r="L4797">
        <v>1.8129361063246501</v>
      </c>
      <c r="M4797">
        <v>100</v>
      </c>
      <c r="N4797">
        <v>0</v>
      </c>
      <c r="O4797">
        <v>0</v>
      </c>
      <c r="P4797">
        <v>19.999999999999901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418</v>
      </c>
      <c r="E4798">
        <v>9.7884604062407093E-2</v>
      </c>
      <c r="F4798">
        <v>4.63</v>
      </c>
      <c r="G4798">
        <v>-8.2609549505604498</v>
      </c>
      <c r="H4798">
        <v>-2.8868569597787599</v>
      </c>
      <c r="I4798">
        <v>1.44963376825304</v>
      </c>
      <c r="J4798">
        <v>1.5916793174427399</v>
      </c>
      <c r="K4798">
        <v>4.4241036840815404</v>
      </c>
      <c r="L4798">
        <v>4.1536903219074501</v>
      </c>
      <c r="M4798">
        <v>50</v>
      </c>
      <c r="N4798">
        <v>0</v>
      </c>
      <c r="O4798">
        <v>0</v>
      </c>
      <c r="P4798">
        <v>15.749999999999901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541</v>
      </c>
      <c r="E4799">
        <v>9.1329431639917899E-2</v>
      </c>
      <c r="F4799">
        <v>4.55</v>
      </c>
      <c r="G4799">
        <v>-24.0109549505604</v>
      </c>
      <c r="H4799">
        <v>-2.8868569597787599</v>
      </c>
      <c r="I4799">
        <v>-14.300366231746899</v>
      </c>
      <c r="J4799">
        <v>1.5916793174427399</v>
      </c>
      <c r="K4799">
        <v>4.55</v>
      </c>
      <c r="L4799">
        <v>4.5499999999999803</v>
      </c>
      <c r="M4799">
        <v>50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133</v>
      </c>
      <c r="E4800">
        <v>9.0601812000000004E-2</v>
      </c>
      <c r="F4800">
        <v>0.44</v>
      </c>
      <c r="G4800">
        <v>-14.0109549505604</v>
      </c>
      <c r="H4800">
        <v>-2.8868569597787599</v>
      </c>
      <c r="I4800">
        <v>-14.300366231746899</v>
      </c>
      <c r="J4800">
        <v>1.5916793174427399</v>
      </c>
      <c r="K4800">
        <v>0.43998934453743399</v>
      </c>
      <c r="L4800">
        <v>0.43432128710879703</v>
      </c>
      <c r="M4800">
        <v>50</v>
      </c>
      <c r="O4800">
        <v>0</v>
      </c>
      <c r="P4800">
        <v>9.9999999999999805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619</v>
      </c>
      <c r="E4801">
        <v>8.9298000000000002E-2</v>
      </c>
      <c r="F4801">
        <v>38.74</v>
      </c>
      <c r="G4801">
        <v>-19.024505086061801</v>
      </c>
      <c r="H4801">
        <v>-2.8868569597787599</v>
      </c>
      <c r="I4801">
        <v>-14.300366231746899</v>
      </c>
      <c r="J4801">
        <v>1.5916793174427399</v>
      </c>
      <c r="K4801">
        <v>38.739407360410802</v>
      </c>
      <c r="L4801">
        <v>38.466901741668103</v>
      </c>
      <c r="M4801">
        <v>50</v>
      </c>
      <c r="O4801">
        <v>0</v>
      </c>
      <c r="P4801">
        <v>4.9864498644986499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E4802">
        <v>8.1900000000000001E-2</v>
      </c>
      <c r="F4802">
        <v>0.13</v>
      </c>
      <c r="G4802">
        <v>-24.0109549505604</v>
      </c>
      <c r="H4802">
        <v>-2.8868569597787599</v>
      </c>
      <c r="I4802">
        <v>-14.300366231746899</v>
      </c>
      <c r="J4802">
        <v>1.5916793174427399</v>
      </c>
      <c r="K4802">
        <v>0.12999999999999901</v>
      </c>
      <c r="L4802">
        <v>0.12999999999999901</v>
      </c>
      <c r="M4802">
        <v>50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541</v>
      </c>
      <c r="E4803">
        <v>7.0599999999999996E-2</v>
      </c>
      <c r="F4803">
        <v>3.53</v>
      </c>
      <c r="G4803">
        <v>-14.0421075985355</v>
      </c>
      <c r="H4803">
        <v>-2.8868569597787599</v>
      </c>
      <c r="I4803">
        <v>-9.5525917510347895</v>
      </c>
      <c r="J4803">
        <v>1.5916793174427399</v>
      </c>
      <c r="K4803">
        <v>3.4685471363257099</v>
      </c>
      <c r="L4803">
        <v>3.4572511554221501</v>
      </c>
      <c r="M4803">
        <v>100</v>
      </c>
      <c r="N4803">
        <v>0</v>
      </c>
      <c r="O4803">
        <v>0</v>
      </c>
      <c r="P4803">
        <v>9.9688473520249197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402</v>
      </c>
      <c r="E4804">
        <v>5.2079951999999999E-2</v>
      </c>
      <c r="F4804">
        <v>1.78</v>
      </c>
      <c r="G4804">
        <v>167.79232373796401</v>
      </c>
      <c r="H4804">
        <v>1.8190253931624101</v>
      </c>
      <c r="I4804">
        <v>17.551485620104799</v>
      </c>
      <c r="J4804">
        <v>1.5916793174427399</v>
      </c>
      <c r="K4804">
        <v>1.68692047041093</v>
      </c>
      <c r="L4804">
        <v>1.3640601877496099</v>
      </c>
      <c r="M4804">
        <v>100</v>
      </c>
      <c r="N4804">
        <v>0</v>
      </c>
      <c r="O4804">
        <v>0</v>
      </c>
      <c r="P4804">
        <v>191.80327868852399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177</v>
      </c>
      <c r="E4805">
        <v>5.1029999999999999E-2</v>
      </c>
      <c r="F4805">
        <v>22.68</v>
      </c>
      <c r="G4805">
        <v>-92.334977296929097</v>
      </c>
      <c r="H4805">
        <v>-2.8868569597787599</v>
      </c>
      <c r="I4805">
        <v>-14.300366231746899</v>
      </c>
      <c r="J4805">
        <v>1.5916793174427399</v>
      </c>
      <c r="K4805">
        <v>22.833403920536998</v>
      </c>
      <c r="L4805">
        <v>34.258701190272497</v>
      </c>
      <c r="M4805">
        <v>0</v>
      </c>
      <c r="O4805">
        <v>215.69664902998201</v>
      </c>
      <c r="P4805">
        <v>4.9999999999999796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138</v>
      </c>
      <c r="E4806">
        <v>2.6800000000000001E-2</v>
      </c>
      <c r="F4806">
        <v>1.34</v>
      </c>
      <c r="G4806">
        <v>-24.0109549505604</v>
      </c>
      <c r="H4806">
        <v>-2.8868569597787599</v>
      </c>
      <c r="I4806">
        <v>-14.300366231746899</v>
      </c>
      <c r="J4806">
        <v>1.5916793174427399</v>
      </c>
      <c r="K4806">
        <v>1.33999999410167</v>
      </c>
      <c r="L4806">
        <v>1.3398556299907001</v>
      </c>
      <c r="M4806">
        <v>100</v>
      </c>
      <c r="O4806">
        <v>0</v>
      </c>
      <c r="P4806">
        <v>0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133</v>
      </c>
      <c r="E4807">
        <v>2.4500000000000001E-2</v>
      </c>
      <c r="F4807">
        <v>0.05</v>
      </c>
      <c r="G4807">
        <v>-24.0109549505604</v>
      </c>
      <c r="H4807">
        <v>-2.8868569597787599</v>
      </c>
      <c r="I4807">
        <v>135.69963376825299</v>
      </c>
      <c r="J4807">
        <v>1.5916793174427399</v>
      </c>
      <c r="K4807">
        <v>4.3921147398227299E-2</v>
      </c>
      <c r="M4807">
        <v>100</v>
      </c>
      <c r="N4807">
        <v>0</v>
      </c>
      <c r="O4807">
        <v>0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E4808">
        <v>4.9799999999999996E-4</v>
      </c>
      <c r="F4808">
        <v>0.02</v>
      </c>
      <c r="G4808">
        <v>-24.0109549505604</v>
      </c>
      <c r="H4808">
        <v>-2.8868569597787599</v>
      </c>
      <c r="I4808">
        <v>-14.300366231746899</v>
      </c>
      <c r="J4808">
        <v>1.5916793174427399</v>
      </c>
      <c r="K4808">
        <v>0.02</v>
      </c>
      <c r="L4808">
        <v>0.02</v>
      </c>
      <c r="M4808">
        <v>50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1318</v>
      </c>
      <c r="E4809">
        <v>0</v>
      </c>
      <c r="F4809">
        <v>1239.04</v>
      </c>
      <c r="G4809">
        <v>-16.457266646537899</v>
      </c>
      <c r="H4809">
        <v>-1.1798058133368701</v>
      </c>
      <c r="I4809">
        <v>-9.7003071375761696</v>
      </c>
      <c r="J4809">
        <v>2.8882757518025501</v>
      </c>
      <c r="K4809">
        <v>1227.9846349147599</v>
      </c>
      <c r="L4809">
        <v>1199.66262749257</v>
      </c>
      <c r="M4809">
        <v>36.382996971611497</v>
      </c>
      <c r="N4809">
        <v>0.66829825288758304</v>
      </c>
      <c r="O4809">
        <v>1.9337551652892599</v>
      </c>
      <c r="P4809">
        <v>8.1186736474694499</v>
      </c>
      <c r="Q4809">
        <v>-0.13193077695746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1318</v>
      </c>
      <c r="E4810">
        <v>0</v>
      </c>
      <c r="F4810">
        <v>1221.28</v>
      </c>
      <c r="G4810">
        <v>-16.937484847106099</v>
      </c>
      <c r="H4810">
        <v>0.102411910083698</v>
      </c>
      <c r="I4810">
        <v>-10.9019545277999</v>
      </c>
      <c r="J4810">
        <v>4.1201253579011601</v>
      </c>
      <c r="K4810">
        <v>1215.5766395421899</v>
      </c>
      <c r="L4810">
        <v>1190.2127202684701</v>
      </c>
      <c r="M4810">
        <v>36.058663394519002</v>
      </c>
      <c r="N4810">
        <v>1.02141467015636</v>
      </c>
      <c r="O4810">
        <v>14.0197170182104</v>
      </c>
      <c r="P4810">
        <v>8.8970129291127993</v>
      </c>
      <c r="Q4810">
        <v>-0.13333261542483699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715</v>
      </c>
      <c r="E4811">
        <v>0</v>
      </c>
      <c r="F4811">
        <v>51.79</v>
      </c>
      <c r="G4811">
        <v>-12.199387343314999</v>
      </c>
      <c r="H4811">
        <v>-3.1908660800523698</v>
      </c>
      <c r="I4811">
        <v>-0.45116860589510699</v>
      </c>
      <c r="J4811">
        <v>0.21949886631492199</v>
      </c>
      <c r="K4811">
        <v>51.820543509867797</v>
      </c>
      <c r="L4811">
        <v>48.620726665158799</v>
      </c>
      <c r="M4811">
        <v>37.853305265548997</v>
      </c>
      <c r="N4811">
        <v>1.30174872599314</v>
      </c>
      <c r="O4811">
        <v>7.1635450859239098</v>
      </c>
      <c r="P4811">
        <v>21.407473393032902</v>
      </c>
      <c r="Q4811">
        <v>7.2054511565187995E-2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715</v>
      </c>
      <c r="E4812">
        <v>0</v>
      </c>
      <c r="F4812">
        <v>25.44</v>
      </c>
      <c r="G4812">
        <v>-15.2325737986384</v>
      </c>
      <c r="H4812">
        <v>-3.5834513870233402</v>
      </c>
      <c r="I4812">
        <v>-3.1989599953944201</v>
      </c>
      <c r="J4812">
        <v>-1.87501304100046E-2</v>
      </c>
      <c r="K4812">
        <v>25.4082937713052</v>
      </c>
      <c r="L4812">
        <v>24.105530269445499</v>
      </c>
      <c r="M4812">
        <v>42.1652590342811</v>
      </c>
      <c r="N4812">
        <v>1.0221228493941901</v>
      </c>
      <c r="O4812">
        <v>5.6603773584905603</v>
      </c>
      <c r="P4812">
        <v>16.430205949656699</v>
      </c>
      <c r="Q4812">
        <v>-2.5629607369169999E-2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715</v>
      </c>
      <c r="E4813">
        <v>0</v>
      </c>
      <c r="F4813">
        <v>21.62</v>
      </c>
      <c r="G4813">
        <v>29.224568474203799</v>
      </c>
      <c r="H4813">
        <v>-1.48301980488872</v>
      </c>
      <c r="I4813">
        <v>6.806512549342</v>
      </c>
      <c r="J4813">
        <v>9.16793174427568E-2</v>
      </c>
      <c r="K4813">
        <v>20.918463352150599</v>
      </c>
      <c r="L4813">
        <v>18.5164117017199</v>
      </c>
      <c r="M4813">
        <v>39.917065374287702</v>
      </c>
      <c r="N4813">
        <v>1.1064230445007699</v>
      </c>
      <c r="O4813">
        <v>5.7816836262719598</v>
      </c>
      <c r="P4813">
        <v>54.4065133552349</v>
      </c>
      <c r="Q4813">
        <v>8.1438948753974005E-2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715</v>
      </c>
      <c r="E4814">
        <v>0</v>
      </c>
      <c r="F4814">
        <v>29.88</v>
      </c>
      <c r="G4814">
        <v>25.5236261724502</v>
      </c>
      <c r="H4814">
        <v>1.6075250626931501</v>
      </c>
      <c r="I4814">
        <v>7.5046967497865902</v>
      </c>
      <c r="J4814">
        <v>1.09017480390213</v>
      </c>
      <c r="K4814">
        <v>28.71859101079</v>
      </c>
      <c r="L4814">
        <v>25.724923617908999</v>
      </c>
      <c r="M4814">
        <v>46.770192321881197</v>
      </c>
      <c r="N4814">
        <v>1.1640009452924001</v>
      </c>
      <c r="O4814">
        <v>8.6010709504685501</v>
      </c>
      <c r="P4814">
        <v>53.1129900076863</v>
      </c>
      <c r="Q4814">
        <v>-1.7638996257211999E-2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715</v>
      </c>
      <c r="E4815">
        <v>0</v>
      </c>
      <c r="F4815">
        <v>42.76</v>
      </c>
      <c r="G4815">
        <v>12.7335285799799</v>
      </c>
      <c r="H4815">
        <v>10.7095173404078</v>
      </c>
      <c r="I4815">
        <v>-3.6091935680141098</v>
      </c>
      <c r="J4815">
        <v>3.3347547711199099</v>
      </c>
      <c r="K4815">
        <v>39.084509968461397</v>
      </c>
      <c r="L4815">
        <v>36.765512749899798</v>
      </c>
      <c r="M4815">
        <v>42.372329352446798</v>
      </c>
      <c r="N4815">
        <v>1.37289505957113</v>
      </c>
      <c r="O4815">
        <v>9.8456501403180603</v>
      </c>
      <c r="P4815">
        <v>51.631205673758799</v>
      </c>
      <c r="Q4815">
        <v>2.6969867049001998E-2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715</v>
      </c>
      <c r="E4816">
        <v>0</v>
      </c>
      <c r="F4816">
        <v>38.479999999999997</v>
      </c>
      <c r="G4816">
        <v>12.1532347168139</v>
      </c>
      <c r="H4816">
        <v>-0.76989480047734704</v>
      </c>
      <c r="I4816">
        <v>4.3917990982962101</v>
      </c>
      <c r="J4816">
        <v>0.18646725816835599</v>
      </c>
      <c r="K4816">
        <v>37.368186000706103</v>
      </c>
      <c r="L4816">
        <v>33.941441360747902</v>
      </c>
      <c r="M4816">
        <v>37.855201331873801</v>
      </c>
      <c r="N4816">
        <v>0.64511762408959406</v>
      </c>
      <c r="O4816">
        <v>2.3388773388773401</v>
      </c>
      <c r="P4816">
        <v>59.008264462809898</v>
      </c>
      <c r="Q4816">
        <v>5.8879591037521002E-2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715</v>
      </c>
      <c r="E4817">
        <v>0</v>
      </c>
      <c r="F4817">
        <v>51.75</v>
      </c>
      <c r="G4817">
        <v>-11.8766104218497</v>
      </c>
      <c r="H4817">
        <v>-3.9506867470128002</v>
      </c>
      <c r="I4817">
        <v>8.9554192656223094E-2</v>
      </c>
      <c r="J4817">
        <v>-0.14416973916102699</v>
      </c>
      <c r="K4817">
        <v>51.660476453057399</v>
      </c>
      <c r="L4817">
        <v>48.468225842132803</v>
      </c>
      <c r="M4817">
        <v>38.548106434567202</v>
      </c>
      <c r="N4817">
        <v>0.73830933914458496</v>
      </c>
      <c r="O4817">
        <v>5.3140096618357502</v>
      </c>
      <c r="P4817">
        <v>22.485207100591701</v>
      </c>
      <c r="Q4817">
        <v>-3.9160773297699998E-4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715</v>
      </c>
      <c r="E4818">
        <v>0</v>
      </c>
      <c r="F4818">
        <v>157.83000000000001</v>
      </c>
      <c r="G4818">
        <v>16.394702909060499</v>
      </c>
      <c r="H4818">
        <v>5.63932230160425</v>
      </c>
      <c r="I4818">
        <v>2.2911976302608799</v>
      </c>
      <c r="J4818">
        <v>2.7561718405098699</v>
      </c>
      <c r="K4818">
        <v>149.09697460253099</v>
      </c>
      <c r="L4818">
        <v>136.278785527004</v>
      </c>
      <c r="M4818">
        <v>34.574083232051997</v>
      </c>
      <c r="N4818">
        <v>0.65828236701901999</v>
      </c>
      <c r="O4818">
        <v>1.4636000760311401</v>
      </c>
      <c r="P4818">
        <v>43.468775565857598</v>
      </c>
      <c r="Q4818">
        <v>3.8010026247456002E-2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555</v>
      </c>
      <c r="E4819">
        <v>0</v>
      </c>
      <c r="F4819">
        <v>86.61</v>
      </c>
      <c r="G4819">
        <v>-33.792204950560397</v>
      </c>
      <c r="H4819">
        <v>-15.0173562183057</v>
      </c>
      <c r="I4819">
        <v>-24.034602813299799</v>
      </c>
      <c r="J4819">
        <v>2.4770368656833801</v>
      </c>
      <c r="K4819">
        <v>91.883326789118797</v>
      </c>
      <c r="L4819">
        <v>97.232484318870405</v>
      </c>
      <c r="M4819">
        <v>70.236447926634199</v>
      </c>
      <c r="N4819">
        <v>0.660605829681844</v>
      </c>
      <c r="O4819">
        <v>52.753723588500101</v>
      </c>
      <c r="P4819">
        <v>31.147789218655301</v>
      </c>
      <c r="Q4819">
        <v>0.14567341613641299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715</v>
      </c>
      <c r="E4820">
        <v>0</v>
      </c>
      <c r="F4820">
        <v>273.02999999999997</v>
      </c>
      <c r="G4820">
        <v>6.3385151153232204</v>
      </c>
      <c r="H4820">
        <v>0.64945166351927996</v>
      </c>
      <c r="I4820">
        <v>3.12179100203937</v>
      </c>
      <c r="J4820">
        <v>0.32928076018395702</v>
      </c>
      <c r="K4820">
        <v>265.18461833305503</v>
      </c>
      <c r="L4820">
        <v>242.860648746782</v>
      </c>
      <c r="M4820">
        <v>38.8935273072047</v>
      </c>
      <c r="N4820">
        <v>1.33608579350044</v>
      </c>
      <c r="O4820">
        <v>6.2154342013698196</v>
      </c>
      <c r="P4820">
        <v>36.004981320049701</v>
      </c>
      <c r="Q4820">
        <v>1.8802390589823002E-2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228</v>
      </c>
      <c r="E4821">
        <v>0</v>
      </c>
      <c r="F4821">
        <v>1571.55</v>
      </c>
      <c r="G4821">
        <v>-9.65403299312913</v>
      </c>
      <c r="H4821">
        <v>0.84741715324793998</v>
      </c>
      <c r="I4821">
        <v>-9.5897022746559699</v>
      </c>
      <c r="J4821">
        <v>2.1401017963123499</v>
      </c>
      <c r="K4821">
        <v>1546.5857230752799</v>
      </c>
      <c r="L4821">
        <v>1510.4885088349499</v>
      </c>
      <c r="M4821">
        <v>62.226032105996701</v>
      </c>
      <c r="N4821">
        <v>0.53914265328092503</v>
      </c>
      <c r="O4821">
        <v>38.398396487544098</v>
      </c>
      <c r="P4821">
        <v>34.833340483033702</v>
      </c>
      <c r="Q4821">
        <v>6.3467078324692006E-2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715</v>
      </c>
      <c r="E4822">
        <v>0</v>
      </c>
      <c r="F4822">
        <v>267.79000000000002</v>
      </c>
      <c r="G4822">
        <v>1.1187118874377799</v>
      </c>
      <c r="H4822">
        <v>1.05744053516446</v>
      </c>
      <c r="I4822">
        <v>0.82366111015580401</v>
      </c>
      <c r="J4822">
        <v>1.1038381078944799</v>
      </c>
      <c r="K4822">
        <v>258.79476677707697</v>
      </c>
      <c r="L4822">
        <v>240.18953282707901</v>
      </c>
      <c r="M4822">
        <v>30.520322535784199</v>
      </c>
      <c r="N4822">
        <v>0.37310515740120498</v>
      </c>
      <c r="O4822">
        <v>9.0406661936591899</v>
      </c>
      <c r="P4822">
        <v>31.592137592137501</v>
      </c>
      <c r="Q4822">
        <v>1.6721317295981999E-2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715</v>
      </c>
      <c r="E4823">
        <v>0</v>
      </c>
      <c r="F4823">
        <v>734.35</v>
      </c>
      <c r="G4823">
        <v>39.443092726782801</v>
      </c>
      <c r="H4823">
        <v>-3.87043207724613</v>
      </c>
      <c r="I4823">
        <v>19.074740471970799</v>
      </c>
      <c r="J4823">
        <v>-1.8804965349096501</v>
      </c>
      <c r="K4823">
        <v>713.24668055348002</v>
      </c>
      <c r="L4823">
        <v>614.50485515957098</v>
      </c>
      <c r="M4823">
        <v>33.773001793398997</v>
      </c>
      <c r="N4823">
        <v>1.2568987288492199</v>
      </c>
      <c r="O4823">
        <v>3.2178116701845099</v>
      </c>
      <c r="P4823">
        <v>70.382830626450101</v>
      </c>
      <c r="Q4823">
        <v>3.7138248543373997E-2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715</v>
      </c>
      <c r="E4824">
        <v>0</v>
      </c>
      <c r="F4824">
        <v>259.57</v>
      </c>
      <c r="G4824">
        <v>1.4275991498599601</v>
      </c>
      <c r="H4824">
        <v>3.1235433304618998</v>
      </c>
      <c r="I4824">
        <v>0.45713852089462698</v>
      </c>
      <c r="J4824">
        <v>1.0282883846337301</v>
      </c>
      <c r="K4824">
        <v>252.19488389202499</v>
      </c>
      <c r="L4824">
        <v>234.08767109255601</v>
      </c>
      <c r="M4824">
        <v>38.590708796903002</v>
      </c>
      <c r="N4824">
        <v>1.5200287784456199</v>
      </c>
      <c r="O4824">
        <v>5.9405940594059397</v>
      </c>
      <c r="P4824">
        <v>30.437185929648201</v>
      </c>
      <c r="Q4824">
        <v>1.5258138167479E-2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715</v>
      </c>
      <c r="E4825">
        <v>0</v>
      </c>
      <c r="F4825">
        <v>260.64</v>
      </c>
      <c r="G4825">
        <v>-14.769159401710899</v>
      </c>
      <c r="H4825">
        <v>-4.5847138870350204</v>
      </c>
      <c r="I4825">
        <v>-3.4227553073414598</v>
      </c>
      <c r="J4825">
        <v>-1.8619633120688399</v>
      </c>
      <c r="K4825">
        <v>260.33636388335799</v>
      </c>
      <c r="L4825">
        <v>246.95800357908999</v>
      </c>
      <c r="M4825">
        <v>43.6990592984979</v>
      </c>
      <c r="N4825">
        <v>1.16693494478461</v>
      </c>
      <c r="O4825">
        <v>5.4749846531614699</v>
      </c>
      <c r="P4825">
        <v>16.1756184533095</v>
      </c>
      <c r="Q4825">
        <v>-2.6504851824225999E-2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715</v>
      </c>
      <c r="E4826">
        <v>0</v>
      </c>
      <c r="F4826">
        <v>264.35000000000002</v>
      </c>
      <c r="G4826">
        <v>1.1766465436233</v>
      </c>
      <c r="H4826">
        <v>0.48700441087686402</v>
      </c>
      <c r="I4826">
        <v>0.68440975781373203</v>
      </c>
      <c r="J4826">
        <v>0.77769529703689699</v>
      </c>
      <c r="K4826">
        <v>256.286321269258</v>
      </c>
      <c r="L4826">
        <v>236.986105380612</v>
      </c>
      <c r="M4826">
        <v>39.772223044646402</v>
      </c>
      <c r="N4826">
        <v>0.19047285283217899</v>
      </c>
      <c r="O4826">
        <v>6.15093625874787</v>
      </c>
      <c r="P4826">
        <v>1152.66549779652</v>
      </c>
      <c r="Q4826">
        <v>-4.0451341168239998E-3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231</v>
      </c>
      <c r="E4827">
        <v>0</v>
      </c>
      <c r="F4827">
        <v>162</v>
      </c>
      <c r="G4827">
        <v>10.9890450494395</v>
      </c>
      <c r="H4827">
        <v>6.5726024996806904</v>
      </c>
      <c r="I4827">
        <v>-8.3487638772669008</v>
      </c>
      <c r="J4827">
        <v>1.5916793174427399</v>
      </c>
      <c r="K4827">
        <v>150.67313329424999</v>
      </c>
      <c r="L4827">
        <v>145.571669656529</v>
      </c>
      <c r="M4827">
        <v>50</v>
      </c>
      <c r="N4827">
        <v>0</v>
      </c>
      <c r="O4827">
        <v>0</v>
      </c>
      <c r="P4827">
        <v>62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715</v>
      </c>
      <c r="E4828">
        <v>0</v>
      </c>
      <c r="F4828">
        <v>884.2</v>
      </c>
      <c r="G4828">
        <v>31.658059133946502</v>
      </c>
      <c r="H4828">
        <v>-1.59122584168009</v>
      </c>
      <c r="I4828">
        <v>13.227253694984499</v>
      </c>
      <c r="J4828">
        <v>5.4522054430446699E-2</v>
      </c>
      <c r="K4828">
        <v>855.76309077350095</v>
      </c>
      <c r="L4828">
        <v>752.87449572943399</v>
      </c>
      <c r="M4828">
        <v>37.3388535311583</v>
      </c>
      <c r="N4828">
        <v>1.49504332501101</v>
      </c>
      <c r="O4828">
        <v>4.6143406469124599</v>
      </c>
      <c r="P4828">
        <v>89.117508662360393</v>
      </c>
      <c r="Q4828">
        <v>2.6632969630870001E-2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715</v>
      </c>
      <c r="E4829">
        <v>0</v>
      </c>
      <c r="F4829">
        <v>854.35</v>
      </c>
      <c r="G4829">
        <v>-6.1695756402156201</v>
      </c>
      <c r="H4829">
        <v>0.45172762577624898</v>
      </c>
      <c r="I4829">
        <v>-1.14142583439595</v>
      </c>
      <c r="J4829">
        <v>0.28959598410941501</v>
      </c>
      <c r="K4829">
        <v>835.41141384029197</v>
      </c>
      <c r="L4829">
        <v>778.21086695333997</v>
      </c>
      <c r="M4829">
        <v>43.617668529781398</v>
      </c>
      <c r="N4829">
        <v>0.72409957627118604</v>
      </c>
      <c r="O4829">
        <v>15.8775677415579</v>
      </c>
      <c r="P4829">
        <v>38.918699186991802</v>
      </c>
      <c r="Q4829">
        <v>3.5665262196414999E-2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715</v>
      </c>
      <c r="E4830">
        <v>0</v>
      </c>
      <c r="F4830">
        <v>285.89999999999998</v>
      </c>
      <c r="G4830">
        <v>10.1199387862446</v>
      </c>
      <c r="H4830">
        <v>1.48326567121343</v>
      </c>
      <c r="I4830">
        <v>5.6945972535212297</v>
      </c>
      <c r="J4830">
        <v>1.5240756881952799</v>
      </c>
      <c r="K4830">
        <v>272.75158017794899</v>
      </c>
      <c r="L4830">
        <v>249.98777450263799</v>
      </c>
      <c r="M4830">
        <v>36.174903309900898</v>
      </c>
      <c r="N4830">
        <v>1.01316995290173</v>
      </c>
      <c r="O4830">
        <v>3.43826512766702</v>
      </c>
      <c r="P4830">
        <v>62.896701042675602</v>
      </c>
      <c r="Q4830">
        <v>1.2902501101542001E-2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715</v>
      </c>
      <c r="E4831">
        <v>0</v>
      </c>
      <c r="F4831">
        <v>900.42</v>
      </c>
      <c r="G4831">
        <v>-1.9393281141918901</v>
      </c>
      <c r="H4831">
        <v>0.18734395346324201</v>
      </c>
      <c r="I4831">
        <v>-0.54777640911821701</v>
      </c>
      <c r="J4831">
        <v>0.814756240519666</v>
      </c>
      <c r="K4831">
        <v>875.87777198346805</v>
      </c>
      <c r="L4831">
        <v>816.07613462669701</v>
      </c>
      <c r="M4831">
        <v>36.216852662223999</v>
      </c>
      <c r="N4831">
        <v>0.64981704540100804</v>
      </c>
      <c r="O4831">
        <v>2.1723195841940601</v>
      </c>
      <c r="P4831">
        <v>27.7191489361702</v>
      </c>
      <c r="Q4831">
        <v>1.1367808071405999E-2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715</v>
      </c>
      <c r="E4832">
        <v>0</v>
      </c>
      <c r="F4832">
        <v>873.39</v>
      </c>
      <c r="G4832">
        <v>-1.5471158086194401</v>
      </c>
      <c r="H4832">
        <v>0.93096031175133898</v>
      </c>
      <c r="I4832">
        <v>-0.256962909904277</v>
      </c>
      <c r="J4832">
        <v>0.87237729000944098</v>
      </c>
      <c r="K4832">
        <v>849.05659188697098</v>
      </c>
      <c r="L4832">
        <v>791.33525244069494</v>
      </c>
      <c r="M4832">
        <v>37.423081017166801</v>
      </c>
      <c r="N4832">
        <v>0.746376929901302</v>
      </c>
      <c r="O4832">
        <v>2.18573604002794</v>
      </c>
      <c r="P4832">
        <v>28.036766646143001</v>
      </c>
      <c r="Q4832">
        <v>2.5475784075280001E-3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715</v>
      </c>
      <c r="E4833">
        <v>0</v>
      </c>
      <c r="F4833">
        <v>257.37</v>
      </c>
      <c r="G4833">
        <v>-14.9789702015666</v>
      </c>
      <c r="H4833">
        <v>-3.3165354681805099</v>
      </c>
      <c r="I4833">
        <v>-3.6844724766431498</v>
      </c>
      <c r="J4833">
        <v>-0.38732211771094499</v>
      </c>
      <c r="K4833">
        <v>257.18132992977701</v>
      </c>
      <c r="L4833">
        <v>243.94335307414201</v>
      </c>
      <c r="M4833">
        <v>45.289626408737497</v>
      </c>
      <c r="N4833">
        <v>0.43246314076064202</v>
      </c>
      <c r="O4833">
        <v>4.9073318568597601</v>
      </c>
      <c r="P4833">
        <v>16.4570135746606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715</v>
      </c>
      <c r="E4834">
        <v>0</v>
      </c>
      <c r="F4834">
        <v>427.87</v>
      </c>
      <c r="G4834">
        <v>12.819873319346801</v>
      </c>
      <c r="H4834">
        <v>12.3483912156003</v>
      </c>
      <c r="I4834">
        <v>-3.8936985329287701</v>
      </c>
      <c r="J4834">
        <v>5.5722382481839299</v>
      </c>
      <c r="K4834">
        <v>390.83121320273398</v>
      </c>
      <c r="L4834">
        <v>367.84173146324201</v>
      </c>
      <c r="M4834">
        <v>43.691570787736502</v>
      </c>
      <c r="N4834">
        <v>1.24157864058834</v>
      </c>
      <c r="O4834">
        <v>1.20129946011637</v>
      </c>
      <c r="P4834">
        <v>38.761148046051503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715</v>
      </c>
      <c r="E4835">
        <v>0</v>
      </c>
      <c r="F4835">
        <v>520.09</v>
      </c>
      <c r="G4835">
        <v>-11.9588166332061</v>
      </c>
      <c r="H4835">
        <v>-3.6448766569489401</v>
      </c>
      <c r="I4835">
        <v>-0.25304478359659999</v>
      </c>
      <c r="J4835">
        <v>0.61278495881658601</v>
      </c>
      <c r="K4835">
        <v>519.46547197997597</v>
      </c>
      <c r="L4835">
        <v>487.16080300353099</v>
      </c>
      <c r="M4835">
        <v>38.951823625668403</v>
      </c>
      <c r="N4835">
        <v>0.23676776799890401</v>
      </c>
      <c r="O4835">
        <v>4.6357361225941496</v>
      </c>
      <c r="P4835">
        <v>21.630028063610801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1318</v>
      </c>
      <c r="E4836">
        <v>0</v>
      </c>
      <c r="F4836">
        <v>123.3</v>
      </c>
      <c r="G4836">
        <v>-16.7375949366401</v>
      </c>
      <c r="H4836">
        <v>-1.81865646676315</v>
      </c>
      <c r="I4836">
        <v>-10.223384717439499</v>
      </c>
      <c r="J4836">
        <v>1.5916793174427399</v>
      </c>
      <c r="K4836">
        <v>122.12120292501299</v>
      </c>
      <c r="L4836">
        <v>119.553411361736</v>
      </c>
      <c r="M4836">
        <v>42.831285615245399</v>
      </c>
      <c r="N4836">
        <v>0.22095013790376999</v>
      </c>
      <c r="O4836">
        <v>2.1897810218978102</v>
      </c>
      <c r="P4836">
        <v>7.5353218210361099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715</v>
      </c>
      <c r="E4837">
        <v>0</v>
      </c>
      <c r="F4837">
        <v>41.02</v>
      </c>
      <c r="G4837">
        <v>6.0461154362499601</v>
      </c>
      <c r="H4837">
        <v>0.25463587761756901</v>
      </c>
      <c r="I4837">
        <v>1.7720729306752201</v>
      </c>
      <c r="J4837">
        <v>0.72211410005144605</v>
      </c>
      <c r="K4837">
        <v>39.842396361331403</v>
      </c>
      <c r="L4837">
        <v>36.781353916736798</v>
      </c>
      <c r="M4837">
        <v>40.246772189485696</v>
      </c>
      <c r="N4837">
        <v>0.47449213156550901</v>
      </c>
      <c r="O4837">
        <v>2.3890784982934998</v>
      </c>
      <c r="P4837">
        <v>32.579185520361897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1318</v>
      </c>
      <c r="E4838">
        <v>0</v>
      </c>
      <c r="F4838">
        <v>56.02</v>
      </c>
      <c r="G4838">
        <v>-17.0821517438416</v>
      </c>
      <c r="H4838">
        <v>-2.22150900077858</v>
      </c>
      <c r="I4838">
        <v>-11.189745948293901</v>
      </c>
      <c r="J4838">
        <v>1.11167931744274</v>
      </c>
      <c r="K4838">
        <v>55.7634318611872</v>
      </c>
      <c r="L4838">
        <v>54.602632792229201</v>
      </c>
      <c r="M4838">
        <v>51.453169897924603</v>
      </c>
      <c r="N4838">
        <v>0.88200942695446305</v>
      </c>
      <c r="O4838">
        <v>3.89146733309533</v>
      </c>
      <c r="P4838">
        <v>7.1947952544967499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622</v>
      </c>
      <c r="M4839">
        <v>50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619</v>
      </c>
      <c r="F4841">
        <v>250</v>
      </c>
      <c r="G4841">
        <v>-5.5931859894901201</v>
      </c>
      <c r="H4841">
        <v>-1.87035303188851</v>
      </c>
      <c r="I4841">
        <v>-12.2495918825592</v>
      </c>
      <c r="J4841">
        <v>1.0670674632677399</v>
      </c>
      <c r="N4841">
        <v>1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F4842">
        <v>10.28</v>
      </c>
      <c r="G4842">
        <v>-5.5931859894901201</v>
      </c>
      <c r="H4842">
        <v>-1.87035303188851</v>
      </c>
      <c r="I4842">
        <v>-12.2495918825592</v>
      </c>
      <c r="J4842">
        <v>1.0670674632677399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F4843">
        <v>1.1499999999999999</v>
      </c>
      <c r="G4843">
        <v>-5.5931859894901201</v>
      </c>
      <c r="H4843">
        <v>-1.87035303188851</v>
      </c>
      <c r="I4843">
        <v>-12.2495918825592</v>
      </c>
      <c r="J4843">
        <v>1.0670674632677399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133</v>
      </c>
      <c r="F4844">
        <v>89.69</v>
      </c>
      <c r="G4844">
        <v>5.7676588535199897</v>
      </c>
      <c r="H4844">
        <v>9.6084052006760707</v>
      </c>
      <c r="I4844">
        <v>-21.931674161716</v>
      </c>
      <c r="J4844">
        <v>-4.9280057219273203</v>
      </c>
      <c r="K4844">
        <v>85.595626407274693</v>
      </c>
      <c r="L4844">
        <v>86.204943850407702</v>
      </c>
      <c r="N4844">
        <v>0.70529639903263197</v>
      </c>
      <c r="O4844">
        <v>40.2051510759281</v>
      </c>
      <c r="P4844">
        <v>57.988374141271699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541</v>
      </c>
      <c r="F4853">
        <v>0</v>
      </c>
      <c r="G4853">
        <v>-24.0109549505604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138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F4855">
        <v>0.82</v>
      </c>
      <c r="G4855">
        <v>-20.21348659613</v>
      </c>
      <c r="H4855">
        <v>-7.76490574026655</v>
      </c>
      <c r="I4855">
        <v>-17.829777996452801</v>
      </c>
      <c r="J4855">
        <v>-7.7106462639525901</v>
      </c>
      <c r="K4855">
        <v>0.80265379911768897</v>
      </c>
      <c r="L4855">
        <v>0.82785171340535402</v>
      </c>
      <c r="N4855">
        <v>0.97557563557863203</v>
      </c>
      <c r="O4855">
        <v>18.292682926829201</v>
      </c>
      <c r="P4855">
        <v>67.346938775510196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133</v>
      </c>
      <c r="F4856">
        <v>0</v>
      </c>
      <c r="G4856">
        <v>-24.0109549505604</v>
      </c>
      <c r="M4856">
        <v>50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F4857">
        <v>0</v>
      </c>
      <c r="G4857">
        <v>-24.0109549505604</v>
      </c>
      <c r="M4857">
        <v>50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418</v>
      </c>
      <c r="F4858">
        <v>0</v>
      </c>
      <c r="G4858">
        <v>-24.0109549505604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541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271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138</v>
      </c>
      <c r="F4861">
        <v>0</v>
      </c>
      <c r="G4861">
        <v>-24.0109549505604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622</v>
      </c>
      <c r="F4862">
        <v>0</v>
      </c>
      <c r="G4862">
        <v>-24.0109549505604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F4863">
        <v>0</v>
      </c>
      <c r="G4863">
        <v>-24.0109549505604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622</v>
      </c>
      <c r="F4864">
        <v>0</v>
      </c>
      <c r="G4864">
        <v>-24.0109549505604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121</v>
      </c>
      <c r="F4865">
        <v>0</v>
      </c>
      <c r="G4865">
        <v>-24.0109549505604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622</v>
      </c>
      <c r="F4866">
        <v>0</v>
      </c>
      <c r="G4866">
        <v>-24.0109549505604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F4867">
        <v>0</v>
      </c>
      <c r="G4867">
        <v>-24.0109549505604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-24.0109549505604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46</v>
      </c>
      <c r="F4869">
        <v>0</v>
      </c>
      <c r="G4869">
        <v>-24.0109549505604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F4870">
        <v>0</v>
      </c>
      <c r="G4870">
        <v>-24.0109549505604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72</v>
      </c>
      <c r="F4871">
        <v>0</v>
      </c>
      <c r="G4871">
        <v>-24.0109549505604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219</v>
      </c>
      <c r="F4872">
        <v>0</v>
      </c>
      <c r="G4872">
        <v>-24.0109549505604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418</v>
      </c>
      <c r="F4873">
        <v>0</v>
      </c>
      <c r="G4873">
        <v>-24.0109549505604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121</v>
      </c>
      <c r="F4874">
        <v>0</v>
      </c>
      <c r="G4874">
        <v>-24.0109549505604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F4875">
        <v>20.05</v>
      </c>
      <c r="G4875">
        <v>-28.534764474369901</v>
      </c>
      <c r="H4875">
        <v>-8.5535236264454308</v>
      </c>
      <c r="I4875">
        <v>-32.928612984993698</v>
      </c>
      <c r="J4875">
        <v>-2.70783759076981</v>
      </c>
      <c r="K4875">
        <v>19.9179595633939</v>
      </c>
      <c r="L4875">
        <v>20.347111513230399</v>
      </c>
      <c r="N4875">
        <v>0.85768944757403198</v>
      </c>
      <c r="O4875">
        <v>42.094763092269297</v>
      </c>
      <c r="P4875">
        <v>26.100628930817599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1160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F4877">
        <v>0</v>
      </c>
      <c r="G4877">
        <v>-24.0109549505604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541</v>
      </c>
      <c r="F4878">
        <v>0</v>
      </c>
      <c r="G4878">
        <v>-24.0109549505604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541</v>
      </c>
      <c r="F4879">
        <v>0</v>
      </c>
      <c r="G4879">
        <v>-24.0109549505604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F4880">
        <v>0</v>
      </c>
      <c r="G4880">
        <v>-24.0109549505604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F4881">
        <v>0</v>
      </c>
      <c r="G4881">
        <v>-24.0109549505604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72</v>
      </c>
      <c r="F4882">
        <v>0</v>
      </c>
      <c r="G4882">
        <v>-24.0109549505604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54</v>
      </c>
      <c r="F4883">
        <v>0</v>
      </c>
      <c r="G4883">
        <v>-24.0109549505604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F4884">
        <v>0</v>
      </c>
      <c r="G4884">
        <v>-24.0109549505604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541</v>
      </c>
      <c r="F4885">
        <v>0</v>
      </c>
      <c r="G4885">
        <v>-24.0109549505604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121</v>
      </c>
      <c r="F4886">
        <v>0</v>
      </c>
      <c r="G4886">
        <v>-24.0109549505604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541</v>
      </c>
      <c r="F4887">
        <v>0</v>
      </c>
      <c r="G4887">
        <v>-24.0109549505604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138</v>
      </c>
      <c r="F4888">
        <v>0</v>
      </c>
      <c r="G4888">
        <v>-24.0109549505604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138</v>
      </c>
      <c r="F4889">
        <v>0</v>
      </c>
      <c r="G4889">
        <v>-24.0109549505604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541</v>
      </c>
      <c r="F4890">
        <v>0</v>
      </c>
      <c r="G4890">
        <v>-24.0109549505604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F4891">
        <v>0</v>
      </c>
      <c r="G4891">
        <v>-24.0109549505604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418</v>
      </c>
      <c r="F4892">
        <v>0</v>
      </c>
      <c r="G4892">
        <v>-24.0109549505604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541</v>
      </c>
      <c r="F4893">
        <v>0</v>
      </c>
      <c r="G4893">
        <v>-24.0109549505604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F4894">
        <v>0</v>
      </c>
      <c r="G4894">
        <v>-24.0109549505604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541</v>
      </c>
      <c r="F4895">
        <v>0</v>
      </c>
      <c r="G4895">
        <v>-24.0109549505604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121</v>
      </c>
      <c r="F4896">
        <v>0</v>
      </c>
      <c r="G4896">
        <v>-24.0109549505604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60</v>
      </c>
      <c r="F4897">
        <v>0</v>
      </c>
      <c r="G4897">
        <v>-24.0109549505604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619</v>
      </c>
      <c r="F4898">
        <v>0</v>
      </c>
      <c r="G4898">
        <v>-24.0109549505604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228</v>
      </c>
      <c r="F4899">
        <v>0</v>
      </c>
      <c r="G4899">
        <v>-24.0109549505604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228</v>
      </c>
      <c r="F4900">
        <v>0</v>
      </c>
      <c r="G4900">
        <v>-24.0109549505604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F4901">
        <v>0</v>
      </c>
      <c r="G4901">
        <v>-24.0109549505604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F4902">
        <v>0</v>
      </c>
      <c r="G4902">
        <v>-24.0109549505604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361</v>
      </c>
      <c r="F4903">
        <v>0</v>
      </c>
      <c r="G4903">
        <v>-24.0109549505604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290</v>
      </c>
      <c r="F4904">
        <v>0</v>
      </c>
      <c r="G4904">
        <v>-24.0109549505604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46</v>
      </c>
    </row>
    <row r="4906" spans="1:16" hidden="1" x14ac:dyDescent="0.3">
      <c r="A4906" t="s">
        <v>25</v>
      </c>
      <c r="B4906" t="s">
        <v>9967</v>
      </c>
      <c r="C4906" t="str">
        <f>IFERROR(VLOOKUP(Table1[[#This Row],[Ticker]],[1]!Table1[[Symbol]:[Industry]],2,FALSE),"-")</f>
        <v>-</v>
      </c>
      <c r="D4906" t="s">
        <v>27</v>
      </c>
      <c r="F4906">
        <v>1043.0999999999999</v>
      </c>
      <c r="G4906">
        <v>90.486268985281598</v>
      </c>
      <c r="H4906">
        <v>-2.349170930014</v>
      </c>
      <c r="I4906">
        <v>22.679279204891198</v>
      </c>
      <c r="J4906">
        <v>-7.5222124074835597E-2</v>
      </c>
      <c r="K4906">
        <v>1009.48630208362</v>
      </c>
      <c r="L4906">
        <v>818.16945639310404</v>
      </c>
      <c r="N4906">
        <v>0.80856356810346497</v>
      </c>
      <c r="O4906">
        <v>12.8079762247148</v>
      </c>
      <c r="P4906">
        <v>128.249452954048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F4907">
        <v>135</v>
      </c>
      <c r="G4907">
        <v>80.689575754519097</v>
      </c>
      <c r="H4907">
        <v>11.006948349955699</v>
      </c>
      <c r="I4907">
        <v>22.201150451771699</v>
      </c>
      <c r="J4907">
        <v>8.1755302491197508</v>
      </c>
      <c r="K4907">
        <v>115.311639358268</v>
      </c>
      <c r="L4907">
        <v>93.120613375867407</v>
      </c>
      <c r="N4907">
        <v>0.57771125156255398</v>
      </c>
      <c r="O4907">
        <v>1.0370370370370301</v>
      </c>
      <c r="P4907">
        <v>120.949263502454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F4908">
        <v>0</v>
      </c>
      <c r="G4908">
        <v>-24.0109549505604</v>
      </c>
      <c r="M4908">
        <v>50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46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89</v>
      </c>
      <c r="F4910">
        <v>100.9</v>
      </c>
      <c r="G4910">
        <v>-24.0109549505604</v>
      </c>
      <c r="H4910">
        <v>-3.7709434037866099</v>
      </c>
      <c r="I4910">
        <v>-15.1844526757548</v>
      </c>
      <c r="J4910">
        <v>1.5916793174427399</v>
      </c>
      <c r="K4910">
        <v>92.368461759188804</v>
      </c>
      <c r="N4910">
        <v>0</v>
      </c>
      <c r="O4910">
        <v>0.89197224975221501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715</v>
      </c>
      <c r="F4911">
        <v>25.08</v>
      </c>
      <c r="G4911">
        <v>4.1443848552647697</v>
      </c>
      <c r="H4911">
        <v>-0.81115488407669301</v>
      </c>
      <c r="I4911">
        <v>-2.6848789153250499</v>
      </c>
      <c r="J4911">
        <v>0.33183679775770802</v>
      </c>
      <c r="K4911">
        <v>24.5657305051616</v>
      </c>
      <c r="L4911">
        <v>22.7429390912211</v>
      </c>
      <c r="N4911">
        <v>0.48850752535488201</v>
      </c>
      <c r="O4911">
        <v>2.6315789473684199</v>
      </c>
      <c r="P4911">
        <v>51.999999999999901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715</v>
      </c>
      <c r="F4912">
        <v>80.91</v>
      </c>
      <c r="G4912">
        <v>-14.5103459371621</v>
      </c>
      <c r="H4912">
        <v>-7.9733269496058199</v>
      </c>
      <c r="I4912">
        <v>-6.9108290196766106E-2</v>
      </c>
      <c r="J4912">
        <v>-5.9099730288890404</v>
      </c>
      <c r="K4912">
        <v>86.856928041834493</v>
      </c>
      <c r="L4912">
        <v>79.485763332434999</v>
      </c>
      <c r="N4912">
        <v>1.5851217776095801</v>
      </c>
      <c r="O4912">
        <v>16.240266963292498</v>
      </c>
      <c r="P4912">
        <v>20.0623237869119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1318</v>
      </c>
      <c r="F4913">
        <v>233.94</v>
      </c>
      <c r="G4913">
        <v>-16.501763774089799</v>
      </c>
      <c r="H4913">
        <v>-2.3323759797658599</v>
      </c>
      <c r="I4913">
        <v>-9.6760370725340703</v>
      </c>
      <c r="J4913">
        <v>1.8230417853090599</v>
      </c>
      <c r="K4913">
        <v>231.367061084809</v>
      </c>
      <c r="L4913">
        <v>224.68310806568601</v>
      </c>
      <c r="N4913">
        <v>0.82538013587835601</v>
      </c>
      <c r="O4913">
        <v>0.61981704710609697</v>
      </c>
      <c r="P4913">
        <v>8.3005416415906605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715</v>
      </c>
      <c r="F4914">
        <v>1130.52</v>
      </c>
      <c r="G4914">
        <v>-16.465292850103801</v>
      </c>
      <c r="H4914">
        <v>-2.9632436898049499</v>
      </c>
      <c r="I4914">
        <v>-9.9963445317275692</v>
      </c>
      <c r="J4914">
        <v>1.14831648558434</v>
      </c>
      <c r="K4914">
        <v>1123.6780333046399</v>
      </c>
      <c r="L4914">
        <v>1096.82671751359</v>
      </c>
      <c r="N4914">
        <v>0.84889961232401501</v>
      </c>
      <c r="O4914">
        <v>11.683119272547099</v>
      </c>
      <c r="P4914">
        <v>31.656360269713101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715</v>
      </c>
      <c r="F4915">
        <v>93.1</v>
      </c>
      <c r="G4915">
        <v>25.812025416352899</v>
      </c>
      <c r="H4915">
        <v>-3.3098504521865699</v>
      </c>
      <c r="I4915">
        <v>6.3736454338395498</v>
      </c>
      <c r="J4915">
        <v>-1.70513972616373</v>
      </c>
      <c r="K4915">
        <v>91.577577408700805</v>
      </c>
      <c r="L4915">
        <v>81.999364315866899</v>
      </c>
      <c r="N4915">
        <v>0.60120208344152304</v>
      </c>
      <c r="O4915">
        <v>2.6100966702470498</v>
      </c>
      <c r="P4915">
        <v>53.8842975206611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715</v>
      </c>
      <c r="F4916">
        <v>51.59</v>
      </c>
      <c r="G4916">
        <v>-11.9318760889484</v>
      </c>
      <c r="H4916">
        <v>-3.0773694383461101</v>
      </c>
      <c r="I4916">
        <v>-0.71604214544135802</v>
      </c>
      <c r="J4916">
        <v>-0.48308703769743699</v>
      </c>
      <c r="K4916">
        <v>51.6141747813164</v>
      </c>
      <c r="L4916">
        <v>48.393833112490299</v>
      </c>
      <c r="N4916">
        <v>0.122634918776102</v>
      </c>
      <c r="O4916">
        <v>14.2081798798216</v>
      </c>
      <c r="P4916">
        <v>42.750415052573302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1318</v>
      </c>
      <c r="F4917">
        <v>1000</v>
      </c>
      <c r="G4917">
        <v>-24.0109549505604</v>
      </c>
      <c r="H4917">
        <v>-2.8858569497786601</v>
      </c>
      <c r="I4917">
        <v>-14.2993662217468</v>
      </c>
      <c r="J4917">
        <v>1.5916793174427399</v>
      </c>
      <c r="K4917">
        <v>999.99695803048496</v>
      </c>
      <c r="L4917">
        <v>999.99838277124195</v>
      </c>
      <c r="N4917">
        <v>1.5299922984380401</v>
      </c>
      <c r="O4917">
        <v>4.4989999999999997</v>
      </c>
      <c r="P4917">
        <v>0.100100100100108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715</v>
      </c>
      <c r="F4918">
        <v>175.88</v>
      </c>
      <c r="G4918">
        <v>33.404242400195798</v>
      </c>
      <c r="H4918">
        <v>-0.65816915064287895</v>
      </c>
      <c r="I4918">
        <v>6.4300016979619796</v>
      </c>
      <c r="J4918">
        <v>8.2115029060747502E-4</v>
      </c>
      <c r="K4918">
        <v>168.97570916662201</v>
      </c>
      <c r="L4918">
        <v>148.421964920975</v>
      </c>
      <c r="N4918">
        <v>0.93296826883135298</v>
      </c>
      <c r="O4918">
        <v>4.0482146918353301</v>
      </c>
      <c r="P4918">
        <v>62.250922509224999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715</v>
      </c>
      <c r="F4919">
        <v>21.2</v>
      </c>
      <c r="G4919">
        <v>29.300782908034801</v>
      </c>
      <c r="H4919">
        <v>-2.46051873145095</v>
      </c>
      <c r="I4919">
        <v>6.8424909111101799</v>
      </c>
      <c r="J4919">
        <v>-0.48684262251105798</v>
      </c>
      <c r="K4919">
        <v>20.517671990216201</v>
      </c>
      <c r="L4919">
        <v>18.067888533093601</v>
      </c>
      <c r="N4919">
        <v>0.74871461255730798</v>
      </c>
      <c r="O4919">
        <v>6.0849056603773599</v>
      </c>
      <c r="P4919">
        <v>53.856697971404202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715</v>
      </c>
      <c r="F4920">
        <v>36.78</v>
      </c>
      <c r="G4920">
        <v>12.9212863003703</v>
      </c>
      <c r="H4920">
        <v>1.4731206813615401</v>
      </c>
      <c r="I4920">
        <v>4.4980833806561398</v>
      </c>
      <c r="J4920">
        <v>-1.39610971867052</v>
      </c>
      <c r="K4920">
        <v>36.010929966893201</v>
      </c>
      <c r="L4920">
        <v>32.476050942531899</v>
      </c>
      <c r="N4920">
        <v>2.9714680901717099</v>
      </c>
      <c r="O4920">
        <v>20.7177814029363</v>
      </c>
      <c r="P4920">
        <v>41.461538461538403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1642</v>
      </c>
      <c r="F4921">
        <v>67.989999999999995</v>
      </c>
      <c r="G4921">
        <v>-9.4532464417146294</v>
      </c>
      <c r="H4921">
        <v>-5.5718875663452501</v>
      </c>
      <c r="I4921">
        <v>-5.3070991589672296</v>
      </c>
      <c r="J4921">
        <v>-2.6126482640417601</v>
      </c>
      <c r="K4921">
        <v>71.254862651487798</v>
      </c>
      <c r="L4921">
        <v>66.920944881973597</v>
      </c>
      <c r="N4921">
        <v>3.6376276348196499</v>
      </c>
      <c r="O4921">
        <v>20.605971466392099</v>
      </c>
      <c r="P4921">
        <v>21.194295900178201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715</v>
      </c>
      <c r="F4922">
        <v>1000.01</v>
      </c>
      <c r="G4922">
        <v>-24.008954930560201</v>
      </c>
      <c r="H4922">
        <v>-2.88585695977876</v>
      </c>
      <c r="I4922">
        <v>-14.2983662117467</v>
      </c>
      <c r="J4922">
        <v>1.5926793174427401</v>
      </c>
      <c r="K4922">
        <v>999.99888182811105</v>
      </c>
      <c r="L4922">
        <v>999.99864198480896</v>
      </c>
      <c r="N4922">
        <v>0.41741248610774401</v>
      </c>
      <c r="O4922">
        <v>2.9989700102998902</v>
      </c>
      <c r="P4922">
        <v>0.60057945354312603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715</v>
      </c>
      <c r="F4923">
        <v>72.25</v>
      </c>
      <c r="G4923">
        <v>35.834177792802301</v>
      </c>
      <c r="H4923">
        <v>-5.26397218943226</v>
      </c>
      <c r="I4923">
        <v>6.7214093126416401</v>
      </c>
      <c r="J4923">
        <v>-1.15116253430999</v>
      </c>
      <c r="K4923">
        <v>73.455936117216098</v>
      </c>
      <c r="L4923">
        <v>65.254229491622695</v>
      </c>
      <c r="N4923">
        <v>0.78863134637106302</v>
      </c>
      <c r="O4923">
        <v>19.999999999999901</v>
      </c>
      <c r="P4923">
        <v>63.869358131095403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715</v>
      </c>
      <c r="F4924">
        <v>80.95</v>
      </c>
      <c r="G4924">
        <v>-2.2999340514475399</v>
      </c>
      <c r="H4924">
        <v>0.492814000557937</v>
      </c>
      <c r="I4924">
        <v>-0.54263717047656701</v>
      </c>
      <c r="J4924">
        <v>0.73551493388110101</v>
      </c>
      <c r="K4924">
        <v>78.973934315516303</v>
      </c>
      <c r="L4924">
        <v>73.492594614950804</v>
      </c>
      <c r="N4924">
        <v>0.79938421152301498</v>
      </c>
      <c r="O4924">
        <v>5.0030883261272301</v>
      </c>
      <c r="P4924">
        <v>28.594122319301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715</v>
      </c>
      <c r="F4925">
        <v>200.02</v>
      </c>
      <c r="G4925">
        <v>9.8443619202151496</v>
      </c>
      <c r="H4925">
        <v>1.9400055795706701</v>
      </c>
      <c r="I4925">
        <v>1.47204796053179</v>
      </c>
      <c r="J4925">
        <v>1.8928841367198601</v>
      </c>
      <c r="K4925">
        <v>192.05310871372001</v>
      </c>
      <c r="L4925">
        <v>175.676597899743</v>
      </c>
      <c r="N4925">
        <v>1.32374981442074</v>
      </c>
      <c r="O4925">
        <v>9.9890010998900003</v>
      </c>
      <c r="P4925">
        <v>41.7777147717606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F4926">
        <v>0</v>
      </c>
      <c r="G4926">
        <v>-24.0109549505604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1318</v>
      </c>
      <c r="F4927">
        <v>26.5</v>
      </c>
      <c r="G4927">
        <v>-16.680051750884399</v>
      </c>
      <c r="H4927">
        <v>-3.4528946956278102</v>
      </c>
      <c r="I4927">
        <v>-9.5158664294535509</v>
      </c>
      <c r="J4927">
        <v>1.0256415815936899</v>
      </c>
      <c r="K4927">
        <v>26.272917378745799</v>
      </c>
      <c r="L4927">
        <v>25.653672386539199</v>
      </c>
      <c r="N4927">
        <v>0.56348682233207903</v>
      </c>
      <c r="O4927">
        <v>12.452830188679201</v>
      </c>
      <c r="P4927">
        <v>11.8615449556775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D4928" t="s">
        <v>715</v>
      </c>
      <c r="F4928">
        <v>82.68</v>
      </c>
      <c r="G4928">
        <v>-11.978434625357099</v>
      </c>
      <c r="H4928">
        <v>-8.5893455213232297</v>
      </c>
      <c r="I4928">
        <v>2.3310345299966002</v>
      </c>
      <c r="J4928">
        <v>-7.1063217630542699</v>
      </c>
      <c r="K4928">
        <v>88.653051068592902</v>
      </c>
      <c r="L4928">
        <v>80.870556437020895</v>
      </c>
      <c r="N4928">
        <v>1.5800863362444599</v>
      </c>
      <c r="O4928">
        <v>16.11030478955</v>
      </c>
      <c r="P4928">
        <v>21.588235294117599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1642</v>
      </c>
      <c r="F4929">
        <v>68.239999999999995</v>
      </c>
      <c r="G4929">
        <v>-8.15356955157913</v>
      </c>
      <c r="H4929">
        <v>-5.8325716462705604</v>
      </c>
      <c r="I4929">
        <v>-4.1292328768874098</v>
      </c>
      <c r="J4929">
        <v>-3.9896525602865101</v>
      </c>
      <c r="K4929">
        <v>71.165026631147299</v>
      </c>
      <c r="L4929">
        <v>66.757176888424794</v>
      </c>
      <c r="N4929">
        <v>1.9762977322089901</v>
      </c>
      <c r="O4929">
        <v>10.873388042203899</v>
      </c>
      <c r="P4929">
        <v>24.072727272727199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344.7</v>
      </c>
      <c r="G4930">
        <v>73.185841388112294</v>
      </c>
      <c r="H4930">
        <v>54.647389615563696</v>
      </c>
      <c r="I4930">
        <v>33.1333377887834</v>
      </c>
      <c r="J4930">
        <v>-2.3080421310252102</v>
      </c>
      <c r="K4930">
        <v>294.927687710084</v>
      </c>
      <c r="L4930">
        <v>245.67155778096199</v>
      </c>
      <c r="N4930">
        <v>0.44571660028353399</v>
      </c>
      <c r="O4930">
        <v>24.5140702059762</v>
      </c>
      <c r="P4930">
        <v>99.133448873483502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D4931" t="s">
        <v>715</v>
      </c>
      <c r="F4931">
        <v>81.58</v>
      </c>
      <c r="G4931">
        <v>-14.2128392035887</v>
      </c>
      <c r="H4931">
        <v>-8.7187802536309906</v>
      </c>
      <c r="I4931">
        <v>0.81181099415962499</v>
      </c>
      <c r="J4931">
        <v>-6.4497394972741402</v>
      </c>
      <c r="K4931">
        <v>87.266683550831203</v>
      </c>
      <c r="L4931">
        <v>80.031603623038293</v>
      </c>
      <c r="N4931">
        <v>1.5811184588301499</v>
      </c>
      <c r="O4931">
        <v>16.021083598921301</v>
      </c>
      <c r="P4931">
        <v>19.952948095868202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F4932">
        <v>0</v>
      </c>
      <c r="G4932">
        <v>-24.0109549505604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715</v>
      </c>
      <c r="F4934">
        <v>40.770000000000003</v>
      </c>
      <c r="G4934">
        <v>11.4825644911145</v>
      </c>
      <c r="H4934">
        <v>11.2071027717648</v>
      </c>
      <c r="I4934">
        <v>-3.5424200214780002</v>
      </c>
      <c r="J4934">
        <v>4.0527541542081797</v>
      </c>
      <c r="K4934">
        <v>37.245742683369599</v>
      </c>
      <c r="L4934">
        <v>34.9580834874155</v>
      </c>
      <c r="N4934">
        <v>0.35503604904259201</v>
      </c>
      <c r="O4934">
        <v>3.4338974736325598</v>
      </c>
      <c r="P4934">
        <v>40.586206896551701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715</v>
      </c>
      <c r="F4935">
        <v>512.86</v>
      </c>
      <c r="G4935">
        <v>-21.200434543215401</v>
      </c>
      <c r="H4935">
        <v>-4.3382245946654701</v>
      </c>
      <c r="I4935">
        <v>-0.28840615794128799</v>
      </c>
      <c r="J4935">
        <v>-1.14034310110004</v>
      </c>
      <c r="K4935">
        <v>512.54506568986096</v>
      </c>
      <c r="L4935">
        <v>480.444183579879</v>
      </c>
      <c r="N4935">
        <v>0.51381705228108199</v>
      </c>
      <c r="O4935">
        <v>7.8754435908435099</v>
      </c>
      <c r="P4935">
        <v>21.8194774346793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1318</v>
      </c>
      <c r="F4936">
        <v>999.99</v>
      </c>
      <c r="G4936">
        <v>-24.0109549505604</v>
      </c>
      <c r="H4936">
        <v>-2.8858569497786601</v>
      </c>
      <c r="I4936">
        <v>-14.300366231746899</v>
      </c>
      <c r="J4936">
        <v>1.5916793174427399</v>
      </c>
      <c r="K4936">
        <v>999.99023230196303</v>
      </c>
      <c r="L4936">
        <v>999.99048261831297</v>
      </c>
      <c r="N4936">
        <v>1.2567007930229199</v>
      </c>
      <c r="O4936">
        <v>1.8010180101801101</v>
      </c>
      <c r="P4936">
        <v>0.23957497995188401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715</v>
      </c>
      <c r="F4937">
        <v>71.86</v>
      </c>
      <c r="G4937">
        <v>35.962330890935498</v>
      </c>
      <c r="H4937">
        <v>-4.7065092040165197</v>
      </c>
      <c r="I4937">
        <v>6.6149963797287299</v>
      </c>
      <c r="J4937">
        <v>-0.898280521914679</v>
      </c>
      <c r="K4937">
        <v>72.970317276833498</v>
      </c>
      <c r="L4937">
        <v>64.083941626626398</v>
      </c>
      <c r="N4937">
        <v>0.27105607583721503</v>
      </c>
      <c r="O4937">
        <v>15.363206234344499</v>
      </c>
      <c r="P4937">
        <v>63.615664845173001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715</v>
      </c>
      <c r="F4938">
        <v>25.55</v>
      </c>
      <c r="G4938">
        <v>-32.858618168541099</v>
      </c>
      <c r="H4938">
        <v>-4.4905224809700597</v>
      </c>
      <c r="I4938">
        <v>-4.0760349116434096</v>
      </c>
      <c r="J4938">
        <v>-0.42352980803253998</v>
      </c>
      <c r="K4938">
        <v>25.548142581660102</v>
      </c>
      <c r="L4938">
        <v>24.347822543819099</v>
      </c>
      <c r="N4938">
        <v>0.137237494208789</v>
      </c>
      <c r="O4938">
        <v>21.33072407045</v>
      </c>
      <c r="P4938">
        <v>17.471264367816001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715</v>
      </c>
      <c r="F4939">
        <v>80.91</v>
      </c>
      <c r="G4939">
        <v>-22.2501701436179</v>
      </c>
      <c r="H4939">
        <v>0.38069814016997799</v>
      </c>
      <c r="I4939">
        <v>-2.40712878187834</v>
      </c>
      <c r="J4939">
        <v>0.52367047874892303</v>
      </c>
      <c r="K4939">
        <v>78.619456021974102</v>
      </c>
      <c r="L4939">
        <v>73.0779918869857</v>
      </c>
      <c r="N4939">
        <v>0.28539610929591402</v>
      </c>
      <c r="O4939">
        <v>2.5831170436287199</v>
      </c>
      <c r="P4939">
        <v>28.367444074250301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715</v>
      </c>
      <c r="F4940">
        <v>22.11</v>
      </c>
      <c r="G4940">
        <v>14.6184262018628</v>
      </c>
      <c r="H4940">
        <v>2.9248625407015498</v>
      </c>
      <c r="I4940">
        <v>5.6085225366244202</v>
      </c>
      <c r="J4940">
        <v>1.41043781313826</v>
      </c>
      <c r="K4940">
        <v>20.9196945684564</v>
      </c>
      <c r="L4940">
        <v>18.886342889729502</v>
      </c>
      <c r="N4940">
        <v>1.4483803887882101</v>
      </c>
      <c r="O4940">
        <v>2.66847580280416</v>
      </c>
      <c r="P4940">
        <v>41.007653061224403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1318</v>
      </c>
      <c r="F4941">
        <v>1000.01</v>
      </c>
      <c r="G4941">
        <v>-24.0109549505604</v>
      </c>
      <c r="H4941">
        <v>-2.8868569597787599</v>
      </c>
      <c r="I4941">
        <v>-14.300366231746899</v>
      </c>
      <c r="J4941">
        <v>1.5916793174427399</v>
      </c>
      <c r="K4941">
        <v>1000.00072544967</v>
      </c>
      <c r="L4941">
        <v>1000.03164313344</v>
      </c>
      <c r="N4941">
        <v>0.27885856142476401</v>
      </c>
      <c r="O4941">
        <v>1.99898001019989</v>
      </c>
      <c r="P4941">
        <v>2.04183673469386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1024</v>
      </c>
      <c r="F4942">
        <v>220.22</v>
      </c>
      <c r="G4942">
        <v>-24.0109549505604</v>
      </c>
      <c r="I4942">
        <v>-14.300366231746899</v>
      </c>
      <c r="O4942">
        <v>0</v>
      </c>
      <c r="P4942">
        <v>0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715</v>
      </c>
      <c r="F4943">
        <v>212.15</v>
      </c>
      <c r="G4943">
        <v>16.495038823861599</v>
      </c>
      <c r="H4943">
        <v>-1.2715571467125599</v>
      </c>
      <c r="I4943">
        <v>6.9697835338869796</v>
      </c>
      <c r="J4943">
        <v>0.15048917332373701</v>
      </c>
      <c r="K4943">
        <v>204.76785030394299</v>
      </c>
      <c r="L4943">
        <v>180.16967532290101</v>
      </c>
      <c r="N4943">
        <v>0.82166825095056994</v>
      </c>
      <c r="O4943">
        <v>3.2288475135517198</v>
      </c>
      <c r="P4943">
        <v>49.855195309740701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715</v>
      </c>
      <c r="F4944">
        <v>246.5</v>
      </c>
      <c r="G4944">
        <v>-1.3008792834955401</v>
      </c>
      <c r="H4944">
        <v>0.36958238641225399</v>
      </c>
      <c r="I4944">
        <v>3.1730243206665003E-2</v>
      </c>
      <c r="J4944">
        <v>0.564654467468934</v>
      </c>
      <c r="K4944">
        <v>239.51144900672199</v>
      </c>
      <c r="L4944">
        <v>220.467283695292</v>
      </c>
      <c r="N4944">
        <v>0.58732757006429004</v>
      </c>
      <c r="O4944">
        <v>13.9634888438133</v>
      </c>
      <c r="P4944">
        <v>30.423280423280399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715</v>
      </c>
      <c r="F4945">
        <v>23.04</v>
      </c>
      <c r="G4945">
        <v>8.0234290035942699</v>
      </c>
      <c r="H4945">
        <v>-0.537566179636912</v>
      </c>
      <c r="I4945">
        <v>4.1572173158108798</v>
      </c>
      <c r="J4945">
        <v>0.64787837364181</v>
      </c>
      <c r="K4945">
        <v>22.411912556296301</v>
      </c>
      <c r="L4945">
        <v>20.050999999999899</v>
      </c>
      <c r="N4945">
        <v>0.58253347376200004</v>
      </c>
      <c r="O4945">
        <v>6.33680555555555</v>
      </c>
      <c r="P4945">
        <v>41.349693251533701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715</v>
      </c>
      <c r="F4946">
        <v>80.87</v>
      </c>
      <c r="G4946">
        <v>-2.0902554179206101</v>
      </c>
      <c r="H4946">
        <v>-0.15377905428706101</v>
      </c>
      <c r="I4946">
        <v>-0.125581535996555</v>
      </c>
      <c r="J4946">
        <v>0.35165476250105998</v>
      </c>
      <c r="K4946">
        <v>78.672242400466402</v>
      </c>
      <c r="L4946">
        <v>72.774600000000007</v>
      </c>
      <c r="N4946">
        <v>0.92413901174540802</v>
      </c>
      <c r="O4946">
        <v>1.7682700630641699</v>
      </c>
      <c r="P4946">
        <v>29.869921310422299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F4947">
        <v>101.75</v>
      </c>
      <c r="G4947">
        <v>-24.256052989776101</v>
      </c>
      <c r="H4947">
        <v>-2.8868569597787599</v>
      </c>
      <c r="I4947">
        <v>-14.300366231746899</v>
      </c>
      <c r="J4947">
        <v>1.5916793174427399</v>
      </c>
      <c r="K4947">
        <v>101.750041122402</v>
      </c>
      <c r="O4947">
        <v>0.24570024570025301</v>
      </c>
      <c r="P4947">
        <v>0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715</v>
      </c>
      <c r="F4948">
        <v>27.74</v>
      </c>
      <c r="G4948">
        <v>41.997423266076197</v>
      </c>
      <c r="H4948">
        <v>-2.4881617803659299</v>
      </c>
      <c r="I4948">
        <v>14.483292078373699</v>
      </c>
      <c r="J4948">
        <v>-3.02264575142777</v>
      </c>
      <c r="K4948">
        <v>27.0642342045556</v>
      </c>
      <c r="N4948">
        <v>1.63780430051199</v>
      </c>
      <c r="O4948">
        <v>5.4073540014419601</v>
      </c>
      <c r="P4948">
        <v>67.512077294685994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715</v>
      </c>
      <c r="F4949">
        <v>40.61</v>
      </c>
      <c r="G4949">
        <v>7.6686818847184002</v>
      </c>
      <c r="H4949">
        <v>8.1218046775500898</v>
      </c>
      <c r="I4949">
        <v>-3.2530596963354101</v>
      </c>
      <c r="J4949">
        <v>0.86704163628331299</v>
      </c>
      <c r="K4949">
        <v>37.238919435981799</v>
      </c>
      <c r="N4949">
        <v>3.34813101188373</v>
      </c>
      <c r="O4949">
        <v>12.041369120906101</v>
      </c>
      <c r="P4949">
        <v>33.585526315789402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1318</v>
      </c>
      <c r="F4950">
        <v>1000</v>
      </c>
      <c r="G4950">
        <v>-24.009954940560299</v>
      </c>
      <c r="H4950">
        <v>-2.8878569497788602</v>
      </c>
      <c r="I4950">
        <v>-14.301366221746999</v>
      </c>
      <c r="J4950">
        <v>1.5906793274426501</v>
      </c>
      <c r="K4950">
        <v>999.99991094617803</v>
      </c>
      <c r="N4950">
        <v>1.4517389847634701</v>
      </c>
      <c r="O4950">
        <v>1.0000000000065499E-3</v>
      </c>
      <c r="P4950">
        <v>0.50251256281406098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1642</v>
      </c>
      <c r="F4951">
        <v>70.95</v>
      </c>
      <c r="G4951">
        <v>-14.857108796714201</v>
      </c>
      <c r="H4951">
        <v>-5.1997821298467901</v>
      </c>
      <c r="I4951">
        <v>-3.7002103471015899</v>
      </c>
      <c r="J4951">
        <v>-3.4347757090122699</v>
      </c>
      <c r="K4951">
        <v>73.507628409857602</v>
      </c>
      <c r="N4951">
        <v>0.67237665993593698</v>
      </c>
      <c r="O4951">
        <v>8.3157152924594602</v>
      </c>
      <c r="P4951">
        <v>33.6158192090395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715</v>
      </c>
      <c r="F4952">
        <v>83.7</v>
      </c>
      <c r="G4952">
        <v>-15.5210003167302</v>
      </c>
      <c r="H4952">
        <v>-7.5571866301084301</v>
      </c>
      <c r="I4952">
        <v>-0.34529475455158398</v>
      </c>
      <c r="J4952">
        <v>-5.7266967509333098</v>
      </c>
      <c r="K4952">
        <v>89.731950076066795</v>
      </c>
      <c r="N4952">
        <v>1.0036118724222201</v>
      </c>
      <c r="O4952">
        <v>17.048984468339299</v>
      </c>
      <c r="P4952">
        <v>18.370810352142499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1642</v>
      </c>
      <c r="F4953">
        <v>68.95</v>
      </c>
      <c r="G4953">
        <v>-12.711519922311799</v>
      </c>
      <c r="H4953">
        <v>-5.9767446002281996</v>
      </c>
      <c r="I4953">
        <v>-3.00093120349836</v>
      </c>
      <c r="J4953">
        <v>-3.8877727373517699</v>
      </c>
      <c r="K4953">
        <v>71.206367058185904</v>
      </c>
      <c r="N4953">
        <v>0.46043531085696598</v>
      </c>
      <c r="O4953">
        <v>9.6446700507614107</v>
      </c>
      <c r="P4953">
        <v>27.685185185185102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216</v>
      </c>
      <c r="F4954">
        <v>100.5</v>
      </c>
      <c r="G4954">
        <v>-23.5109549505604</v>
      </c>
      <c r="I4954">
        <v>-13.800366231746899</v>
      </c>
      <c r="N4954">
        <v>1.7777777777777699</v>
      </c>
      <c r="O4954">
        <v>6.4676616915422898</v>
      </c>
      <c r="P4954">
        <v>0.49999999999998901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1642</v>
      </c>
      <c r="F4955">
        <v>7.25</v>
      </c>
      <c r="G4955">
        <v>-21.8982788942224</v>
      </c>
      <c r="H4955">
        <v>-4.1509019035989798</v>
      </c>
      <c r="I4955">
        <v>2.63511763922078</v>
      </c>
      <c r="J4955">
        <v>-3.4083206825572501</v>
      </c>
      <c r="K4955">
        <v>7.1461433200614302</v>
      </c>
      <c r="N4955">
        <v>1.4030801408184601</v>
      </c>
      <c r="O4955">
        <v>17.241379310344801</v>
      </c>
      <c r="P4955">
        <v>20.8333333333333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715</v>
      </c>
      <c r="F4956">
        <v>8.1199999999999992</v>
      </c>
      <c r="G4956">
        <v>-23.515905445609899</v>
      </c>
      <c r="H4956">
        <v>-10.2397981362493</v>
      </c>
      <c r="I4956">
        <v>6.5830951351632194E-2</v>
      </c>
      <c r="J4956">
        <v>-8.3093107815671505</v>
      </c>
      <c r="K4956">
        <v>8.6936846567983004</v>
      </c>
      <c r="N4956">
        <v>1.1394285450811099</v>
      </c>
      <c r="O4956">
        <v>27.093596059113299</v>
      </c>
      <c r="P4956">
        <v>20.474777448071201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1318</v>
      </c>
      <c r="F4957">
        <v>103.42</v>
      </c>
      <c r="G4957">
        <v>-20.8179794965592</v>
      </c>
      <c r="H4957">
        <v>-2.4009483106048002</v>
      </c>
      <c r="I4957">
        <v>-11.1794169845637</v>
      </c>
      <c r="J4957">
        <v>1.70786831821734</v>
      </c>
      <c r="K4957">
        <v>102.795854693264</v>
      </c>
      <c r="N4957">
        <v>0.87592279516765403</v>
      </c>
      <c r="O4957">
        <v>2.6397215238832001</v>
      </c>
      <c r="P4957">
        <v>5.1550584646670101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715</v>
      </c>
      <c r="F4958">
        <v>51.18</v>
      </c>
      <c r="G4958">
        <v>-11.847904325971299</v>
      </c>
      <c r="H4958">
        <v>-3.5407031136249199</v>
      </c>
      <c r="I4958">
        <v>-2.1373156071578698</v>
      </c>
      <c r="J4958">
        <v>-0.34453936137274599</v>
      </c>
      <c r="K4958">
        <v>51.229778764993497</v>
      </c>
      <c r="N4958">
        <v>0.10408008535444099</v>
      </c>
      <c r="O4958">
        <v>17.233294255568499</v>
      </c>
      <c r="P4958">
        <v>14.5991939095387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715</v>
      </c>
      <c r="F4959">
        <v>245.02</v>
      </c>
      <c r="G4959">
        <v>-11.4357194807695</v>
      </c>
      <c r="H4959">
        <v>4.3450632397224798</v>
      </c>
      <c r="I4959">
        <v>-1.7251307619559999</v>
      </c>
      <c r="J4959">
        <v>3.9561079810967099</v>
      </c>
      <c r="K4959">
        <v>238.33906162585399</v>
      </c>
      <c r="N4959">
        <v>0.83546637353131903</v>
      </c>
      <c r="O4959">
        <v>4.9465349767365803</v>
      </c>
      <c r="P4959">
        <v>13.941592261904701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715</v>
      </c>
      <c r="F4960">
        <v>404.95</v>
      </c>
      <c r="G4960">
        <v>-12.800672908432601</v>
      </c>
      <c r="H4960">
        <v>11.0412306446466</v>
      </c>
      <c r="I4960">
        <v>-3.09008418961914</v>
      </c>
      <c r="J4960">
        <v>4.1214601205719603</v>
      </c>
      <c r="K4960">
        <v>369.709119365417</v>
      </c>
      <c r="N4960">
        <v>0.32741050009226702</v>
      </c>
      <c r="O4960">
        <v>6.6798370169156698</v>
      </c>
      <c r="P4960">
        <v>25.885973638398301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1318</v>
      </c>
      <c r="F4961">
        <v>23.86</v>
      </c>
      <c r="G4961">
        <v>-36.096437632948003</v>
      </c>
      <c r="H4961">
        <v>-1.4313775077239601</v>
      </c>
      <c r="I4961">
        <v>-26.385848914134499</v>
      </c>
      <c r="J4961">
        <v>1.5916793174427399</v>
      </c>
      <c r="K4961">
        <v>23.408954287139</v>
      </c>
      <c r="N4961">
        <v>0.277403524834058</v>
      </c>
      <c r="O4961">
        <v>14.417435037720001</v>
      </c>
      <c r="P4961">
        <v>10.4629629629629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1318</v>
      </c>
      <c r="F4962">
        <v>56.76</v>
      </c>
      <c r="G4962">
        <v>-33.758132562263398</v>
      </c>
      <c r="H4962">
        <v>-1.2805021495404401</v>
      </c>
      <c r="I4962">
        <v>-24.047543843449901</v>
      </c>
      <c r="J4962">
        <v>1.83549680263954</v>
      </c>
      <c r="K4962">
        <v>56.760544144272799</v>
      </c>
      <c r="N4962">
        <v>0.85479768786127097</v>
      </c>
      <c r="O4962">
        <v>16.525722339675799</v>
      </c>
      <c r="P4962">
        <v>6.6917293233082598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715</v>
      </c>
      <c r="F4963">
        <v>72.010000000000005</v>
      </c>
      <c r="G4963">
        <v>-16.9169632789364</v>
      </c>
      <c r="H4963">
        <v>-5.9454919270553797</v>
      </c>
      <c r="I4963">
        <v>-7.2063745601229003</v>
      </c>
      <c r="J4963">
        <v>-0.84144341410719303</v>
      </c>
      <c r="K4963">
        <v>73.314623320958503</v>
      </c>
      <c r="N4963">
        <v>0.67678732441307299</v>
      </c>
      <c r="O4963">
        <v>13.3870295792251</v>
      </c>
      <c r="P4963">
        <v>10.107033639143699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715</v>
      </c>
      <c r="F4964">
        <v>133.88</v>
      </c>
      <c r="G4964">
        <v>-10.031727979676701</v>
      </c>
      <c r="H4964">
        <v>3.8826720813392401</v>
      </c>
      <c r="I4964">
        <v>-0.32113926086324601</v>
      </c>
      <c r="J4964">
        <v>2.40016074525143</v>
      </c>
      <c r="K4964">
        <v>126.442600267619</v>
      </c>
      <c r="N4964">
        <v>0.84811714126096005</v>
      </c>
      <c r="O4964">
        <v>8.9632506722447894E-2</v>
      </c>
      <c r="P4964">
        <v>16.518711923411601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388</v>
      </c>
      <c r="F4965">
        <v>105</v>
      </c>
      <c r="G4965">
        <v>-23.049416489021901</v>
      </c>
      <c r="H4965">
        <v>0.66343889820939805</v>
      </c>
      <c r="I4965">
        <v>-13.3388277702084</v>
      </c>
      <c r="J4965">
        <v>1.5916793174427399</v>
      </c>
      <c r="N4965">
        <v>0.83333333333333304</v>
      </c>
      <c r="O4965">
        <v>0</v>
      </c>
      <c r="P4965">
        <v>4.6337817638266001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715</v>
      </c>
      <c r="F4966">
        <v>56.92</v>
      </c>
      <c r="G4966">
        <v>-6.5532578808122004</v>
      </c>
      <c r="H4966">
        <v>-1.8353509893634901</v>
      </c>
      <c r="I4966">
        <v>3.1573308380012901</v>
      </c>
      <c r="J4966">
        <v>1.1526977546683801</v>
      </c>
      <c r="K4966">
        <v>54.631075428341703</v>
      </c>
      <c r="N4966">
        <v>5.5468675380296997</v>
      </c>
      <c r="O4966">
        <v>3.6542515811665401</v>
      </c>
      <c r="P4966">
        <v>29.070294784580401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F4967">
        <v>200.9</v>
      </c>
      <c r="G4967">
        <v>-16.433980385634001</v>
      </c>
      <c r="H4967">
        <v>-12.732241225354</v>
      </c>
      <c r="I4967">
        <v>-6.7233916668205698</v>
      </c>
      <c r="J4967">
        <v>-7.9038696439815803</v>
      </c>
      <c r="K4967">
        <v>199.17292681197301</v>
      </c>
      <c r="N4967">
        <v>0.33750933353755402</v>
      </c>
      <c r="O4967">
        <v>28.372324539571899</v>
      </c>
      <c r="P4967">
        <v>77.238641376268205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715</v>
      </c>
      <c r="F4968">
        <v>52.29</v>
      </c>
      <c r="G4968">
        <v>-7.37031252361421</v>
      </c>
      <c r="H4968">
        <v>-1.95445602737782</v>
      </c>
      <c r="I4968">
        <v>2.3402761951992801</v>
      </c>
      <c r="J4968">
        <v>-1.81044003559684</v>
      </c>
      <c r="K4968">
        <v>50.342288531032303</v>
      </c>
      <c r="N4968">
        <v>1.2219698385870801</v>
      </c>
      <c r="O4968">
        <v>5.6607381908586802</v>
      </c>
      <c r="P4968">
        <v>33.256880733944897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D4969" t="s">
        <v>1642</v>
      </c>
      <c r="F4969">
        <v>11.18</v>
      </c>
      <c r="G4969">
        <v>-13.317885643629699</v>
      </c>
      <c r="H4969">
        <v>-4.9665796634182602</v>
      </c>
      <c r="I4969">
        <v>-3.6072969248162599</v>
      </c>
      <c r="J4969">
        <v>-3.60966296443643</v>
      </c>
      <c r="K4969">
        <v>11.524284942437699</v>
      </c>
      <c r="N4969">
        <v>1.6254738745569901</v>
      </c>
      <c r="O4969">
        <v>14.311270125223601</v>
      </c>
      <c r="P4969">
        <v>11.799999999999899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4.05</v>
      </c>
      <c r="G4970">
        <v>-59.210954950560399</v>
      </c>
      <c r="I4970">
        <v>-49.500366231746902</v>
      </c>
      <c r="N4970">
        <v>0.32647286145254101</v>
      </c>
      <c r="O4970">
        <v>54.320987654320902</v>
      </c>
      <c r="P4970">
        <v>20.8955223880596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F4971">
        <v>9.4499999999999993</v>
      </c>
      <c r="G4971">
        <v>-57.788109820917803</v>
      </c>
      <c r="H4971">
        <v>-4.6335818506084498</v>
      </c>
      <c r="I4971">
        <v>-48.077521102104299</v>
      </c>
      <c r="J4971">
        <v>-2.5616753151451102</v>
      </c>
      <c r="K4971">
        <v>8.9585720565368998</v>
      </c>
      <c r="N4971">
        <v>1.4468702758626599</v>
      </c>
      <c r="O4971">
        <v>51.005291005290999</v>
      </c>
      <c r="P4971">
        <v>65.789473684210506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1024</v>
      </c>
      <c r="F4972">
        <v>106.46</v>
      </c>
      <c r="G4972">
        <v>-20.7018816851553</v>
      </c>
      <c r="H4972">
        <v>-2.2927975538381502</v>
      </c>
      <c r="I4972">
        <v>-10.991292966341801</v>
      </c>
      <c r="J4972">
        <v>1.76069340194979</v>
      </c>
      <c r="K4972">
        <v>106.296319390317</v>
      </c>
      <c r="N4972">
        <v>1.1364573382569301</v>
      </c>
      <c r="O4972">
        <v>5.1099004320871799</v>
      </c>
      <c r="P4972">
        <v>5.3016815034619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715</v>
      </c>
      <c r="F4973">
        <v>17.510000000000002</v>
      </c>
      <c r="G4973">
        <v>0.61537956901250701</v>
      </c>
      <c r="H4973">
        <v>-3.75091225931792</v>
      </c>
      <c r="I4973">
        <v>10.325968287826001</v>
      </c>
      <c r="J4973">
        <v>-2.1016614771851101</v>
      </c>
      <c r="K4973">
        <v>16.8684477467237</v>
      </c>
      <c r="N4973">
        <v>0.98648620854595603</v>
      </c>
      <c r="O4973">
        <v>6.1679040548258097</v>
      </c>
      <c r="P4973">
        <v>34.692307692307701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715</v>
      </c>
      <c r="F4974">
        <v>106.76</v>
      </c>
      <c r="G4974">
        <v>-0.188176012958962</v>
      </c>
      <c r="H4974">
        <v>-7.7144431666753004</v>
      </c>
      <c r="I4974">
        <v>9.5224127058545296</v>
      </c>
      <c r="J4974">
        <v>-2.5152249141830798</v>
      </c>
      <c r="K4974">
        <v>106.929181204359</v>
      </c>
      <c r="N4974">
        <v>1.44700987511087</v>
      </c>
      <c r="O4974">
        <v>8.4582240539528009</v>
      </c>
      <c r="P4974">
        <v>25.158264947245002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715</v>
      </c>
      <c r="F4975">
        <v>1021.77</v>
      </c>
      <c r="G4975">
        <v>-22.088760436844701</v>
      </c>
      <c r="H4975">
        <v>-2.3832371927029001</v>
      </c>
      <c r="I4975">
        <v>-12.378171718031201</v>
      </c>
      <c r="J4975">
        <v>1.70729984694557</v>
      </c>
      <c r="K4975">
        <v>1015.7243732665301</v>
      </c>
      <c r="N4975">
        <v>1.5350197825784799</v>
      </c>
      <c r="O4975">
        <v>19.371287080262601</v>
      </c>
      <c r="P4975">
        <v>7.6374477229871296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715</v>
      </c>
      <c r="F4976">
        <v>11.18</v>
      </c>
      <c r="G4976">
        <v>-22.4669040877085</v>
      </c>
      <c r="H4976">
        <v>0.85146079723058798</v>
      </c>
      <c r="I4976">
        <v>-12.756315368895001</v>
      </c>
      <c r="J4976">
        <v>-2.5533984027645</v>
      </c>
      <c r="O4976">
        <v>3.7567084078711899</v>
      </c>
      <c r="P4976">
        <v>20.7343412526997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F4977">
        <v>13</v>
      </c>
      <c r="G4977">
        <v>77.227435142318797</v>
      </c>
      <c r="H4977">
        <v>24.190066117144301</v>
      </c>
      <c r="I4977">
        <v>86.938023861132294</v>
      </c>
      <c r="J4977">
        <v>4.2428806430434101</v>
      </c>
      <c r="O4977">
        <v>0.307692307692297</v>
      </c>
      <c r="P4977">
        <v>134.23423423423401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715</v>
      </c>
      <c r="F4978">
        <v>52.95</v>
      </c>
      <c r="G4978">
        <v>-17.450278758167599</v>
      </c>
      <c r="H4978">
        <v>-1.7479047957696401</v>
      </c>
      <c r="I4978">
        <v>-7.7396900393540999</v>
      </c>
      <c r="J4978">
        <v>-1.9564741945051101</v>
      </c>
      <c r="O4978">
        <v>7.6487252124645799</v>
      </c>
      <c r="P4978">
        <v>16.373626373626301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541</v>
      </c>
      <c r="F4979">
        <v>2.1</v>
      </c>
      <c r="G4979">
        <v>-24.0109549505604</v>
      </c>
      <c r="H4979">
        <v>-2.8868569597787599</v>
      </c>
      <c r="I4979">
        <v>-14.300366231746899</v>
      </c>
      <c r="J4979">
        <v>1.5916793174427399</v>
      </c>
      <c r="O4979">
        <v>0</v>
      </c>
      <c r="P4979">
        <v>0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121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D4981" t="s">
        <v>1318</v>
      </c>
      <c r="F4981">
        <v>1000</v>
      </c>
      <c r="G4981">
        <v>-24.009954940560299</v>
      </c>
      <c r="H4981">
        <v>-2.8878569597787598</v>
      </c>
      <c r="I4981">
        <v>-14.2993662217468</v>
      </c>
      <c r="J4981">
        <v>1.5916793174427399</v>
      </c>
      <c r="O4981">
        <v>3</v>
      </c>
      <c r="P4981">
        <v>11.117284293571799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F4982">
        <v>17.89</v>
      </c>
      <c r="G4982">
        <v>-25.061839906312599</v>
      </c>
      <c r="H4982">
        <v>-9.2309429812841302</v>
      </c>
      <c r="I4982">
        <v>-15.3512511874991</v>
      </c>
      <c r="J4982">
        <v>9.1225435149736196</v>
      </c>
      <c r="O4982">
        <v>15.9865846841811</v>
      </c>
      <c r="P4982">
        <v>17.388451443569501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715</v>
      </c>
      <c r="F4983">
        <v>10.44</v>
      </c>
      <c r="G4983">
        <v>-21.052375068903601</v>
      </c>
      <c r="H4983">
        <v>0.37079358316299599</v>
      </c>
      <c r="I4983">
        <v>-11.3417863500901</v>
      </c>
      <c r="J4983">
        <v>1.2107269364903701</v>
      </c>
      <c r="O4983">
        <v>14.846743295019101</v>
      </c>
      <c r="P4983">
        <v>4.4000000000000004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715</v>
      </c>
      <c r="F4984">
        <v>10.29</v>
      </c>
      <c r="G4984">
        <v>-22.631644605732799</v>
      </c>
      <c r="H4984">
        <v>-1.0439859607486901</v>
      </c>
      <c r="I4984">
        <v>-12.9210558869193</v>
      </c>
      <c r="J4984">
        <v>0.27588984375853298</v>
      </c>
      <c r="O4984">
        <v>16.4237123420797</v>
      </c>
      <c r="P4984">
        <v>2.8999999999999901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D4985" t="s">
        <v>715</v>
      </c>
      <c r="F4985">
        <v>50.9</v>
      </c>
      <c r="G4985">
        <v>-24.8872938015828</v>
      </c>
      <c r="H4985">
        <v>-4.3386571920667896</v>
      </c>
      <c r="I4985">
        <v>-15.176705082769301</v>
      </c>
      <c r="J4985">
        <v>-0.54211537690559097</v>
      </c>
      <c r="O4985">
        <v>7.2691552062868299</v>
      </c>
      <c r="P4985">
        <v>1.5562649640861801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F4986">
        <v>329.4</v>
      </c>
      <c r="G4986">
        <v>30.022245891151002</v>
      </c>
      <c r="H4986">
        <v>43.828130180740203</v>
      </c>
      <c r="I4986">
        <v>39.732834609964499</v>
      </c>
      <c r="J4986">
        <v>7.9476115208325702</v>
      </c>
      <c r="O4986">
        <v>9.8816029143897897</v>
      </c>
      <c r="P4986">
        <v>64.699999999999903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1024</v>
      </c>
      <c r="F4987">
        <v>102</v>
      </c>
      <c r="G4987">
        <v>-22.214547764931702</v>
      </c>
      <c r="H4987">
        <v>-1.0904497741500201</v>
      </c>
      <c r="I4987">
        <v>-12.503959046118201</v>
      </c>
      <c r="J4987">
        <v>1.5916793174427399</v>
      </c>
      <c r="O4987">
        <v>0</v>
      </c>
      <c r="P4987">
        <v>1.79640718562874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715</v>
      </c>
      <c r="F4988">
        <v>82.27</v>
      </c>
      <c r="G4988">
        <v>-34.147492361811103</v>
      </c>
      <c r="H4988">
        <v>-9.4802635531853507</v>
      </c>
      <c r="I4988">
        <v>-24.436903642997599</v>
      </c>
      <c r="J4988">
        <v>-5.8056406520528396</v>
      </c>
      <c r="O4988">
        <v>13.3827640695271</v>
      </c>
      <c r="P4988">
        <v>0.69767441860464297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D4989" t="s">
        <v>1318</v>
      </c>
      <c r="F4989">
        <v>1003.93</v>
      </c>
      <c r="G4989">
        <v>-23.6289969659387</v>
      </c>
      <c r="H4989">
        <v>-2.62619842246264</v>
      </c>
      <c r="I4989">
        <v>-13.9184082471252</v>
      </c>
      <c r="J4989">
        <v>1.71135380284245</v>
      </c>
      <c r="O4989">
        <v>9.9608538444151407E-4</v>
      </c>
      <c r="P4989">
        <v>0.39299999999999802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F4990">
        <v>23.39</v>
      </c>
      <c r="G4990">
        <v>-40.055463206123903</v>
      </c>
      <c r="H4990">
        <v>-18.131412475665901</v>
      </c>
      <c r="I4990">
        <v>-30.344874487310399</v>
      </c>
      <c r="J4990">
        <v>-6.1066099516085703</v>
      </c>
      <c r="O4990">
        <v>19.752030782385599</v>
      </c>
      <c r="P4990">
        <v>0.51568543188655802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715</v>
      </c>
      <c r="F4991">
        <v>100.55</v>
      </c>
      <c r="G4991">
        <v>-34.057474900461997</v>
      </c>
      <c r="H4991">
        <v>-6.9365226713355899</v>
      </c>
      <c r="I4991">
        <v>-24.3468861816485</v>
      </c>
      <c r="J4991">
        <v>1.49223619890654</v>
      </c>
      <c r="O4991">
        <v>19.343610144206799</v>
      </c>
      <c r="P4991">
        <v>0.89303632349990703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715</v>
      </c>
      <c r="F4992">
        <v>32.869999999999997</v>
      </c>
      <c r="G4992">
        <v>-24.5856675942386</v>
      </c>
      <c r="H4992">
        <v>-5.4758537235328104</v>
      </c>
      <c r="I4992">
        <v>-14.8750788754251</v>
      </c>
      <c r="J4992">
        <v>-0.188207956363247</v>
      </c>
      <c r="O4992">
        <v>6.1758442348646101</v>
      </c>
      <c r="P4992">
        <v>4.34920634920634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F4993">
        <v>14.33</v>
      </c>
      <c r="G4993">
        <v>-46.7186140659865</v>
      </c>
      <c r="H4993">
        <v>-29.236856959778699</v>
      </c>
      <c r="I4993">
        <v>-37.008025347173003</v>
      </c>
      <c r="J4993">
        <v>-24.758320682557201</v>
      </c>
      <c r="O4993">
        <v>46.545708304256699</v>
      </c>
      <c r="P4993">
        <v>12.2161315583398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F4994">
        <v>963.3</v>
      </c>
      <c r="G4994">
        <v>-25.210954950560399</v>
      </c>
      <c r="H4994">
        <v>11.220400027031999</v>
      </c>
      <c r="I4994">
        <v>-15.5003662317469</v>
      </c>
      <c r="J4994">
        <v>15.6989363042535</v>
      </c>
      <c r="O4994">
        <v>8.8965016090522209</v>
      </c>
      <c r="P4994">
        <v>15.642256902761099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D4995" t="s">
        <v>715</v>
      </c>
      <c r="F4995">
        <v>30.98</v>
      </c>
      <c r="G4995">
        <v>-27.9787168848443</v>
      </c>
      <c r="H4995">
        <v>-3.5237996349379901</v>
      </c>
      <c r="I4995">
        <v>-18.268128166030799</v>
      </c>
      <c r="J4995">
        <v>0.95473664228351496</v>
      </c>
      <c r="O4995">
        <v>7.5855390574564199</v>
      </c>
      <c r="P4995">
        <v>3.2666666666666599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  <c r="D4996" t="s">
        <v>715</v>
      </c>
      <c r="F4996">
        <v>13.09</v>
      </c>
      <c r="G4996">
        <v>-21.505081810388099</v>
      </c>
      <c r="H4996">
        <v>-2.8868569597787599</v>
      </c>
      <c r="I4996">
        <v>-11.7944930915746</v>
      </c>
      <c r="J4996">
        <v>1.5916793174427399</v>
      </c>
      <c r="O4996">
        <v>1.6042780748663099</v>
      </c>
      <c r="P4996">
        <v>4.8038430744595502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 Filter_07_25_2024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2024-07-26T12:11:03Z</dcterms:created>
  <dcterms:modified xsi:type="dcterms:W3CDTF">2024-10-22T03:20:30Z</dcterms:modified>
</cp:coreProperties>
</file>